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slicers/slicer3.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F:\TOP MENTOR\5 &amp; 6 april\excel Assignment\xls\"/>
    </mc:Choice>
  </mc:AlternateContent>
  <xr:revisionPtr revIDLastSave="0" documentId="13_ncr:10000001_{99009810-408B-467D-BEFB-AA3354585FC0}" xr6:coauthVersionLast="47" xr6:coauthVersionMax="47" xr10:uidLastSave="{00000000-0000-0000-0000-000000000000}"/>
  <bookViews>
    <workbookView xWindow="-108" yWindow="-108" windowWidth="23256" windowHeight="12456" tabRatio="772" firstSheet="1" activeTab="7" xr2:uid="{00000000-000D-0000-FFFF-FFFF00000000}"/>
  </bookViews>
  <sheets>
    <sheet name="Assignment Questions" sheetId="3" r:id="rId1"/>
    <sheet name="Main Data" sheetId="1" r:id="rId2"/>
    <sheet name="sales data" sheetId="11" r:id="rId3"/>
    <sheet name="dynamic chart" sheetId="12" r:id="rId4"/>
    <sheet name="Product_Lookup Data" sheetId="2" r:id="rId5"/>
    <sheet name=" Charts" sheetId="10" r:id="rId6"/>
    <sheet name="Pivot table" sheetId="13" r:id="rId7"/>
    <sheet name="Dashboard" sheetId="14" r:id="rId8"/>
    <sheet name="Assignment KC House Data" sheetId="5" state="hidden" r:id="rId9"/>
    <sheet name="Assignment SuperStore Data" sheetId="4" state="hidden" r:id="rId10"/>
    <sheet name="Assignment Employee-Attrition D" sheetId="6" state="hidden" r:id="rId11"/>
    <sheet name="Assignment Bank data" sheetId="7" state="hidden" r:id="rId12"/>
    <sheet name="Assignment Ecommercedata" sheetId="8" state="hidden" r:id="rId13"/>
  </sheets>
  <definedNames>
    <definedName name="_xlnm._FilterDatabase" localSheetId="1" hidden="1">'Main Data'!$A$1:$I$1001</definedName>
    <definedName name="_xlnm._FilterDatabase" localSheetId="2" hidden="1">'sales data'!$A$1:$O$1001</definedName>
    <definedName name="_xlchart.v1.0" hidden="1">'dynamic chart'!$U$4</definedName>
    <definedName name="_xlchart.v1.1" hidden="1">'dynamic chart'!$U$5:$U$258</definedName>
    <definedName name="_xlchart.v1.2" hidden="1">'dynamic chart'!$U$4</definedName>
    <definedName name="_xlchart.v1.3" hidden="1">'dynamic chart'!$U$5:$U$258</definedName>
    <definedName name="_xlcn.WorksheetConnection_Excel_Data_Analytics_Assignment_Questions.xlsxTable11" hidden="1">Table1[]</definedName>
    <definedName name="_xlcn.WorksheetConnection_MainDataA1P10011" hidden="1">'Main Data'!$A$1:$P$1001</definedName>
    <definedName name="Region" localSheetId="3">'dynamic chart'!$P$3</definedName>
    <definedName name="Slicer_Customer_Name">#N/A</definedName>
    <definedName name="Slicer_Customer_Name1">#N/A</definedName>
    <definedName name="Slicer_Order_Date__Month">#N/A</definedName>
    <definedName name="Slicer_Order_Date__Quarter">#N/A</definedName>
    <definedName name="Slicer_Order_Date__Year">#N/A</definedName>
    <definedName name="Slicer_Product_Category">#N/A</definedName>
    <definedName name="Slicer_Product_Name">#N/A</definedName>
    <definedName name="Slicer_Region">#N/A</definedName>
    <definedName name="Slicer_Total_Sales">#N/A</definedName>
    <definedName name="Years__Order_Date">' Charts'!$A$61:$D$74</definedName>
  </definedNames>
  <calcPr calcId="191029"/>
  <pivotCaches>
    <pivotCache cacheId="0" r:id="rId14"/>
    <pivotCache cacheId="1" r:id="rId15"/>
    <pivotCache cacheId="2" r:id="rId16"/>
    <pivotCache cacheId="3" r:id="rId17"/>
    <pivotCache cacheId="5" r:id="rId18"/>
    <pivotCache cacheId="6" r:id="rId19"/>
    <pivotCache cacheId="8" r:id="rId20"/>
    <pivotCache cacheId="702" r:id="rId21"/>
    <pivotCache cacheId="762" r:id="rId22"/>
  </pivotCaches>
  <fileRecoveryPr repairLoad="1"/>
  <extLst>
    <ext xmlns:x14="http://schemas.microsoft.com/office/spreadsheetml/2009/9/main" uri="{876F7934-8845-4945-9796-88D515C7AA90}">
      <x14:pivotCaches>
        <pivotCache cacheId="9" r:id="rId23"/>
      </x14:pivotCaches>
    </ext>
    <ext xmlns:x14="http://schemas.microsoft.com/office/spreadsheetml/2009/9/main" uri="{BBE1A952-AA13-448e-AADC-164F8A28A991}">
      <x14:slicerCaches>
        <x14:slicerCache r:id="rId24"/>
        <x14:slicerCache r:id="rId25"/>
        <x14:slicerCache r:id="rId26"/>
        <x14:slicerCache r:id="rId27"/>
        <x14:slicerCache r:id="rId28"/>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Main Data!$A$1:$P$1001"/>
          <x15:modelTable id="Table1" name="Table1" connection="WorksheetConnection_Excel_Data_Analytics_Assignment_Questions.xlsx!Table1"/>
        </x15:modelTables>
        <x15:extLst>
          <ext xmlns:x16="http://schemas.microsoft.com/office/spreadsheetml/2014/11/main" uri="{9835A34E-60A6-4A7C-AAB8-D5F71C897F49}">
            <x16:modelTimeGroupings>
              <x16:modelTimeGrouping tableName="Rang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0" i="2" l="1"/>
  <c r="D29" i="2"/>
  <c r="D28" i="2"/>
  <c r="D27" i="2"/>
  <c r="D26" i="2"/>
  <c r="D25" i="2"/>
  <c r="D24" i="2"/>
  <c r="D23" i="2"/>
  <c r="D20" i="2"/>
  <c r="D19" i="2"/>
  <c r="D18" i="2"/>
  <c r="D17" i="2"/>
  <c r="D16" i="2"/>
  <c r="D15" i="2"/>
  <c r="D14" i="2"/>
  <c r="D13" i="2"/>
  <c r="I9" i="2"/>
  <c r="H9" i="2"/>
  <c r="G9" i="2"/>
  <c r="I8" i="2"/>
  <c r="H8" i="2"/>
  <c r="G8" i="2"/>
  <c r="I7" i="2"/>
  <c r="H7" i="2"/>
  <c r="G7" i="2"/>
  <c r="I6" i="2"/>
  <c r="H6" i="2"/>
  <c r="G6" i="2"/>
  <c r="I5" i="2"/>
  <c r="H5" i="2"/>
  <c r="G5" i="2"/>
  <c r="I4" i="2"/>
  <c r="H4" i="2"/>
  <c r="G4" i="2"/>
  <c r="I3" i="2"/>
  <c r="H3" i="2"/>
  <c r="G3" i="2"/>
  <c r="I2" i="2"/>
  <c r="H2" i="2"/>
  <c r="G2" i="2"/>
  <c r="O5" i="12"/>
  <c r="O5" i="12" a="1"/>
  <c r="T1001" i="11"/>
  <c r="S1001" i="11"/>
  <c r="R1001" i="11"/>
  <c r="Q1001" i="11"/>
  <c r="P1001" i="11"/>
  <c r="O1001" i="11"/>
  <c r="N1001" i="11"/>
  <c r="M1001" i="11"/>
  <c r="L1001" i="11"/>
  <c r="K1001" i="11"/>
  <c r="J1001" i="11"/>
  <c r="T1000" i="11"/>
  <c r="S1000" i="11"/>
  <c r="R1000" i="11"/>
  <c r="Q1000" i="11"/>
  <c r="P1000" i="11"/>
  <c r="O1000" i="11"/>
  <c r="N1000" i="11"/>
  <c r="M1000" i="11"/>
  <c r="L1000" i="11"/>
  <c r="K1000" i="11"/>
  <c r="J1000" i="11"/>
  <c r="T999" i="11"/>
  <c r="S999" i="11"/>
  <c r="R999" i="11"/>
  <c r="Q999" i="11"/>
  <c r="P999" i="11"/>
  <c r="O999" i="11"/>
  <c r="N999" i="11"/>
  <c r="M999" i="11"/>
  <c r="L999" i="11"/>
  <c r="K999" i="11"/>
  <c r="J999" i="11"/>
  <c r="T998" i="11"/>
  <c r="S998" i="11"/>
  <c r="R998" i="11"/>
  <c r="Q998" i="11"/>
  <c r="P998" i="11"/>
  <c r="O998" i="11"/>
  <c r="N998" i="11"/>
  <c r="M998" i="11"/>
  <c r="L998" i="11"/>
  <c r="K998" i="11"/>
  <c r="J998" i="11"/>
  <c r="T997" i="11"/>
  <c r="S997" i="11"/>
  <c r="R997" i="11"/>
  <c r="Q997" i="11"/>
  <c r="P997" i="11"/>
  <c r="O997" i="11"/>
  <c r="N997" i="11"/>
  <c r="M997" i="11"/>
  <c r="L997" i="11"/>
  <c r="K997" i="11"/>
  <c r="J997" i="11"/>
  <c r="T996" i="11"/>
  <c r="S996" i="11"/>
  <c r="R996" i="11"/>
  <c r="Q996" i="11"/>
  <c r="P996" i="11"/>
  <c r="O996" i="11"/>
  <c r="N996" i="11"/>
  <c r="M996" i="11"/>
  <c r="L996" i="11"/>
  <c r="K996" i="11"/>
  <c r="J996" i="11"/>
  <c r="T995" i="11"/>
  <c r="S995" i="11"/>
  <c r="R995" i="11"/>
  <c r="Q995" i="11"/>
  <c r="P995" i="11"/>
  <c r="O995" i="11"/>
  <c r="N995" i="11"/>
  <c r="M995" i="11"/>
  <c r="L995" i="11"/>
  <c r="K995" i="11"/>
  <c r="J995" i="11"/>
  <c r="T994" i="11"/>
  <c r="S994" i="11"/>
  <c r="R994" i="11"/>
  <c r="Q994" i="11"/>
  <c r="P994" i="11"/>
  <c r="O994" i="11"/>
  <c r="N994" i="11"/>
  <c r="M994" i="11"/>
  <c r="L994" i="11"/>
  <c r="K994" i="11"/>
  <c r="J994" i="11"/>
  <c r="T993" i="11"/>
  <c r="S993" i="11"/>
  <c r="R993" i="11"/>
  <c r="Q993" i="11"/>
  <c r="P993" i="11"/>
  <c r="O993" i="11"/>
  <c r="N993" i="11"/>
  <c r="M993" i="11"/>
  <c r="L993" i="11"/>
  <c r="K993" i="11"/>
  <c r="J993" i="11"/>
  <c r="T992" i="11"/>
  <c r="S992" i="11"/>
  <c r="R992" i="11"/>
  <c r="Q992" i="11"/>
  <c r="P992" i="11"/>
  <c r="O992" i="11"/>
  <c r="N992" i="11"/>
  <c r="M992" i="11"/>
  <c r="L992" i="11"/>
  <c r="K992" i="11"/>
  <c r="J992" i="11"/>
  <c r="T991" i="11"/>
  <c r="S991" i="11"/>
  <c r="R991" i="11"/>
  <c r="Q991" i="11"/>
  <c r="P991" i="11"/>
  <c r="O991" i="11"/>
  <c r="N991" i="11"/>
  <c r="M991" i="11"/>
  <c r="L991" i="11"/>
  <c r="K991" i="11"/>
  <c r="J991" i="11"/>
  <c r="T990" i="11"/>
  <c r="S990" i="11"/>
  <c r="R990" i="11"/>
  <c r="Q990" i="11"/>
  <c r="P990" i="11"/>
  <c r="O990" i="11"/>
  <c r="N990" i="11"/>
  <c r="M990" i="11"/>
  <c r="L990" i="11"/>
  <c r="K990" i="11"/>
  <c r="J990" i="11"/>
  <c r="T989" i="11"/>
  <c r="S989" i="11"/>
  <c r="R989" i="11"/>
  <c r="Q989" i="11"/>
  <c r="P989" i="11"/>
  <c r="O989" i="11"/>
  <c r="N989" i="11"/>
  <c r="M989" i="11"/>
  <c r="L989" i="11"/>
  <c r="K989" i="11"/>
  <c r="J989" i="11"/>
  <c r="T988" i="11"/>
  <c r="S988" i="11"/>
  <c r="R988" i="11"/>
  <c r="Q988" i="11"/>
  <c r="P988" i="11"/>
  <c r="O988" i="11"/>
  <c r="N988" i="11"/>
  <c r="M988" i="11"/>
  <c r="L988" i="11"/>
  <c r="K988" i="11"/>
  <c r="J988" i="11"/>
  <c r="T987" i="11"/>
  <c r="S987" i="11"/>
  <c r="R987" i="11"/>
  <c r="Q987" i="11"/>
  <c r="P987" i="11"/>
  <c r="O987" i="11"/>
  <c r="N987" i="11"/>
  <c r="M987" i="11"/>
  <c r="L987" i="11"/>
  <c r="K987" i="11"/>
  <c r="J987" i="11"/>
  <c r="T986" i="11"/>
  <c r="S986" i="11"/>
  <c r="R986" i="11"/>
  <c r="Q986" i="11"/>
  <c r="P986" i="11"/>
  <c r="O986" i="11"/>
  <c r="N986" i="11"/>
  <c r="M986" i="11"/>
  <c r="L986" i="11"/>
  <c r="K986" i="11"/>
  <c r="J986" i="11"/>
  <c r="T985" i="11"/>
  <c r="S985" i="11"/>
  <c r="R985" i="11"/>
  <c r="Q985" i="11"/>
  <c r="P985" i="11"/>
  <c r="O985" i="11"/>
  <c r="N985" i="11"/>
  <c r="M985" i="11"/>
  <c r="L985" i="11"/>
  <c r="K985" i="11"/>
  <c r="J985" i="11"/>
  <c r="T984" i="11"/>
  <c r="S984" i="11"/>
  <c r="R984" i="11"/>
  <c r="Q984" i="11"/>
  <c r="P984" i="11"/>
  <c r="O984" i="11"/>
  <c r="N984" i="11"/>
  <c r="M984" i="11"/>
  <c r="L984" i="11"/>
  <c r="K984" i="11"/>
  <c r="J984" i="11"/>
  <c r="T983" i="11"/>
  <c r="S983" i="11"/>
  <c r="R983" i="11"/>
  <c r="Q983" i="11"/>
  <c r="P983" i="11"/>
  <c r="O983" i="11"/>
  <c r="N983" i="11"/>
  <c r="M983" i="11"/>
  <c r="L983" i="11"/>
  <c r="K983" i="11"/>
  <c r="J983" i="11"/>
  <c r="T982" i="11"/>
  <c r="S982" i="11"/>
  <c r="R982" i="11"/>
  <c r="Q982" i="11"/>
  <c r="P982" i="11"/>
  <c r="O982" i="11"/>
  <c r="N982" i="11"/>
  <c r="M982" i="11"/>
  <c r="L982" i="11"/>
  <c r="K982" i="11"/>
  <c r="J982" i="11"/>
  <c r="T981" i="11"/>
  <c r="S981" i="11"/>
  <c r="R981" i="11"/>
  <c r="Q981" i="11"/>
  <c r="P981" i="11"/>
  <c r="O981" i="11"/>
  <c r="N981" i="11"/>
  <c r="M981" i="11"/>
  <c r="L981" i="11"/>
  <c r="K981" i="11"/>
  <c r="J981" i="11"/>
  <c r="T980" i="11"/>
  <c r="S980" i="11"/>
  <c r="R980" i="11"/>
  <c r="Q980" i="11"/>
  <c r="P980" i="11"/>
  <c r="O980" i="11"/>
  <c r="N980" i="11"/>
  <c r="M980" i="11"/>
  <c r="L980" i="11"/>
  <c r="K980" i="11"/>
  <c r="J980" i="11"/>
  <c r="T979" i="11"/>
  <c r="S979" i="11"/>
  <c r="R979" i="11"/>
  <c r="Q979" i="11"/>
  <c r="P979" i="11"/>
  <c r="O979" i="11"/>
  <c r="N979" i="11"/>
  <c r="M979" i="11"/>
  <c r="L979" i="11"/>
  <c r="K979" i="11"/>
  <c r="J979" i="11"/>
  <c r="T978" i="11"/>
  <c r="S978" i="11"/>
  <c r="R978" i="11"/>
  <c r="Q978" i="11"/>
  <c r="P978" i="11"/>
  <c r="O978" i="11"/>
  <c r="N978" i="11"/>
  <c r="M978" i="11"/>
  <c r="L978" i="11"/>
  <c r="K978" i="11"/>
  <c r="J978" i="11"/>
  <c r="T977" i="11"/>
  <c r="S977" i="11"/>
  <c r="R977" i="11"/>
  <c r="Q977" i="11"/>
  <c r="P977" i="11"/>
  <c r="O977" i="11"/>
  <c r="N977" i="11"/>
  <c r="M977" i="11"/>
  <c r="L977" i="11"/>
  <c r="K977" i="11"/>
  <c r="J977" i="11"/>
  <c r="T976" i="11"/>
  <c r="S976" i="11"/>
  <c r="R976" i="11"/>
  <c r="Q976" i="11"/>
  <c r="P976" i="11"/>
  <c r="O976" i="11"/>
  <c r="N976" i="11"/>
  <c r="M976" i="11"/>
  <c r="L976" i="11"/>
  <c r="K976" i="11"/>
  <c r="J976" i="11"/>
  <c r="T975" i="11"/>
  <c r="S975" i="11"/>
  <c r="R975" i="11"/>
  <c r="Q975" i="11"/>
  <c r="P975" i="11"/>
  <c r="O975" i="11"/>
  <c r="N975" i="11"/>
  <c r="M975" i="11"/>
  <c r="L975" i="11"/>
  <c r="K975" i="11"/>
  <c r="J975" i="11"/>
  <c r="T974" i="11"/>
  <c r="S974" i="11"/>
  <c r="R974" i="11"/>
  <c r="Q974" i="11"/>
  <c r="P974" i="11"/>
  <c r="O974" i="11"/>
  <c r="N974" i="11"/>
  <c r="M974" i="11"/>
  <c r="L974" i="11"/>
  <c r="K974" i="11"/>
  <c r="J974" i="11"/>
  <c r="T973" i="11"/>
  <c r="S973" i="11"/>
  <c r="R973" i="11"/>
  <c r="Q973" i="11"/>
  <c r="P973" i="11"/>
  <c r="O973" i="11"/>
  <c r="N973" i="11"/>
  <c r="M973" i="11"/>
  <c r="L973" i="11"/>
  <c r="K973" i="11"/>
  <c r="J973" i="11"/>
  <c r="T972" i="11"/>
  <c r="S972" i="11"/>
  <c r="R972" i="11"/>
  <c r="Q972" i="11"/>
  <c r="P972" i="11"/>
  <c r="O972" i="11"/>
  <c r="N972" i="11"/>
  <c r="M972" i="11"/>
  <c r="L972" i="11"/>
  <c r="K972" i="11"/>
  <c r="J972" i="11"/>
  <c r="T971" i="11"/>
  <c r="S971" i="11"/>
  <c r="R971" i="11"/>
  <c r="Q971" i="11"/>
  <c r="P971" i="11"/>
  <c r="O971" i="11"/>
  <c r="N971" i="11"/>
  <c r="M971" i="11"/>
  <c r="L971" i="11"/>
  <c r="K971" i="11"/>
  <c r="J971" i="11"/>
  <c r="T970" i="11"/>
  <c r="S970" i="11"/>
  <c r="R970" i="11"/>
  <c r="Q970" i="11"/>
  <c r="P970" i="11"/>
  <c r="O970" i="11"/>
  <c r="N970" i="11"/>
  <c r="M970" i="11"/>
  <c r="L970" i="11"/>
  <c r="K970" i="11"/>
  <c r="J970" i="11"/>
  <c r="T969" i="11"/>
  <c r="S969" i="11"/>
  <c r="R969" i="11"/>
  <c r="Q969" i="11"/>
  <c r="P969" i="11"/>
  <c r="O969" i="11"/>
  <c r="N969" i="11"/>
  <c r="M969" i="11"/>
  <c r="L969" i="11"/>
  <c r="K969" i="11"/>
  <c r="J969" i="11"/>
  <c r="T968" i="11"/>
  <c r="S968" i="11"/>
  <c r="R968" i="11"/>
  <c r="Q968" i="11"/>
  <c r="P968" i="11"/>
  <c r="O968" i="11"/>
  <c r="N968" i="11"/>
  <c r="M968" i="11"/>
  <c r="L968" i="11"/>
  <c r="K968" i="11"/>
  <c r="J968" i="11"/>
  <c r="T967" i="11"/>
  <c r="S967" i="11"/>
  <c r="R967" i="11"/>
  <c r="Q967" i="11"/>
  <c r="P967" i="11"/>
  <c r="O967" i="11"/>
  <c r="N967" i="11"/>
  <c r="M967" i="11"/>
  <c r="L967" i="11"/>
  <c r="K967" i="11"/>
  <c r="J967" i="11"/>
  <c r="T966" i="11"/>
  <c r="S966" i="11"/>
  <c r="R966" i="11"/>
  <c r="Q966" i="11"/>
  <c r="P966" i="11"/>
  <c r="O966" i="11"/>
  <c r="N966" i="11"/>
  <c r="M966" i="11"/>
  <c r="L966" i="11"/>
  <c r="K966" i="11"/>
  <c r="J966" i="11"/>
  <c r="T965" i="11"/>
  <c r="S965" i="11"/>
  <c r="R965" i="11"/>
  <c r="Q965" i="11"/>
  <c r="P965" i="11"/>
  <c r="O965" i="11"/>
  <c r="N965" i="11"/>
  <c r="M965" i="11"/>
  <c r="L965" i="11"/>
  <c r="K965" i="11"/>
  <c r="J965" i="11"/>
  <c r="T964" i="11"/>
  <c r="S964" i="11"/>
  <c r="R964" i="11"/>
  <c r="Q964" i="11"/>
  <c r="P964" i="11"/>
  <c r="O964" i="11"/>
  <c r="N964" i="11"/>
  <c r="M964" i="11"/>
  <c r="L964" i="11"/>
  <c r="K964" i="11"/>
  <c r="J964" i="11"/>
  <c r="T963" i="11"/>
  <c r="S963" i="11"/>
  <c r="R963" i="11"/>
  <c r="Q963" i="11"/>
  <c r="P963" i="11"/>
  <c r="O963" i="11"/>
  <c r="N963" i="11"/>
  <c r="M963" i="11"/>
  <c r="L963" i="11"/>
  <c r="K963" i="11"/>
  <c r="J963" i="11"/>
  <c r="T962" i="11"/>
  <c r="S962" i="11"/>
  <c r="R962" i="11"/>
  <c r="Q962" i="11"/>
  <c r="P962" i="11"/>
  <c r="O962" i="11"/>
  <c r="N962" i="11"/>
  <c r="M962" i="11"/>
  <c r="L962" i="11"/>
  <c r="K962" i="11"/>
  <c r="J962" i="11"/>
  <c r="T961" i="11"/>
  <c r="S961" i="11"/>
  <c r="R961" i="11"/>
  <c r="Q961" i="11"/>
  <c r="P961" i="11"/>
  <c r="O961" i="11"/>
  <c r="N961" i="11"/>
  <c r="M961" i="11"/>
  <c r="L961" i="11"/>
  <c r="K961" i="11"/>
  <c r="J961" i="11"/>
  <c r="T960" i="11"/>
  <c r="S960" i="11"/>
  <c r="R960" i="11"/>
  <c r="Q960" i="11"/>
  <c r="P960" i="11"/>
  <c r="O960" i="11"/>
  <c r="N960" i="11"/>
  <c r="M960" i="11"/>
  <c r="L960" i="11"/>
  <c r="K960" i="11"/>
  <c r="J960" i="11"/>
  <c r="T959" i="11"/>
  <c r="S959" i="11"/>
  <c r="R959" i="11"/>
  <c r="Q959" i="11"/>
  <c r="P959" i="11"/>
  <c r="O959" i="11"/>
  <c r="N959" i="11"/>
  <c r="M959" i="11"/>
  <c r="L959" i="11"/>
  <c r="K959" i="11"/>
  <c r="J959" i="11"/>
  <c r="T958" i="11"/>
  <c r="S958" i="11"/>
  <c r="R958" i="11"/>
  <c r="Q958" i="11"/>
  <c r="P958" i="11"/>
  <c r="O958" i="11"/>
  <c r="N958" i="11"/>
  <c r="M958" i="11"/>
  <c r="L958" i="11"/>
  <c r="K958" i="11"/>
  <c r="J958" i="11"/>
  <c r="T957" i="11"/>
  <c r="S957" i="11"/>
  <c r="R957" i="11"/>
  <c r="Q957" i="11"/>
  <c r="P957" i="11"/>
  <c r="O957" i="11"/>
  <c r="N957" i="11"/>
  <c r="M957" i="11"/>
  <c r="L957" i="11"/>
  <c r="K957" i="11"/>
  <c r="J957" i="11"/>
  <c r="T956" i="11"/>
  <c r="S956" i="11"/>
  <c r="R956" i="11"/>
  <c r="Q956" i="11"/>
  <c r="P956" i="11"/>
  <c r="O956" i="11"/>
  <c r="N956" i="11"/>
  <c r="M956" i="11"/>
  <c r="L956" i="11"/>
  <c r="K956" i="11"/>
  <c r="J956" i="11"/>
  <c r="T955" i="11"/>
  <c r="S955" i="11"/>
  <c r="R955" i="11"/>
  <c r="Q955" i="11"/>
  <c r="P955" i="11"/>
  <c r="O955" i="11"/>
  <c r="N955" i="11"/>
  <c r="M955" i="11"/>
  <c r="L955" i="11"/>
  <c r="K955" i="11"/>
  <c r="J955" i="11"/>
  <c r="T954" i="11"/>
  <c r="S954" i="11"/>
  <c r="R954" i="11"/>
  <c r="Q954" i="11"/>
  <c r="P954" i="11"/>
  <c r="O954" i="11"/>
  <c r="N954" i="11"/>
  <c r="M954" i="11"/>
  <c r="L954" i="11"/>
  <c r="K954" i="11"/>
  <c r="J954" i="11"/>
  <c r="T953" i="11"/>
  <c r="S953" i="11"/>
  <c r="R953" i="11"/>
  <c r="Q953" i="11"/>
  <c r="P953" i="11"/>
  <c r="O953" i="11"/>
  <c r="N953" i="11"/>
  <c r="M953" i="11"/>
  <c r="L953" i="11"/>
  <c r="K953" i="11"/>
  <c r="J953" i="11"/>
  <c r="T952" i="11"/>
  <c r="S952" i="11"/>
  <c r="R952" i="11"/>
  <c r="Q952" i="11"/>
  <c r="P952" i="11"/>
  <c r="O952" i="11"/>
  <c r="N952" i="11"/>
  <c r="M952" i="11"/>
  <c r="L952" i="11"/>
  <c r="K952" i="11"/>
  <c r="J952" i="11"/>
  <c r="T951" i="11"/>
  <c r="S951" i="11"/>
  <c r="R951" i="11"/>
  <c r="Q951" i="11"/>
  <c r="P951" i="11"/>
  <c r="O951" i="11"/>
  <c r="N951" i="11"/>
  <c r="M951" i="11"/>
  <c r="L951" i="11"/>
  <c r="K951" i="11"/>
  <c r="J951" i="11"/>
  <c r="T950" i="11"/>
  <c r="S950" i="11"/>
  <c r="R950" i="11"/>
  <c r="Q950" i="11"/>
  <c r="P950" i="11"/>
  <c r="O950" i="11"/>
  <c r="N950" i="11"/>
  <c r="M950" i="11"/>
  <c r="L950" i="11"/>
  <c r="K950" i="11"/>
  <c r="J950" i="11"/>
  <c r="T949" i="11"/>
  <c r="S949" i="11"/>
  <c r="R949" i="11"/>
  <c r="Q949" i="11"/>
  <c r="P949" i="11"/>
  <c r="O949" i="11"/>
  <c r="N949" i="11"/>
  <c r="M949" i="11"/>
  <c r="L949" i="11"/>
  <c r="K949" i="11"/>
  <c r="J949" i="11"/>
  <c r="T948" i="11"/>
  <c r="S948" i="11"/>
  <c r="R948" i="11"/>
  <c r="Q948" i="11"/>
  <c r="P948" i="11"/>
  <c r="O948" i="11"/>
  <c r="N948" i="11"/>
  <c r="M948" i="11"/>
  <c r="L948" i="11"/>
  <c r="K948" i="11"/>
  <c r="J948" i="11"/>
  <c r="T947" i="11"/>
  <c r="S947" i="11"/>
  <c r="R947" i="11"/>
  <c r="Q947" i="11"/>
  <c r="P947" i="11"/>
  <c r="O947" i="11"/>
  <c r="N947" i="11"/>
  <c r="M947" i="11"/>
  <c r="L947" i="11"/>
  <c r="K947" i="11"/>
  <c r="J947" i="11"/>
  <c r="T946" i="11"/>
  <c r="S946" i="11"/>
  <c r="R946" i="11"/>
  <c r="Q946" i="11"/>
  <c r="P946" i="11"/>
  <c r="O946" i="11"/>
  <c r="N946" i="11"/>
  <c r="M946" i="11"/>
  <c r="L946" i="11"/>
  <c r="K946" i="11"/>
  <c r="J946" i="11"/>
  <c r="T945" i="11"/>
  <c r="S945" i="11"/>
  <c r="R945" i="11"/>
  <c r="Q945" i="11"/>
  <c r="P945" i="11"/>
  <c r="O945" i="11"/>
  <c r="N945" i="11"/>
  <c r="M945" i="11"/>
  <c r="L945" i="11"/>
  <c r="K945" i="11"/>
  <c r="J945" i="11"/>
  <c r="T944" i="11"/>
  <c r="S944" i="11"/>
  <c r="R944" i="11"/>
  <c r="Q944" i="11"/>
  <c r="P944" i="11"/>
  <c r="O944" i="11"/>
  <c r="N944" i="11"/>
  <c r="M944" i="11"/>
  <c r="L944" i="11"/>
  <c r="K944" i="11"/>
  <c r="J944" i="11"/>
  <c r="T943" i="11"/>
  <c r="S943" i="11"/>
  <c r="R943" i="11"/>
  <c r="Q943" i="11"/>
  <c r="P943" i="11"/>
  <c r="O943" i="11"/>
  <c r="N943" i="11"/>
  <c r="M943" i="11"/>
  <c r="L943" i="11"/>
  <c r="K943" i="11"/>
  <c r="J943" i="11"/>
  <c r="T942" i="11"/>
  <c r="S942" i="11"/>
  <c r="R942" i="11"/>
  <c r="Q942" i="11"/>
  <c r="P942" i="11"/>
  <c r="O942" i="11"/>
  <c r="N942" i="11"/>
  <c r="M942" i="11"/>
  <c r="L942" i="11"/>
  <c r="K942" i="11"/>
  <c r="J942" i="11"/>
  <c r="T941" i="11"/>
  <c r="S941" i="11"/>
  <c r="R941" i="11"/>
  <c r="Q941" i="11"/>
  <c r="P941" i="11"/>
  <c r="O941" i="11"/>
  <c r="N941" i="11"/>
  <c r="M941" i="11"/>
  <c r="L941" i="11"/>
  <c r="K941" i="11"/>
  <c r="J941" i="11"/>
  <c r="T940" i="11"/>
  <c r="S940" i="11"/>
  <c r="R940" i="11"/>
  <c r="Q940" i="11"/>
  <c r="P940" i="11"/>
  <c r="O940" i="11"/>
  <c r="N940" i="11"/>
  <c r="M940" i="11"/>
  <c r="L940" i="11"/>
  <c r="K940" i="11"/>
  <c r="J940" i="11"/>
  <c r="T939" i="11"/>
  <c r="S939" i="11"/>
  <c r="R939" i="11"/>
  <c r="Q939" i="11"/>
  <c r="P939" i="11"/>
  <c r="O939" i="11"/>
  <c r="N939" i="11"/>
  <c r="M939" i="11"/>
  <c r="L939" i="11"/>
  <c r="K939" i="11"/>
  <c r="J939" i="11"/>
  <c r="T938" i="11"/>
  <c r="S938" i="11"/>
  <c r="R938" i="11"/>
  <c r="Q938" i="11"/>
  <c r="P938" i="11"/>
  <c r="O938" i="11"/>
  <c r="N938" i="11"/>
  <c r="M938" i="11"/>
  <c r="L938" i="11"/>
  <c r="K938" i="11"/>
  <c r="J938" i="11"/>
  <c r="T937" i="11"/>
  <c r="S937" i="11"/>
  <c r="R937" i="11"/>
  <c r="Q937" i="11"/>
  <c r="P937" i="11"/>
  <c r="O937" i="11"/>
  <c r="N937" i="11"/>
  <c r="M937" i="11"/>
  <c r="L937" i="11"/>
  <c r="K937" i="11"/>
  <c r="J937" i="11"/>
  <c r="T936" i="11"/>
  <c r="S936" i="11"/>
  <c r="R936" i="11"/>
  <c r="Q936" i="11"/>
  <c r="P936" i="11"/>
  <c r="O936" i="11"/>
  <c r="N936" i="11"/>
  <c r="M936" i="11"/>
  <c r="L936" i="11"/>
  <c r="K936" i="11"/>
  <c r="J936" i="11"/>
  <c r="T935" i="11"/>
  <c r="S935" i="11"/>
  <c r="R935" i="11"/>
  <c r="Q935" i="11"/>
  <c r="P935" i="11"/>
  <c r="O935" i="11"/>
  <c r="N935" i="11"/>
  <c r="M935" i="11"/>
  <c r="L935" i="11"/>
  <c r="K935" i="11"/>
  <c r="J935" i="11"/>
  <c r="T934" i="11"/>
  <c r="S934" i="11"/>
  <c r="R934" i="11"/>
  <c r="Q934" i="11"/>
  <c r="P934" i="11"/>
  <c r="O934" i="11"/>
  <c r="N934" i="11"/>
  <c r="M934" i="11"/>
  <c r="L934" i="11"/>
  <c r="K934" i="11"/>
  <c r="J934" i="11"/>
  <c r="T933" i="11"/>
  <c r="S933" i="11"/>
  <c r="R933" i="11"/>
  <c r="Q933" i="11"/>
  <c r="P933" i="11"/>
  <c r="O933" i="11"/>
  <c r="N933" i="11"/>
  <c r="M933" i="11"/>
  <c r="L933" i="11"/>
  <c r="K933" i="11"/>
  <c r="J933" i="11"/>
  <c r="T932" i="11"/>
  <c r="S932" i="11"/>
  <c r="R932" i="11"/>
  <c r="Q932" i="11"/>
  <c r="P932" i="11"/>
  <c r="O932" i="11"/>
  <c r="N932" i="11"/>
  <c r="M932" i="11"/>
  <c r="L932" i="11"/>
  <c r="K932" i="11"/>
  <c r="J932" i="11"/>
  <c r="T931" i="11"/>
  <c r="S931" i="11"/>
  <c r="R931" i="11"/>
  <c r="Q931" i="11"/>
  <c r="P931" i="11"/>
  <c r="O931" i="11"/>
  <c r="N931" i="11"/>
  <c r="M931" i="11"/>
  <c r="L931" i="11"/>
  <c r="K931" i="11"/>
  <c r="J931" i="11"/>
  <c r="T930" i="11"/>
  <c r="S930" i="11"/>
  <c r="R930" i="11"/>
  <c r="Q930" i="11"/>
  <c r="P930" i="11"/>
  <c r="O930" i="11"/>
  <c r="N930" i="11"/>
  <c r="M930" i="11"/>
  <c r="L930" i="11"/>
  <c r="K930" i="11"/>
  <c r="J930" i="11"/>
  <c r="T929" i="11"/>
  <c r="S929" i="11"/>
  <c r="R929" i="11"/>
  <c r="Q929" i="11"/>
  <c r="P929" i="11"/>
  <c r="O929" i="11"/>
  <c r="N929" i="11"/>
  <c r="M929" i="11"/>
  <c r="L929" i="11"/>
  <c r="K929" i="11"/>
  <c r="J929" i="11"/>
  <c r="T928" i="11"/>
  <c r="S928" i="11"/>
  <c r="R928" i="11"/>
  <c r="Q928" i="11"/>
  <c r="P928" i="11"/>
  <c r="O928" i="11"/>
  <c r="N928" i="11"/>
  <c r="M928" i="11"/>
  <c r="L928" i="11"/>
  <c r="K928" i="11"/>
  <c r="J928" i="11"/>
  <c r="T927" i="11"/>
  <c r="S927" i="11"/>
  <c r="R927" i="11"/>
  <c r="Q927" i="11"/>
  <c r="P927" i="11"/>
  <c r="O927" i="11"/>
  <c r="N927" i="11"/>
  <c r="M927" i="11"/>
  <c r="L927" i="11"/>
  <c r="K927" i="11"/>
  <c r="J927" i="11"/>
  <c r="T926" i="11"/>
  <c r="S926" i="11"/>
  <c r="R926" i="11"/>
  <c r="Q926" i="11"/>
  <c r="P926" i="11"/>
  <c r="O926" i="11"/>
  <c r="N926" i="11"/>
  <c r="M926" i="11"/>
  <c r="L926" i="11"/>
  <c r="K926" i="11"/>
  <c r="J926" i="11"/>
  <c r="T925" i="11"/>
  <c r="S925" i="11"/>
  <c r="R925" i="11"/>
  <c r="Q925" i="11"/>
  <c r="P925" i="11"/>
  <c r="O925" i="11"/>
  <c r="N925" i="11"/>
  <c r="M925" i="11"/>
  <c r="L925" i="11"/>
  <c r="K925" i="11"/>
  <c r="J925" i="11"/>
  <c r="T924" i="11"/>
  <c r="S924" i="11"/>
  <c r="R924" i="11"/>
  <c r="Q924" i="11"/>
  <c r="P924" i="11"/>
  <c r="O924" i="11"/>
  <c r="N924" i="11"/>
  <c r="M924" i="11"/>
  <c r="L924" i="11"/>
  <c r="K924" i="11"/>
  <c r="J924" i="11"/>
  <c r="T923" i="11"/>
  <c r="S923" i="11"/>
  <c r="R923" i="11"/>
  <c r="Q923" i="11"/>
  <c r="P923" i="11"/>
  <c r="O923" i="11"/>
  <c r="N923" i="11"/>
  <c r="M923" i="11"/>
  <c r="L923" i="11"/>
  <c r="K923" i="11"/>
  <c r="J923" i="11"/>
  <c r="T922" i="11"/>
  <c r="S922" i="11"/>
  <c r="R922" i="11"/>
  <c r="Q922" i="11"/>
  <c r="P922" i="11"/>
  <c r="O922" i="11"/>
  <c r="N922" i="11"/>
  <c r="M922" i="11"/>
  <c r="L922" i="11"/>
  <c r="K922" i="11"/>
  <c r="J922" i="11"/>
  <c r="T921" i="11"/>
  <c r="S921" i="11"/>
  <c r="R921" i="11"/>
  <c r="Q921" i="11"/>
  <c r="P921" i="11"/>
  <c r="O921" i="11"/>
  <c r="N921" i="11"/>
  <c r="M921" i="11"/>
  <c r="L921" i="11"/>
  <c r="K921" i="11"/>
  <c r="J921" i="11"/>
  <c r="T920" i="11"/>
  <c r="S920" i="11"/>
  <c r="R920" i="11"/>
  <c r="Q920" i="11"/>
  <c r="P920" i="11"/>
  <c r="O920" i="11"/>
  <c r="N920" i="11"/>
  <c r="M920" i="11"/>
  <c r="L920" i="11"/>
  <c r="K920" i="11"/>
  <c r="J920" i="11"/>
  <c r="T919" i="11"/>
  <c r="S919" i="11"/>
  <c r="R919" i="11"/>
  <c r="Q919" i="11"/>
  <c r="P919" i="11"/>
  <c r="O919" i="11"/>
  <c r="N919" i="11"/>
  <c r="M919" i="11"/>
  <c r="L919" i="11"/>
  <c r="K919" i="11"/>
  <c r="J919" i="11"/>
  <c r="T918" i="11"/>
  <c r="S918" i="11"/>
  <c r="R918" i="11"/>
  <c r="Q918" i="11"/>
  <c r="P918" i="11"/>
  <c r="O918" i="11"/>
  <c r="N918" i="11"/>
  <c r="M918" i="11"/>
  <c r="L918" i="11"/>
  <c r="K918" i="11"/>
  <c r="J918" i="11"/>
  <c r="T917" i="11"/>
  <c r="S917" i="11"/>
  <c r="R917" i="11"/>
  <c r="Q917" i="11"/>
  <c r="P917" i="11"/>
  <c r="O917" i="11"/>
  <c r="N917" i="11"/>
  <c r="M917" i="11"/>
  <c r="L917" i="11"/>
  <c r="K917" i="11"/>
  <c r="J917" i="11"/>
  <c r="T916" i="11"/>
  <c r="S916" i="11"/>
  <c r="R916" i="11"/>
  <c r="Q916" i="11"/>
  <c r="P916" i="11"/>
  <c r="O916" i="11"/>
  <c r="N916" i="11"/>
  <c r="M916" i="11"/>
  <c r="L916" i="11"/>
  <c r="K916" i="11"/>
  <c r="J916" i="11"/>
  <c r="T915" i="11"/>
  <c r="S915" i="11"/>
  <c r="R915" i="11"/>
  <c r="Q915" i="11"/>
  <c r="P915" i="11"/>
  <c r="O915" i="11"/>
  <c r="N915" i="11"/>
  <c r="M915" i="11"/>
  <c r="L915" i="11"/>
  <c r="K915" i="11"/>
  <c r="J915" i="11"/>
  <c r="T914" i="11"/>
  <c r="S914" i="11"/>
  <c r="R914" i="11"/>
  <c r="Q914" i="11"/>
  <c r="P914" i="11"/>
  <c r="O914" i="11"/>
  <c r="N914" i="11"/>
  <c r="M914" i="11"/>
  <c r="L914" i="11"/>
  <c r="K914" i="11"/>
  <c r="J914" i="11"/>
  <c r="T913" i="11"/>
  <c r="S913" i="11"/>
  <c r="R913" i="11"/>
  <c r="Q913" i="11"/>
  <c r="P913" i="11"/>
  <c r="O913" i="11"/>
  <c r="N913" i="11"/>
  <c r="M913" i="11"/>
  <c r="L913" i="11"/>
  <c r="K913" i="11"/>
  <c r="J913" i="11"/>
  <c r="T912" i="11"/>
  <c r="S912" i="11"/>
  <c r="R912" i="11"/>
  <c r="Q912" i="11"/>
  <c r="P912" i="11"/>
  <c r="O912" i="11"/>
  <c r="N912" i="11"/>
  <c r="M912" i="11"/>
  <c r="L912" i="11"/>
  <c r="K912" i="11"/>
  <c r="J912" i="11"/>
  <c r="T911" i="11"/>
  <c r="S911" i="11"/>
  <c r="R911" i="11"/>
  <c r="Q911" i="11"/>
  <c r="P911" i="11"/>
  <c r="O911" i="11"/>
  <c r="N911" i="11"/>
  <c r="M911" i="11"/>
  <c r="L911" i="11"/>
  <c r="K911" i="11"/>
  <c r="J911" i="11"/>
  <c r="T910" i="11"/>
  <c r="S910" i="11"/>
  <c r="R910" i="11"/>
  <c r="Q910" i="11"/>
  <c r="P910" i="11"/>
  <c r="O910" i="11"/>
  <c r="N910" i="11"/>
  <c r="M910" i="11"/>
  <c r="L910" i="11"/>
  <c r="K910" i="11"/>
  <c r="J910" i="11"/>
  <c r="T909" i="11"/>
  <c r="S909" i="11"/>
  <c r="R909" i="11"/>
  <c r="Q909" i="11"/>
  <c r="P909" i="11"/>
  <c r="O909" i="11"/>
  <c r="N909" i="11"/>
  <c r="M909" i="11"/>
  <c r="L909" i="11"/>
  <c r="K909" i="11"/>
  <c r="J909" i="11"/>
  <c r="T908" i="11"/>
  <c r="S908" i="11"/>
  <c r="R908" i="11"/>
  <c r="Q908" i="11"/>
  <c r="P908" i="11"/>
  <c r="O908" i="11"/>
  <c r="N908" i="11"/>
  <c r="M908" i="11"/>
  <c r="L908" i="11"/>
  <c r="K908" i="11"/>
  <c r="J908" i="11"/>
  <c r="T907" i="11"/>
  <c r="S907" i="11"/>
  <c r="R907" i="11"/>
  <c r="Q907" i="11"/>
  <c r="P907" i="11"/>
  <c r="O907" i="11"/>
  <c r="N907" i="11"/>
  <c r="M907" i="11"/>
  <c r="L907" i="11"/>
  <c r="K907" i="11"/>
  <c r="J907" i="11"/>
  <c r="T906" i="11"/>
  <c r="S906" i="11"/>
  <c r="R906" i="11"/>
  <c r="Q906" i="11"/>
  <c r="P906" i="11"/>
  <c r="O906" i="11"/>
  <c r="N906" i="11"/>
  <c r="M906" i="11"/>
  <c r="L906" i="11"/>
  <c r="K906" i="11"/>
  <c r="J906" i="11"/>
  <c r="T905" i="11"/>
  <c r="S905" i="11"/>
  <c r="R905" i="11"/>
  <c r="Q905" i="11"/>
  <c r="P905" i="11"/>
  <c r="O905" i="11"/>
  <c r="N905" i="11"/>
  <c r="M905" i="11"/>
  <c r="L905" i="11"/>
  <c r="K905" i="11"/>
  <c r="J905" i="11"/>
  <c r="T904" i="11"/>
  <c r="S904" i="11"/>
  <c r="R904" i="11"/>
  <c r="Q904" i="11"/>
  <c r="P904" i="11"/>
  <c r="O904" i="11"/>
  <c r="N904" i="11"/>
  <c r="M904" i="11"/>
  <c r="L904" i="11"/>
  <c r="K904" i="11"/>
  <c r="J904" i="11"/>
  <c r="T903" i="11"/>
  <c r="S903" i="11"/>
  <c r="R903" i="11"/>
  <c r="Q903" i="11"/>
  <c r="P903" i="11"/>
  <c r="O903" i="11"/>
  <c r="N903" i="11"/>
  <c r="M903" i="11"/>
  <c r="L903" i="11"/>
  <c r="K903" i="11"/>
  <c r="J903" i="11"/>
  <c r="T902" i="11"/>
  <c r="S902" i="11"/>
  <c r="R902" i="11"/>
  <c r="Q902" i="11"/>
  <c r="P902" i="11"/>
  <c r="O902" i="11"/>
  <c r="N902" i="11"/>
  <c r="M902" i="11"/>
  <c r="L902" i="11"/>
  <c r="K902" i="11"/>
  <c r="J902" i="11"/>
  <c r="T901" i="11"/>
  <c r="S901" i="11"/>
  <c r="R901" i="11"/>
  <c r="Q901" i="11"/>
  <c r="P901" i="11"/>
  <c r="O901" i="11"/>
  <c r="N901" i="11"/>
  <c r="M901" i="11"/>
  <c r="L901" i="11"/>
  <c r="K901" i="11"/>
  <c r="J901" i="11"/>
  <c r="T900" i="11"/>
  <c r="S900" i="11"/>
  <c r="R900" i="11"/>
  <c r="Q900" i="11"/>
  <c r="P900" i="11"/>
  <c r="O900" i="11"/>
  <c r="N900" i="11"/>
  <c r="M900" i="11"/>
  <c r="L900" i="11"/>
  <c r="K900" i="11"/>
  <c r="J900" i="11"/>
  <c r="T899" i="11"/>
  <c r="S899" i="11"/>
  <c r="R899" i="11"/>
  <c r="Q899" i="11"/>
  <c r="P899" i="11"/>
  <c r="O899" i="11"/>
  <c r="N899" i="11"/>
  <c r="M899" i="11"/>
  <c r="L899" i="11"/>
  <c r="K899" i="11"/>
  <c r="J899" i="11"/>
  <c r="T898" i="11"/>
  <c r="S898" i="11"/>
  <c r="R898" i="11"/>
  <c r="Q898" i="11"/>
  <c r="P898" i="11"/>
  <c r="O898" i="11"/>
  <c r="N898" i="11"/>
  <c r="M898" i="11"/>
  <c r="L898" i="11"/>
  <c r="K898" i="11"/>
  <c r="J898" i="11"/>
  <c r="T897" i="11"/>
  <c r="S897" i="11"/>
  <c r="R897" i="11"/>
  <c r="Q897" i="11"/>
  <c r="P897" i="11"/>
  <c r="O897" i="11"/>
  <c r="N897" i="11"/>
  <c r="M897" i="11"/>
  <c r="L897" i="11"/>
  <c r="K897" i="11"/>
  <c r="J897" i="11"/>
  <c r="T896" i="11"/>
  <c r="S896" i="11"/>
  <c r="R896" i="11"/>
  <c r="Q896" i="11"/>
  <c r="P896" i="11"/>
  <c r="O896" i="11"/>
  <c r="N896" i="11"/>
  <c r="M896" i="11"/>
  <c r="L896" i="11"/>
  <c r="K896" i="11"/>
  <c r="J896" i="11"/>
  <c r="T895" i="11"/>
  <c r="S895" i="11"/>
  <c r="R895" i="11"/>
  <c r="Q895" i="11"/>
  <c r="P895" i="11"/>
  <c r="O895" i="11"/>
  <c r="N895" i="11"/>
  <c r="M895" i="11"/>
  <c r="L895" i="11"/>
  <c r="K895" i="11"/>
  <c r="J895" i="11"/>
  <c r="T894" i="11"/>
  <c r="S894" i="11"/>
  <c r="R894" i="11"/>
  <c r="Q894" i="11"/>
  <c r="P894" i="11"/>
  <c r="O894" i="11"/>
  <c r="N894" i="11"/>
  <c r="M894" i="11"/>
  <c r="L894" i="11"/>
  <c r="K894" i="11"/>
  <c r="J894" i="11"/>
  <c r="T893" i="11"/>
  <c r="S893" i="11"/>
  <c r="R893" i="11"/>
  <c r="Q893" i="11"/>
  <c r="P893" i="11"/>
  <c r="O893" i="11"/>
  <c r="N893" i="11"/>
  <c r="M893" i="11"/>
  <c r="L893" i="11"/>
  <c r="K893" i="11"/>
  <c r="J893" i="11"/>
  <c r="T892" i="11"/>
  <c r="S892" i="11"/>
  <c r="R892" i="11"/>
  <c r="Q892" i="11"/>
  <c r="P892" i="11"/>
  <c r="O892" i="11"/>
  <c r="N892" i="11"/>
  <c r="M892" i="11"/>
  <c r="L892" i="11"/>
  <c r="K892" i="11"/>
  <c r="J892" i="11"/>
  <c r="T891" i="11"/>
  <c r="S891" i="11"/>
  <c r="R891" i="11"/>
  <c r="Q891" i="11"/>
  <c r="P891" i="11"/>
  <c r="O891" i="11"/>
  <c r="N891" i="11"/>
  <c r="M891" i="11"/>
  <c r="L891" i="11"/>
  <c r="K891" i="11"/>
  <c r="J891" i="11"/>
  <c r="T890" i="11"/>
  <c r="S890" i="11"/>
  <c r="R890" i="11"/>
  <c r="Q890" i="11"/>
  <c r="P890" i="11"/>
  <c r="O890" i="11"/>
  <c r="N890" i="11"/>
  <c r="M890" i="11"/>
  <c r="L890" i="11"/>
  <c r="K890" i="11"/>
  <c r="J890" i="11"/>
  <c r="T889" i="11"/>
  <c r="S889" i="11"/>
  <c r="R889" i="11"/>
  <c r="Q889" i="11"/>
  <c r="P889" i="11"/>
  <c r="O889" i="11"/>
  <c r="N889" i="11"/>
  <c r="M889" i="11"/>
  <c r="L889" i="11"/>
  <c r="K889" i="11"/>
  <c r="J889" i="11"/>
  <c r="T888" i="11"/>
  <c r="S888" i="11"/>
  <c r="R888" i="11"/>
  <c r="Q888" i="11"/>
  <c r="P888" i="11"/>
  <c r="O888" i="11"/>
  <c r="N888" i="11"/>
  <c r="M888" i="11"/>
  <c r="L888" i="11"/>
  <c r="K888" i="11"/>
  <c r="J888" i="11"/>
  <c r="T887" i="11"/>
  <c r="S887" i="11"/>
  <c r="R887" i="11"/>
  <c r="Q887" i="11"/>
  <c r="P887" i="11"/>
  <c r="O887" i="11"/>
  <c r="N887" i="11"/>
  <c r="M887" i="11"/>
  <c r="L887" i="11"/>
  <c r="K887" i="11"/>
  <c r="J887" i="11"/>
  <c r="T886" i="11"/>
  <c r="S886" i="11"/>
  <c r="R886" i="11"/>
  <c r="Q886" i="11"/>
  <c r="P886" i="11"/>
  <c r="O886" i="11"/>
  <c r="N886" i="11"/>
  <c r="M886" i="11"/>
  <c r="L886" i="11"/>
  <c r="K886" i="11"/>
  <c r="J886" i="11"/>
  <c r="T885" i="11"/>
  <c r="S885" i="11"/>
  <c r="R885" i="11"/>
  <c r="Q885" i="11"/>
  <c r="P885" i="11"/>
  <c r="O885" i="11"/>
  <c r="N885" i="11"/>
  <c r="M885" i="11"/>
  <c r="L885" i="11"/>
  <c r="K885" i="11"/>
  <c r="J885" i="11"/>
  <c r="T884" i="11"/>
  <c r="S884" i="11"/>
  <c r="R884" i="11"/>
  <c r="Q884" i="11"/>
  <c r="P884" i="11"/>
  <c r="O884" i="11"/>
  <c r="N884" i="11"/>
  <c r="M884" i="11"/>
  <c r="L884" i="11"/>
  <c r="K884" i="11"/>
  <c r="J884" i="11"/>
  <c r="T883" i="11"/>
  <c r="S883" i="11"/>
  <c r="R883" i="11"/>
  <c r="Q883" i="11"/>
  <c r="P883" i="11"/>
  <c r="O883" i="11"/>
  <c r="N883" i="11"/>
  <c r="M883" i="11"/>
  <c r="L883" i="11"/>
  <c r="K883" i="11"/>
  <c r="J883" i="11"/>
  <c r="T882" i="11"/>
  <c r="S882" i="11"/>
  <c r="R882" i="11"/>
  <c r="Q882" i="11"/>
  <c r="P882" i="11"/>
  <c r="O882" i="11"/>
  <c r="N882" i="11"/>
  <c r="M882" i="11"/>
  <c r="L882" i="11"/>
  <c r="K882" i="11"/>
  <c r="J882" i="11"/>
  <c r="T881" i="11"/>
  <c r="S881" i="11"/>
  <c r="R881" i="11"/>
  <c r="Q881" i="11"/>
  <c r="P881" i="11"/>
  <c r="O881" i="11"/>
  <c r="N881" i="11"/>
  <c r="M881" i="11"/>
  <c r="L881" i="11"/>
  <c r="K881" i="11"/>
  <c r="J881" i="11"/>
  <c r="T880" i="11"/>
  <c r="S880" i="11"/>
  <c r="R880" i="11"/>
  <c r="Q880" i="11"/>
  <c r="P880" i="11"/>
  <c r="O880" i="11"/>
  <c r="N880" i="11"/>
  <c r="M880" i="11"/>
  <c r="L880" i="11"/>
  <c r="K880" i="11"/>
  <c r="J880" i="11"/>
  <c r="T879" i="11"/>
  <c r="S879" i="11"/>
  <c r="R879" i="11"/>
  <c r="Q879" i="11"/>
  <c r="P879" i="11"/>
  <c r="O879" i="11"/>
  <c r="N879" i="11"/>
  <c r="M879" i="11"/>
  <c r="L879" i="11"/>
  <c r="K879" i="11"/>
  <c r="J879" i="11"/>
  <c r="T878" i="11"/>
  <c r="S878" i="11"/>
  <c r="R878" i="11"/>
  <c r="Q878" i="11"/>
  <c r="P878" i="11"/>
  <c r="O878" i="11"/>
  <c r="N878" i="11"/>
  <c r="M878" i="11"/>
  <c r="L878" i="11"/>
  <c r="K878" i="11"/>
  <c r="J878" i="11"/>
  <c r="T877" i="11"/>
  <c r="S877" i="11"/>
  <c r="R877" i="11"/>
  <c r="Q877" i="11"/>
  <c r="P877" i="11"/>
  <c r="O877" i="11"/>
  <c r="N877" i="11"/>
  <c r="M877" i="11"/>
  <c r="L877" i="11"/>
  <c r="K877" i="11"/>
  <c r="J877" i="11"/>
  <c r="T876" i="11"/>
  <c r="S876" i="11"/>
  <c r="R876" i="11"/>
  <c r="Q876" i="11"/>
  <c r="P876" i="11"/>
  <c r="O876" i="11"/>
  <c r="N876" i="11"/>
  <c r="M876" i="11"/>
  <c r="L876" i="11"/>
  <c r="K876" i="11"/>
  <c r="J876" i="11"/>
  <c r="T875" i="11"/>
  <c r="S875" i="11"/>
  <c r="R875" i="11"/>
  <c r="Q875" i="11"/>
  <c r="P875" i="11"/>
  <c r="O875" i="11"/>
  <c r="N875" i="11"/>
  <c r="M875" i="11"/>
  <c r="L875" i="11"/>
  <c r="K875" i="11"/>
  <c r="J875" i="11"/>
  <c r="T874" i="11"/>
  <c r="S874" i="11"/>
  <c r="R874" i="11"/>
  <c r="Q874" i="11"/>
  <c r="P874" i="11"/>
  <c r="O874" i="11"/>
  <c r="N874" i="11"/>
  <c r="M874" i="11"/>
  <c r="L874" i="11"/>
  <c r="K874" i="11"/>
  <c r="J874" i="11"/>
  <c r="T873" i="11"/>
  <c r="S873" i="11"/>
  <c r="R873" i="11"/>
  <c r="Q873" i="11"/>
  <c r="P873" i="11"/>
  <c r="O873" i="11"/>
  <c r="N873" i="11"/>
  <c r="M873" i="11"/>
  <c r="L873" i="11"/>
  <c r="K873" i="11"/>
  <c r="J873" i="11"/>
  <c r="T872" i="11"/>
  <c r="S872" i="11"/>
  <c r="R872" i="11"/>
  <c r="Q872" i="11"/>
  <c r="P872" i="11"/>
  <c r="O872" i="11"/>
  <c r="N872" i="11"/>
  <c r="M872" i="11"/>
  <c r="L872" i="11"/>
  <c r="K872" i="11"/>
  <c r="J872" i="11"/>
  <c r="T871" i="11"/>
  <c r="S871" i="11"/>
  <c r="R871" i="11"/>
  <c r="Q871" i="11"/>
  <c r="P871" i="11"/>
  <c r="O871" i="11"/>
  <c r="N871" i="11"/>
  <c r="M871" i="11"/>
  <c r="L871" i="11"/>
  <c r="K871" i="11"/>
  <c r="J871" i="11"/>
  <c r="T870" i="11"/>
  <c r="S870" i="11"/>
  <c r="R870" i="11"/>
  <c r="Q870" i="11"/>
  <c r="P870" i="11"/>
  <c r="O870" i="11"/>
  <c r="N870" i="11"/>
  <c r="M870" i="11"/>
  <c r="L870" i="11"/>
  <c r="K870" i="11"/>
  <c r="J870" i="11"/>
  <c r="T869" i="11"/>
  <c r="S869" i="11"/>
  <c r="R869" i="11"/>
  <c r="Q869" i="11"/>
  <c r="P869" i="11"/>
  <c r="O869" i="11"/>
  <c r="N869" i="11"/>
  <c r="M869" i="11"/>
  <c r="L869" i="11"/>
  <c r="K869" i="11"/>
  <c r="J869" i="11"/>
  <c r="T868" i="11"/>
  <c r="S868" i="11"/>
  <c r="R868" i="11"/>
  <c r="Q868" i="11"/>
  <c r="P868" i="11"/>
  <c r="O868" i="11"/>
  <c r="N868" i="11"/>
  <c r="M868" i="11"/>
  <c r="L868" i="11"/>
  <c r="K868" i="11"/>
  <c r="J868" i="11"/>
  <c r="T867" i="11"/>
  <c r="S867" i="11"/>
  <c r="R867" i="11"/>
  <c r="Q867" i="11"/>
  <c r="P867" i="11"/>
  <c r="O867" i="11"/>
  <c r="N867" i="11"/>
  <c r="M867" i="11"/>
  <c r="L867" i="11"/>
  <c r="K867" i="11"/>
  <c r="J867" i="11"/>
  <c r="T866" i="11"/>
  <c r="S866" i="11"/>
  <c r="R866" i="11"/>
  <c r="Q866" i="11"/>
  <c r="P866" i="11"/>
  <c r="O866" i="11"/>
  <c r="N866" i="11"/>
  <c r="M866" i="11"/>
  <c r="L866" i="11"/>
  <c r="K866" i="11"/>
  <c r="J866" i="11"/>
  <c r="T865" i="11"/>
  <c r="S865" i="11"/>
  <c r="R865" i="11"/>
  <c r="Q865" i="11"/>
  <c r="P865" i="11"/>
  <c r="O865" i="11"/>
  <c r="N865" i="11"/>
  <c r="M865" i="11"/>
  <c r="L865" i="11"/>
  <c r="K865" i="11"/>
  <c r="J865" i="11"/>
  <c r="T864" i="11"/>
  <c r="S864" i="11"/>
  <c r="R864" i="11"/>
  <c r="Q864" i="11"/>
  <c r="P864" i="11"/>
  <c r="O864" i="11"/>
  <c r="N864" i="11"/>
  <c r="M864" i="11"/>
  <c r="L864" i="11"/>
  <c r="K864" i="11"/>
  <c r="J864" i="11"/>
  <c r="T863" i="11"/>
  <c r="S863" i="11"/>
  <c r="R863" i="11"/>
  <c r="Q863" i="11"/>
  <c r="P863" i="11"/>
  <c r="O863" i="11"/>
  <c r="N863" i="11"/>
  <c r="M863" i="11"/>
  <c r="L863" i="11"/>
  <c r="K863" i="11"/>
  <c r="J863" i="11"/>
  <c r="T862" i="11"/>
  <c r="S862" i="11"/>
  <c r="R862" i="11"/>
  <c r="Q862" i="11"/>
  <c r="P862" i="11"/>
  <c r="O862" i="11"/>
  <c r="N862" i="11"/>
  <c r="M862" i="11"/>
  <c r="L862" i="11"/>
  <c r="K862" i="11"/>
  <c r="J862" i="11"/>
  <c r="T861" i="11"/>
  <c r="S861" i="11"/>
  <c r="R861" i="11"/>
  <c r="Q861" i="11"/>
  <c r="P861" i="11"/>
  <c r="O861" i="11"/>
  <c r="N861" i="11"/>
  <c r="M861" i="11"/>
  <c r="L861" i="11"/>
  <c r="K861" i="11"/>
  <c r="J861" i="11"/>
  <c r="T860" i="11"/>
  <c r="S860" i="11"/>
  <c r="R860" i="11"/>
  <c r="Q860" i="11"/>
  <c r="P860" i="11"/>
  <c r="O860" i="11"/>
  <c r="N860" i="11"/>
  <c r="M860" i="11"/>
  <c r="L860" i="11"/>
  <c r="K860" i="11"/>
  <c r="J860" i="11"/>
  <c r="T859" i="11"/>
  <c r="S859" i="11"/>
  <c r="R859" i="11"/>
  <c r="Q859" i="11"/>
  <c r="P859" i="11"/>
  <c r="O859" i="11"/>
  <c r="N859" i="11"/>
  <c r="M859" i="11"/>
  <c r="L859" i="11"/>
  <c r="K859" i="11"/>
  <c r="J859" i="11"/>
  <c r="T858" i="11"/>
  <c r="S858" i="11"/>
  <c r="R858" i="11"/>
  <c r="Q858" i="11"/>
  <c r="P858" i="11"/>
  <c r="O858" i="11"/>
  <c r="N858" i="11"/>
  <c r="M858" i="11"/>
  <c r="L858" i="11"/>
  <c r="K858" i="11"/>
  <c r="J858" i="11"/>
  <c r="T857" i="11"/>
  <c r="S857" i="11"/>
  <c r="R857" i="11"/>
  <c r="Q857" i="11"/>
  <c r="P857" i="11"/>
  <c r="O857" i="11"/>
  <c r="N857" i="11"/>
  <c r="M857" i="11"/>
  <c r="L857" i="11"/>
  <c r="K857" i="11"/>
  <c r="J857" i="11"/>
  <c r="T856" i="11"/>
  <c r="S856" i="11"/>
  <c r="R856" i="11"/>
  <c r="Q856" i="11"/>
  <c r="P856" i="11"/>
  <c r="O856" i="11"/>
  <c r="N856" i="11"/>
  <c r="M856" i="11"/>
  <c r="L856" i="11"/>
  <c r="K856" i="11"/>
  <c r="J856" i="11"/>
  <c r="T855" i="11"/>
  <c r="S855" i="11"/>
  <c r="R855" i="11"/>
  <c r="Q855" i="11"/>
  <c r="P855" i="11"/>
  <c r="O855" i="11"/>
  <c r="N855" i="11"/>
  <c r="M855" i="11"/>
  <c r="L855" i="11"/>
  <c r="K855" i="11"/>
  <c r="J855" i="11"/>
  <c r="T854" i="11"/>
  <c r="S854" i="11"/>
  <c r="R854" i="11"/>
  <c r="Q854" i="11"/>
  <c r="P854" i="11"/>
  <c r="O854" i="11"/>
  <c r="N854" i="11"/>
  <c r="M854" i="11"/>
  <c r="L854" i="11"/>
  <c r="K854" i="11"/>
  <c r="J854" i="11"/>
  <c r="T853" i="11"/>
  <c r="S853" i="11"/>
  <c r="R853" i="11"/>
  <c r="Q853" i="11"/>
  <c r="P853" i="11"/>
  <c r="O853" i="11"/>
  <c r="N853" i="11"/>
  <c r="M853" i="11"/>
  <c r="L853" i="11"/>
  <c r="K853" i="11"/>
  <c r="J853" i="11"/>
  <c r="T852" i="11"/>
  <c r="S852" i="11"/>
  <c r="R852" i="11"/>
  <c r="Q852" i="11"/>
  <c r="P852" i="11"/>
  <c r="O852" i="11"/>
  <c r="N852" i="11"/>
  <c r="M852" i="11"/>
  <c r="L852" i="11"/>
  <c r="K852" i="11"/>
  <c r="J852" i="11"/>
  <c r="T851" i="11"/>
  <c r="S851" i="11"/>
  <c r="R851" i="11"/>
  <c r="Q851" i="11"/>
  <c r="P851" i="11"/>
  <c r="O851" i="11"/>
  <c r="N851" i="11"/>
  <c r="M851" i="11"/>
  <c r="L851" i="11"/>
  <c r="K851" i="11"/>
  <c r="J851" i="11"/>
  <c r="T850" i="11"/>
  <c r="S850" i="11"/>
  <c r="R850" i="11"/>
  <c r="Q850" i="11"/>
  <c r="P850" i="11"/>
  <c r="O850" i="11"/>
  <c r="N850" i="11"/>
  <c r="M850" i="11"/>
  <c r="L850" i="11"/>
  <c r="K850" i="11"/>
  <c r="J850" i="11"/>
  <c r="T849" i="11"/>
  <c r="S849" i="11"/>
  <c r="R849" i="11"/>
  <c r="Q849" i="11"/>
  <c r="P849" i="11"/>
  <c r="O849" i="11"/>
  <c r="N849" i="11"/>
  <c r="M849" i="11"/>
  <c r="L849" i="11"/>
  <c r="K849" i="11"/>
  <c r="J849" i="11"/>
  <c r="T848" i="11"/>
  <c r="S848" i="11"/>
  <c r="R848" i="11"/>
  <c r="Q848" i="11"/>
  <c r="P848" i="11"/>
  <c r="O848" i="11"/>
  <c r="N848" i="11"/>
  <c r="M848" i="11"/>
  <c r="L848" i="11"/>
  <c r="K848" i="11"/>
  <c r="J848" i="11"/>
  <c r="T847" i="11"/>
  <c r="S847" i="11"/>
  <c r="R847" i="11"/>
  <c r="Q847" i="11"/>
  <c r="P847" i="11"/>
  <c r="O847" i="11"/>
  <c r="N847" i="11"/>
  <c r="M847" i="11"/>
  <c r="L847" i="11"/>
  <c r="K847" i="11"/>
  <c r="J847" i="11"/>
  <c r="T846" i="11"/>
  <c r="S846" i="11"/>
  <c r="R846" i="11"/>
  <c r="Q846" i="11"/>
  <c r="P846" i="11"/>
  <c r="O846" i="11"/>
  <c r="N846" i="11"/>
  <c r="M846" i="11"/>
  <c r="L846" i="11"/>
  <c r="K846" i="11"/>
  <c r="J846" i="11"/>
  <c r="T845" i="11"/>
  <c r="S845" i="11"/>
  <c r="R845" i="11"/>
  <c r="Q845" i="11"/>
  <c r="P845" i="11"/>
  <c r="O845" i="11"/>
  <c r="N845" i="11"/>
  <c r="M845" i="11"/>
  <c r="L845" i="11"/>
  <c r="K845" i="11"/>
  <c r="J845" i="11"/>
  <c r="T844" i="11"/>
  <c r="S844" i="11"/>
  <c r="R844" i="11"/>
  <c r="Q844" i="11"/>
  <c r="P844" i="11"/>
  <c r="O844" i="11"/>
  <c r="N844" i="11"/>
  <c r="M844" i="11"/>
  <c r="L844" i="11"/>
  <c r="K844" i="11"/>
  <c r="J844" i="11"/>
  <c r="T843" i="11"/>
  <c r="S843" i="11"/>
  <c r="R843" i="11"/>
  <c r="Q843" i="11"/>
  <c r="P843" i="11"/>
  <c r="O843" i="11"/>
  <c r="N843" i="11"/>
  <c r="M843" i="11"/>
  <c r="L843" i="11"/>
  <c r="K843" i="11"/>
  <c r="J843" i="11"/>
  <c r="T842" i="11"/>
  <c r="S842" i="11"/>
  <c r="R842" i="11"/>
  <c r="Q842" i="11"/>
  <c r="P842" i="11"/>
  <c r="O842" i="11"/>
  <c r="N842" i="11"/>
  <c r="M842" i="11"/>
  <c r="L842" i="11"/>
  <c r="K842" i="11"/>
  <c r="J842" i="11"/>
  <c r="T841" i="11"/>
  <c r="S841" i="11"/>
  <c r="R841" i="11"/>
  <c r="Q841" i="11"/>
  <c r="P841" i="11"/>
  <c r="O841" i="11"/>
  <c r="N841" i="11"/>
  <c r="M841" i="11"/>
  <c r="L841" i="11"/>
  <c r="K841" i="11"/>
  <c r="J841" i="11"/>
  <c r="T840" i="11"/>
  <c r="S840" i="11"/>
  <c r="R840" i="11"/>
  <c r="Q840" i="11"/>
  <c r="P840" i="11"/>
  <c r="O840" i="11"/>
  <c r="N840" i="11"/>
  <c r="M840" i="11"/>
  <c r="L840" i="11"/>
  <c r="K840" i="11"/>
  <c r="J840" i="11"/>
  <c r="T839" i="11"/>
  <c r="S839" i="11"/>
  <c r="R839" i="11"/>
  <c r="Q839" i="11"/>
  <c r="P839" i="11"/>
  <c r="O839" i="11"/>
  <c r="N839" i="11"/>
  <c r="M839" i="11"/>
  <c r="L839" i="11"/>
  <c r="K839" i="11"/>
  <c r="J839" i="11"/>
  <c r="T838" i="11"/>
  <c r="S838" i="11"/>
  <c r="R838" i="11"/>
  <c r="Q838" i="11"/>
  <c r="P838" i="11"/>
  <c r="O838" i="11"/>
  <c r="N838" i="11"/>
  <c r="M838" i="11"/>
  <c r="L838" i="11"/>
  <c r="K838" i="11"/>
  <c r="J838" i="11"/>
  <c r="T837" i="11"/>
  <c r="S837" i="11"/>
  <c r="R837" i="11"/>
  <c r="Q837" i="11"/>
  <c r="P837" i="11"/>
  <c r="O837" i="11"/>
  <c r="N837" i="11"/>
  <c r="M837" i="11"/>
  <c r="L837" i="11"/>
  <c r="K837" i="11"/>
  <c r="J837" i="11"/>
  <c r="T836" i="11"/>
  <c r="S836" i="11"/>
  <c r="R836" i="11"/>
  <c r="Q836" i="11"/>
  <c r="P836" i="11"/>
  <c r="O836" i="11"/>
  <c r="N836" i="11"/>
  <c r="M836" i="11"/>
  <c r="L836" i="11"/>
  <c r="K836" i="11"/>
  <c r="J836" i="11"/>
  <c r="T835" i="11"/>
  <c r="S835" i="11"/>
  <c r="R835" i="11"/>
  <c r="Q835" i="11"/>
  <c r="P835" i="11"/>
  <c r="O835" i="11"/>
  <c r="N835" i="11"/>
  <c r="M835" i="11"/>
  <c r="L835" i="11"/>
  <c r="K835" i="11"/>
  <c r="J835" i="11"/>
  <c r="T834" i="11"/>
  <c r="S834" i="11"/>
  <c r="R834" i="11"/>
  <c r="Q834" i="11"/>
  <c r="P834" i="11"/>
  <c r="O834" i="11"/>
  <c r="N834" i="11"/>
  <c r="M834" i="11"/>
  <c r="L834" i="11"/>
  <c r="K834" i="11"/>
  <c r="J834" i="11"/>
  <c r="T833" i="11"/>
  <c r="S833" i="11"/>
  <c r="R833" i="11"/>
  <c r="Q833" i="11"/>
  <c r="P833" i="11"/>
  <c r="O833" i="11"/>
  <c r="N833" i="11"/>
  <c r="M833" i="11"/>
  <c r="L833" i="11"/>
  <c r="K833" i="11"/>
  <c r="J833" i="11"/>
  <c r="T832" i="11"/>
  <c r="S832" i="11"/>
  <c r="R832" i="11"/>
  <c r="Q832" i="11"/>
  <c r="P832" i="11"/>
  <c r="O832" i="11"/>
  <c r="N832" i="11"/>
  <c r="M832" i="11"/>
  <c r="L832" i="11"/>
  <c r="K832" i="11"/>
  <c r="J832" i="11"/>
  <c r="T831" i="11"/>
  <c r="S831" i="11"/>
  <c r="R831" i="11"/>
  <c r="Q831" i="11"/>
  <c r="P831" i="11"/>
  <c r="O831" i="11"/>
  <c r="N831" i="11"/>
  <c r="M831" i="11"/>
  <c r="L831" i="11"/>
  <c r="K831" i="11"/>
  <c r="J831" i="11"/>
  <c r="T830" i="11"/>
  <c r="S830" i="11"/>
  <c r="R830" i="11"/>
  <c r="Q830" i="11"/>
  <c r="P830" i="11"/>
  <c r="O830" i="11"/>
  <c r="N830" i="11"/>
  <c r="M830" i="11"/>
  <c r="L830" i="11"/>
  <c r="K830" i="11"/>
  <c r="J830" i="11"/>
  <c r="T829" i="11"/>
  <c r="S829" i="11"/>
  <c r="R829" i="11"/>
  <c r="Q829" i="11"/>
  <c r="P829" i="11"/>
  <c r="O829" i="11"/>
  <c r="N829" i="11"/>
  <c r="M829" i="11"/>
  <c r="L829" i="11"/>
  <c r="K829" i="11"/>
  <c r="J829" i="11"/>
  <c r="T828" i="11"/>
  <c r="S828" i="11"/>
  <c r="R828" i="11"/>
  <c r="Q828" i="11"/>
  <c r="P828" i="11"/>
  <c r="O828" i="11"/>
  <c r="N828" i="11"/>
  <c r="M828" i="11"/>
  <c r="L828" i="11"/>
  <c r="K828" i="11"/>
  <c r="J828" i="11"/>
  <c r="T827" i="11"/>
  <c r="S827" i="11"/>
  <c r="R827" i="11"/>
  <c r="Q827" i="11"/>
  <c r="P827" i="11"/>
  <c r="O827" i="11"/>
  <c r="N827" i="11"/>
  <c r="M827" i="11"/>
  <c r="L827" i="11"/>
  <c r="K827" i="11"/>
  <c r="J827" i="11"/>
  <c r="T826" i="11"/>
  <c r="S826" i="11"/>
  <c r="R826" i="11"/>
  <c r="Q826" i="11"/>
  <c r="P826" i="11"/>
  <c r="O826" i="11"/>
  <c r="N826" i="11"/>
  <c r="M826" i="11"/>
  <c r="L826" i="11"/>
  <c r="K826" i="11"/>
  <c r="J826" i="11"/>
  <c r="T825" i="11"/>
  <c r="S825" i="11"/>
  <c r="R825" i="11"/>
  <c r="Q825" i="11"/>
  <c r="P825" i="11"/>
  <c r="O825" i="11"/>
  <c r="N825" i="11"/>
  <c r="M825" i="11"/>
  <c r="L825" i="11"/>
  <c r="K825" i="11"/>
  <c r="J825" i="11"/>
  <c r="T824" i="11"/>
  <c r="S824" i="11"/>
  <c r="R824" i="11"/>
  <c r="Q824" i="11"/>
  <c r="P824" i="11"/>
  <c r="O824" i="11"/>
  <c r="N824" i="11"/>
  <c r="M824" i="11"/>
  <c r="L824" i="11"/>
  <c r="K824" i="11"/>
  <c r="J824" i="11"/>
  <c r="T823" i="11"/>
  <c r="S823" i="11"/>
  <c r="R823" i="11"/>
  <c r="Q823" i="11"/>
  <c r="P823" i="11"/>
  <c r="O823" i="11"/>
  <c r="N823" i="11"/>
  <c r="M823" i="11"/>
  <c r="L823" i="11"/>
  <c r="K823" i="11"/>
  <c r="J823" i="11"/>
  <c r="T822" i="11"/>
  <c r="S822" i="11"/>
  <c r="R822" i="11"/>
  <c r="Q822" i="11"/>
  <c r="P822" i="11"/>
  <c r="O822" i="11"/>
  <c r="N822" i="11"/>
  <c r="M822" i="11"/>
  <c r="L822" i="11"/>
  <c r="K822" i="11"/>
  <c r="J822" i="11"/>
  <c r="T821" i="11"/>
  <c r="S821" i="11"/>
  <c r="R821" i="11"/>
  <c r="Q821" i="11"/>
  <c r="P821" i="11"/>
  <c r="O821" i="11"/>
  <c r="N821" i="11"/>
  <c r="M821" i="11"/>
  <c r="L821" i="11"/>
  <c r="K821" i="11"/>
  <c r="J821" i="11"/>
  <c r="T820" i="11"/>
  <c r="S820" i="11"/>
  <c r="R820" i="11"/>
  <c r="Q820" i="11"/>
  <c r="P820" i="11"/>
  <c r="O820" i="11"/>
  <c r="N820" i="11"/>
  <c r="M820" i="11"/>
  <c r="L820" i="11"/>
  <c r="K820" i="11"/>
  <c r="J820" i="11"/>
  <c r="T819" i="11"/>
  <c r="S819" i="11"/>
  <c r="R819" i="11"/>
  <c r="Q819" i="11"/>
  <c r="P819" i="11"/>
  <c r="O819" i="11"/>
  <c r="N819" i="11"/>
  <c r="M819" i="11"/>
  <c r="L819" i="11"/>
  <c r="K819" i="11"/>
  <c r="J819" i="11"/>
  <c r="T818" i="11"/>
  <c r="S818" i="11"/>
  <c r="R818" i="11"/>
  <c r="Q818" i="11"/>
  <c r="P818" i="11"/>
  <c r="O818" i="11"/>
  <c r="N818" i="11"/>
  <c r="M818" i="11"/>
  <c r="L818" i="11"/>
  <c r="K818" i="11"/>
  <c r="J818" i="11"/>
  <c r="T817" i="11"/>
  <c r="S817" i="11"/>
  <c r="R817" i="11"/>
  <c r="Q817" i="11"/>
  <c r="P817" i="11"/>
  <c r="O817" i="11"/>
  <c r="N817" i="11"/>
  <c r="M817" i="11"/>
  <c r="L817" i="11"/>
  <c r="K817" i="11"/>
  <c r="J817" i="11"/>
  <c r="T816" i="11"/>
  <c r="S816" i="11"/>
  <c r="R816" i="11"/>
  <c r="Q816" i="11"/>
  <c r="P816" i="11"/>
  <c r="O816" i="11"/>
  <c r="N816" i="11"/>
  <c r="M816" i="11"/>
  <c r="L816" i="11"/>
  <c r="K816" i="11"/>
  <c r="J816" i="11"/>
  <c r="T815" i="11"/>
  <c r="S815" i="11"/>
  <c r="R815" i="11"/>
  <c r="Q815" i="11"/>
  <c r="P815" i="11"/>
  <c r="O815" i="11"/>
  <c r="N815" i="11"/>
  <c r="M815" i="11"/>
  <c r="L815" i="11"/>
  <c r="K815" i="11"/>
  <c r="J815" i="11"/>
  <c r="T814" i="11"/>
  <c r="S814" i="11"/>
  <c r="R814" i="11"/>
  <c r="Q814" i="11"/>
  <c r="P814" i="11"/>
  <c r="O814" i="11"/>
  <c r="N814" i="11"/>
  <c r="M814" i="11"/>
  <c r="L814" i="11"/>
  <c r="K814" i="11"/>
  <c r="J814" i="11"/>
  <c r="T813" i="11"/>
  <c r="S813" i="11"/>
  <c r="R813" i="11"/>
  <c r="Q813" i="11"/>
  <c r="P813" i="11"/>
  <c r="O813" i="11"/>
  <c r="N813" i="11"/>
  <c r="M813" i="11"/>
  <c r="L813" i="11"/>
  <c r="K813" i="11"/>
  <c r="J813" i="11"/>
  <c r="T812" i="11"/>
  <c r="S812" i="11"/>
  <c r="R812" i="11"/>
  <c r="Q812" i="11"/>
  <c r="P812" i="11"/>
  <c r="O812" i="11"/>
  <c r="N812" i="11"/>
  <c r="M812" i="11"/>
  <c r="L812" i="11"/>
  <c r="K812" i="11"/>
  <c r="J812" i="11"/>
  <c r="T811" i="11"/>
  <c r="S811" i="11"/>
  <c r="R811" i="11"/>
  <c r="Q811" i="11"/>
  <c r="P811" i="11"/>
  <c r="O811" i="11"/>
  <c r="N811" i="11"/>
  <c r="M811" i="11"/>
  <c r="L811" i="11"/>
  <c r="K811" i="11"/>
  <c r="J811" i="11"/>
  <c r="T810" i="11"/>
  <c r="S810" i="11"/>
  <c r="R810" i="11"/>
  <c r="Q810" i="11"/>
  <c r="P810" i="11"/>
  <c r="O810" i="11"/>
  <c r="N810" i="11"/>
  <c r="M810" i="11"/>
  <c r="L810" i="11"/>
  <c r="K810" i="11"/>
  <c r="J810" i="11"/>
  <c r="T809" i="11"/>
  <c r="S809" i="11"/>
  <c r="R809" i="11"/>
  <c r="Q809" i="11"/>
  <c r="P809" i="11"/>
  <c r="O809" i="11"/>
  <c r="N809" i="11"/>
  <c r="M809" i="11"/>
  <c r="L809" i="11"/>
  <c r="K809" i="11"/>
  <c r="J809" i="11"/>
  <c r="T808" i="11"/>
  <c r="S808" i="11"/>
  <c r="R808" i="11"/>
  <c r="Q808" i="11"/>
  <c r="P808" i="11"/>
  <c r="O808" i="11"/>
  <c r="N808" i="11"/>
  <c r="M808" i="11"/>
  <c r="L808" i="11"/>
  <c r="K808" i="11"/>
  <c r="J808" i="11"/>
  <c r="T807" i="11"/>
  <c r="S807" i="11"/>
  <c r="R807" i="11"/>
  <c r="Q807" i="11"/>
  <c r="P807" i="11"/>
  <c r="O807" i="11"/>
  <c r="N807" i="11"/>
  <c r="M807" i="11"/>
  <c r="L807" i="11"/>
  <c r="K807" i="11"/>
  <c r="J807" i="11"/>
  <c r="T806" i="11"/>
  <c r="S806" i="11"/>
  <c r="R806" i="11"/>
  <c r="Q806" i="11"/>
  <c r="P806" i="11"/>
  <c r="O806" i="11"/>
  <c r="N806" i="11"/>
  <c r="M806" i="11"/>
  <c r="L806" i="11"/>
  <c r="K806" i="11"/>
  <c r="J806" i="11"/>
  <c r="T805" i="11"/>
  <c r="S805" i="11"/>
  <c r="R805" i="11"/>
  <c r="Q805" i="11"/>
  <c r="P805" i="11"/>
  <c r="O805" i="11"/>
  <c r="N805" i="11"/>
  <c r="M805" i="11"/>
  <c r="L805" i="11"/>
  <c r="K805" i="11"/>
  <c r="J805" i="11"/>
  <c r="T804" i="11"/>
  <c r="S804" i="11"/>
  <c r="R804" i="11"/>
  <c r="Q804" i="11"/>
  <c r="P804" i="11"/>
  <c r="O804" i="11"/>
  <c r="N804" i="11"/>
  <c r="M804" i="11"/>
  <c r="L804" i="11"/>
  <c r="K804" i="11"/>
  <c r="J804" i="11"/>
  <c r="T803" i="11"/>
  <c r="S803" i="11"/>
  <c r="R803" i="11"/>
  <c r="Q803" i="11"/>
  <c r="P803" i="11"/>
  <c r="O803" i="11"/>
  <c r="N803" i="11"/>
  <c r="M803" i="11"/>
  <c r="L803" i="11"/>
  <c r="K803" i="11"/>
  <c r="J803" i="11"/>
  <c r="T802" i="11"/>
  <c r="S802" i="11"/>
  <c r="R802" i="11"/>
  <c r="Q802" i="11"/>
  <c r="P802" i="11"/>
  <c r="O802" i="11"/>
  <c r="N802" i="11"/>
  <c r="M802" i="11"/>
  <c r="L802" i="11"/>
  <c r="K802" i="11"/>
  <c r="J802" i="11"/>
  <c r="T801" i="11"/>
  <c r="S801" i="11"/>
  <c r="R801" i="11"/>
  <c r="Q801" i="11"/>
  <c r="P801" i="11"/>
  <c r="O801" i="11"/>
  <c r="N801" i="11"/>
  <c r="M801" i="11"/>
  <c r="L801" i="11"/>
  <c r="K801" i="11"/>
  <c r="J801" i="11"/>
  <c r="T800" i="11"/>
  <c r="S800" i="11"/>
  <c r="R800" i="11"/>
  <c r="Q800" i="11"/>
  <c r="P800" i="11"/>
  <c r="O800" i="11"/>
  <c r="N800" i="11"/>
  <c r="M800" i="11"/>
  <c r="L800" i="11"/>
  <c r="K800" i="11"/>
  <c r="J800" i="11"/>
  <c r="T799" i="11"/>
  <c r="S799" i="11"/>
  <c r="R799" i="11"/>
  <c r="Q799" i="11"/>
  <c r="P799" i="11"/>
  <c r="O799" i="11"/>
  <c r="N799" i="11"/>
  <c r="M799" i="11"/>
  <c r="L799" i="11"/>
  <c r="K799" i="11"/>
  <c r="J799" i="11"/>
  <c r="T798" i="11"/>
  <c r="S798" i="11"/>
  <c r="R798" i="11"/>
  <c r="Q798" i="11"/>
  <c r="P798" i="11"/>
  <c r="O798" i="11"/>
  <c r="N798" i="11"/>
  <c r="M798" i="11"/>
  <c r="L798" i="11"/>
  <c r="K798" i="11"/>
  <c r="J798" i="11"/>
  <c r="T797" i="11"/>
  <c r="S797" i="11"/>
  <c r="R797" i="11"/>
  <c r="Q797" i="11"/>
  <c r="P797" i="11"/>
  <c r="O797" i="11"/>
  <c r="N797" i="11"/>
  <c r="M797" i="11"/>
  <c r="L797" i="11"/>
  <c r="K797" i="11"/>
  <c r="J797" i="11"/>
  <c r="T796" i="11"/>
  <c r="S796" i="11"/>
  <c r="R796" i="11"/>
  <c r="Q796" i="11"/>
  <c r="P796" i="11"/>
  <c r="O796" i="11"/>
  <c r="N796" i="11"/>
  <c r="M796" i="11"/>
  <c r="L796" i="11"/>
  <c r="K796" i="11"/>
  <c r="J796" i="11"/>
  <c r="T795" i="11"/>
  <c r="S795" i="11"/>
  <c r="R795" i="11"/>
  <c r="Q795" i="11"/>
  <c r="P795" i="11"/>
  <c r="O795" i="11"/>
  <c r="N795" i="11"/>
  <c r="M795" i="11"/>
  <c r="L795" i="11"/>
  <c r="K795" i="11"/>
  <c r="J795" i="11"/>
  <c r="T794" i="11"/>
  <c r="S794" i="11"/>
  <c r="R794" i="11"/>
  <c r="Q794" i="11"/>
  <c r="P794" i="11"/>
  <c r="O794" i="11"/>
  <c r="N794" i="11"/>
  <c r="M794" i="11"/>
  <c r="L794" i="11"/>
  <c r="K794" i="11"/>
  <c r="J794" i="11"/>
  <c r="T793" i="11"/>
  <c r="S793" i="11"/>
  <c r="R793" i="11"/>
  <c r="Q793" i="11"/>
  <c r="P793" i="11"/>
  <c r="O793" i="11"/>
  <c r="N793" i="11"/>
  <c r="M793" i="11"/>
  <c r="L793" i="11"/>
  <c r="K793" i="11"/>
  <c r="J793" i="11"/>
  <c r="T792" i="11"/>
  <c r="S792" i="11"/>
  <c r="R792" i="11"/>
  <c r="Q792" i="11"/>
  <c r="P792" i="11"/>
  <c r="O792" i="11"/>
  <c r="N792" i="11"/>
  <c r="M792" i="11"/>
  <c r="L792" i="11"/>
  <c r="K792" i="11"/>
  <c r="J792" i="11"/>
  <c r="T791" i="11"/>
  <c r="S791" i="11"/>
  <c r="R791" i="11"/>
  <c r="Q791" i="11"/>
  <c r="P791" i="11"/>
  <c r="O791" i="11"/>
  <c r="N791" i="11"/>
  <c r="M791" i="11"/>
  <c r="L791" i="11"/>
  <c r="K791" i="11"/>
  <c r="J791" i="11"/>
  <c r="T790" i="11"/>
  <c r="S790" i="11"/>
  <c r="R790" i="11"/>
  <c r="Q790" i="11"/>
  <c r="P790" i="11"/>
  <c r="O790" i="11"/>
  <c r="N790" i="11"/>
  <c r="M790" i="11"/>
  <c r="L790" i="11"/>
  <c r="K790" i="11"/>
  <c r="J790" i="11"/>
  <c r="T789" i="11"/>
  <c r="S789" i="11"/>
  <c r="R789" i="11"/>
  <c r="Q789" i="11"/>
  <c r="P789" i="11"/>
  <c r="O789" i="11"/>
  <c r="N789" i="11"/>
  <c r="M789" i="11"/>
  <c r="L789" i="11"/>
  <c r="K789" i="11"/>
  <c r="J789" i="11"/>
  <c r="T788" i="11"/>
  <c r="S788" i="11"/>
  <c r="R788" i="11"/>
  <c r="Q788" i="11"/>
  <c r="P788" i="11"/>
  <c r="O788" i="11"/>
  <c r="N788" i="11"/>
  <c r="M788" i="11"/>
  <c r="L788" i="11"/>
  <c r="K788" i="11"/>
  <c r="J788" i="11"/>
  <c r="T787" i="11"/>
  <c r="S787" i="11"/>
  <c r="R787" i="11"/>
  <c r="Q787" i="11"/>
  <c r="P787" i="11"/>
  <c r="O787" i="11"/>
  <c r="N787" i="11"/>
  <c r="M787" i="11"/>
  <c r="L787" i="11"/>
  <c r="K787" i="11"/>
  <c r="J787" i="11"/>
  <c r="T786" i="11"/>
  <c r="S786" i="11"/>
  <c r="R786" i="11"/>
  <c r="Q786" i="11"/>
  <c r="P786" i="11"/>
  <c r="O786" i="11"/>
  <c r="N786" i="11"/>
  <c r="M786" i="11"/>
  <c r="L786" i="11"/>
  <c r="K786" i="11"/>
  <c r="J786" i="11"/>
  <c r="T785" i="11"/>
  <c r="S785" i="11"/>
  <c r="R785" i="11"/>
  <c r="Q785" i="11"/>
  <c r="P785" i="11"/>
  <c r="O785" i="11"/>
  <c r="N785" i="11"/>
  <c r="M785" i="11"/>
  <c r="L785" i="11"/>
  <c r="K785" i="11"/>
  <c r="J785" i="11"/>
  <c r="T784" i="11"/>
  <c r="S784" i="11"/>
  <c r="R784" i="11"/>
  <c r="Q784" i="11"/>
  <c r="P784" i="11"/>
  <c r="O784" i="11"/>
  <c r="N784" i="11"/>
  <c r="M784" i="11"/>
  <c r="L784" i="11"/>
  <c r="K784" i="11"/>
  <c r="J784" i="11"/>
  <c r="T783" i="11"/>
  <c r="S783" i="11"/>
  <c r="R783" i="11"/>
  <c r="Q783" i="11"/>
  <c r="P783" i="11"/>
  <c r="O783" i="11"/>
  <c r="N783" i="11"/>
  <c r="M783" i="11"/>
  <c r="L783" i="11"/>
  <c r="K783" i="11"/>
  <c r="J783" i="11"/>
  <c r="T782" i="11"/>
  <c r="S782" i="11"/>
  <c r="R782" i="11"/>
  <c r="Q782" i="11"/>
  <c r="P782" i="11"/>
  <c r="O782" i="11"/>
  <c r="N782" i="11"/>
  <c r="M782" i="11"/>
  <c r="L782" i="11"/>
  <c r="K782" i="11"/>
  <c r="J782" i="11"/>
  <c r="T781" i="11"/>
  <c r="S781" i="11"/>
  <c r="R781" i="11"/>
  <c r="Q781" i="11"/>
  <c r="P781" i="11"/>
  <c r="O781" i="11"/>
  <c r="N781" i="11"/>
  <c r="M781" i="11"/>
  <c r="L781" i="11"/>
  <c r="K781" i="11"/>
  <c r="J781" i="11"/>
  <c r="T780" i="11"/>
  <c r="S780" i="11"/>
  <c r="R780" i="11"/>
  <c r="Q780" i="11"/>
  <c r="P780" i="11"/>
  <c r="O780" i="11"/>
  <c r="N780" i="11"/>
  <c r="M780" i="11"/>
  <c r="L780" i="11"/>
  <c r="K780" i="11"/>
  <c r="J780" i="11"/>
  <c r="T779" i="11"/>
  <c r="S779" i="11"/>
  <c r="R779" i="11"/>
  <c r="Q779" i="11"/>
  <c r="P779" i="11"/>
  <c r="O779" i="11"/>
  <c r="N779" i="11"/>
  <c r="M779" i="11"/>
  <c r="L779" i="11"/>
  <c r="K779" i="11"/>
  <c r="J779" i="11"/>
  <c r="T778" i="11"/>
  <c r="S778" i="11"/>
  <c r="R778" i="11"/>
  <c r="Q778" i="11"/>
  <c r="P778" i="11"/>
  <c r="O778" i="11"/>
  <c r="N778" i="11"/>
  <c r="M778" i="11"/>
  <c r="L778" i="11"/>
  <c r="K778" i="11"/>
  <c r="J778" i="11"/>
  <c r="T777" i="11"/>
  <c r="S777" i="11"/>
  <c r="R777" i="11"/>
  <c r="Q777" i="11"/>
  <c r="P777" i="11"/>
  <c r="O777" i="11"/>
  <c r="N777" i="11"/>
  <c r="M777" i="11"/>
  <c r="L777" i="11"/>
  <c r="K777" i="11"/>
  <c r="J777" i="11"/>
  <c r="T776" i="11"/>
  <c r="S776" i="11"/>
  <c r="R776" i="11"/>
  <c r="Q776" i="11"/>
  <c r="P776" i="11"/>
  <c r="O776" i="11"/>
  <c r="N776" i="11"/>
  <c r="M776" i="11"/>
  <c r="L776" i="11"/>
  <c r="K776" i="11"/>
  <c r="J776" i="11"/>
  <c r="T775" i="11"/>
  <c r="S775" i="11"/>
  <c r="R775" i="11"/>
  <c r="Q775" i="11"/>
  <c r="P775" i="11"/>
  <c r="O775" i="11"/>
  <c r="N775" i="11"/>
  <c r="M775" i="11"/>
  <c r="L775" i="11"/>
  <c r="K775" i="11"/>
  <c r="J775" i="11"/>
  <c r="T774" i="11"/>
  <c r="S774" i="11"/>
  <c r="R774" i="11"/>
  <c r="Q774" i="11"/>
  <c r="P774" i="11"/>
  <c r="O774" i="11"/>
  <c r="N774" i="11"/>
  <c r="M774" i="11"/>
  <c r="L774" i="11"/>
  <c r="K774" i="11"/>
  <c r="J774" i="11"/>
  <c r="T773" i="11"/>
  <c r="S773" i="11"/>
  <c r="R773" i="11"/>
  <c r="Q773" i="11"/>
  <c r="P773" i="11"/>
  <c r="O773" i="11"/>
  <c r="N773" i="11"/>
  <c r="M773" i="11"/>
  <c r="L773" i="11"/>
  <c r="K773" i="11"/>
  <c r="J773" i="11"/>
  <c r="T772" i="11"/>
  <c r="S772" i="11"/>
  <c r="R772" i="11"/>
  <c r="Q772" i="11"/>
  <c r="P772" i="11"/>
  <c r="O772" i="11"/>
  <c r="N772" i="11"/>
  <c r="M772" i="11"/>
  <c r="L772" i="11"/>
  <c r="K772" i="11"/>
  <c r="J772" i="11"/>
  <c r="T771" i="11"/>
  <c r="S771" i="11"/>
  <c r="R771" i="11"/>
  <c r="Q771" i="11"/>
  <c r="P771" i="11"/>
  <c r="O771" i="11"/>
  <c r="N771" i="11"/>
  <c r="M771" i="11"/>
  <c r="L771" i="11"/>
  <c r="K771" i="11"/>
  <c r="J771" i="11"/>
  <c r="T770" i="11"/>
  <c r="S770" i="11"/>
  <c r="R770" i="11"/>
  <c r="Q770" i="11"/>
  <c r="P770" i="11"/>
  <c r="O770" i="11"/>
  <c r="N770" i="11"/>
  <c r="M770" i="11"/>
  <c r="L770" i="11"/>
  <c r="K770" i="11"/>
  <c r="J770" i="11"/>
  <c r="T769" i="11"/>
  <c r="S769" i="11"/>
  <c r="R769" i="11"/>
  <c r="Q769" i="11"/>
  <c r="P769" i="11"/>
  <c r="O769" i="11"/>
  <c r="N769" i="11"/>
  <c r="M769" i="11"/>
  <c r="L769" i="11"/>
  <c r="K769" i="11"/>
  <c r="J769" i="11"/>
  <c r="T768" i="11"/>
  <c r="S768" i="11"/>
  <c r="R768" i="11"/>
  <c r="Q768" i="11"/>
  <c r="P768" i="11"/>
  <c r="O768" i="11"/>
  <c r="N768" i="11"/>
  <c r="M768" i="11"/>
  <c r="L768" i="11"/>
  <c r="K768" i="11"/>
  <c r="J768" i="11"/>
  <c r="T767" i="11"/>
  <c r="S767" i="11"/>
  <c r="R767" i="11"/>
  <c r="Q767" i="11"/>
  <c r="P767" i="11"/>
  <c r="O767" i="11"/>
  <c r="N767" i="11"/>
  <c r="M767" i="11"/>
  <c r="L767" i="11"/>
  <c r="K767" i="11"/>
  <c r="J767" i="11"/>
  <c r="T766" i="11"/>
  <c r="S766" i="11"/>
  <c r="R766" i="11"/>
  <c r="Q766" i="11"/>
  <c r="P766" i="11"/>
  <c r="O766" i="11"/>
  <c r="N766" i="11"/>
  <c r="M766" i="11"/>
  <c r="L766" i="11"/>
  <c r="K766" i="11"/>
  <c r="J766" i="11"/>
  <c r="T765" i="11"/>
  <c r="S765" i="11"/>
  <c r="R765" i="11"/>
  <c r="Q765" i="11"/>
  <c r="P765" i="11"/>
  <c r="O765" i="11"/>
  <c r="N765" i="11"/>
  <c r="M765" i="11"/>
  <c r="L765" i="11"/>
  <c r="K765" i="11"/>
  <c r="J765" i="11"/>
  <c r="T764" i="11"/>
  <c r="S764" i="11"/>
  <c r="R764" i="11"/>
  <c r="Q764" i="11"/>
  <c r="P764" i="11"/>
  <c r="O764" i="11"/>
  <c r="N764" i="11"/>
  <c r="M764" i="11"/>
  <c r="L764" i="11"/>
  <c r="K764" i="11"/>
  <c r="J764" i="11"/>
  <c r="T763" i="11"/>
  <c r="S763" i="11"/>
  <c r="R763" i="11"/>
  <c r="Q763" i="11"/>
  <c r="P763" i="11"/>
  <c r="O763" i="11"/>
  <c r="N763" i="11"/>
  <c r="M763" i="11"/>
  <c r="L763" i="11"/>
  <c r="K763" i="11"/>
  <c r="J763" i="11"/>
  <c r="T762" i="11"/>
  <c r="S762" i="11"/>
  <c r="R762" i="11"/>
  <c r="Q762" i="11"/>
  <c r="P762" i="11"/>
  <c r="O762" i="11"/>
  <c r="N762" i="11"/>
  <c r="M762" i="11"/>
  <c r="L762" i="11"/>
  <c r="K762" i="11"/>
  <c r="J762" i="11"/>
  <c r="T761" i="11"/>
  <c r="S761" i="11"/>
  <c r="R761" i="11"/>
  <c r="Q761" i="11"/>
  <c r="P761" i="11"/>
  <c r="O761" i="11"/>
  <c r="N761" i="11"/>
  <c r="M761" i="11"/>
  <c r="L761" i="11"/>
  <c r="K761" i="11"/>
  <c r="J761" i="11"/>
  <c r="T760" i="11"/>
  <c r="S760" i="11"/>
  <c r="R760" i="11"/>
  <c r="Q760" i="11"/>
  <c r="P760" i="11"/>
  <c r="O760" i="11"/>
  <c r="N760" i="11"/>
  <c r="M760" i="11"/>
  <c r="L760" i="11"/>
  <c r="K760" i="11"/>
  <c r="J760" i="11"/>
  <c r="T759" i="11"/>
  <c r="S759" i="11"/>
  <c r="R759" i="11"/>
  <c r="Q759" i="11"/>
  <c r="P759" i="11"/>
  <c r="O759" i="11"/>
  <c r="N759" i="11"/>
  <c r="M759" i="11"/>
  <c r="L759" i="11"/>
  <c r="K759" i="11"/>
  <c r="J759" i="11"/>
  <c r="T758" i="11"/>
  <c r="S758" i="11"/>
  <c r="R758" i="11"/>
  <c r="Q758" i="11"/>
  <c r="P758" i="11"/>
  <c r="O758" i="11"/>
  <c r="N758" i="11"/>
  <c r="M758" i="11"/>
  <c r="L758" i="11"/>
  <c r="K758" i="11"/>
  <c r="J758" i="11"/>
  <c r="T757" i="11"/>
  <c r="S757" i="11"/>
  <c r="R757" i="11"/>
  <c r="Q757" i="11"/>
  <c r="P757" i="11"/>
  <c r="O757" i="11"/>
  <c r="N757" i="11"/>
  <c r="M757" i="11"/>
  <c r="L757" i="11"/>
  <c r="K757" i="11"/>
  <c r="J757" i="11"/>
  <c r="T756" i="11"/>
  <c r="S756" i="11"/>
  <c r="R756" i="11"/>
  <c r="Q756" i="11"/>
  <c r="P756" i="11"/>
  <c r="O756" i="11"/>
  <c r="N756" i="11"/>
  <c r="M756" i="11"/>
  <c r="L756" i="11"/>
  <c r="K756" i="11"/>
  <c r="J756" i="11"/>
  <c r="T755" i="11"/>
  <c r="S755" i="11"/>
  <c r="R755" i="11"/>
  <c r="Q755" i="11"/>
  <c r="P755" i="11"/>
  <c r="O755" i="11"/>
  <c r="N755" i="11"/>
  <c r="M755" i="11"/>
  <c r="L755" i="11"/>
  <c r="K755" i="11"/>
  <c r="J755" i="11"/>
  <c r="T754" i="11"/>
  <c r="S754" i="11"/>
  <c r="R754" i="11"/>
  <c r="Q754" i="11"/>
  <c r="P754" i="11"/>
  <c r="O754" i="11"/>
  <c r="N754" i="11"/>
  <c r="M754" i="11"/>
  <c r="L754" i="11"/>
  <c r="K754" i="11"/>
  <c r="J754" i="11"/>
  <c r="T753" i="11"/>
  <c r="S753" i="11"/>
  <c r="R753" i="11"/>
  <c r="Q753" i="11"/>
  <c r="P753" i="11"/>
  <c r="O753" i="11"/>
  <c r="N753" i="11"/>
  <c r="M753" i="11"/>
  <c r="L753" i="11"/>
  <c r="K753" i="11"/>
  <c r="J753" i="11"/>
  <c r="T752" i="11"/>
  <c r="S752" i="11"/>
  <c r="R752" i="11"/>
  <c r="Q752" i="11"/>
  <c r="P752" i="11"/>
  <c r="O752" i="11"/>
  <c r="N752" i="11"/>
  <c r="M752" i="11"/>
  <c r="L752" i="11"/>
  <c r="K752" i="11"/>
  <c r="J752" i="11"/>
  <c r="T751" i="11"/>
  <c r="S751" i="11"/>
  <c r="R751" i="11"/>
  <c r="Q751" i="11"/>
  <c r="P751" i="11"/>
  <c r="O751" i="11"/>
  <c r="N751" i="11"/>
  <c r="M751" i="11"/>
  <c r="L751" i="11"/>
  <c r="K751" i="11"/>
  <c r="J751" i="11"/>
  <c r="T750" i="11"/>
  <c r="S750" i="11"/>
  <c r="R750" i="11"/>
  <c r="Q750" i="11"/>
  <c r="P750" i="11"/>
  <c r="O750" i="11"/>
  <c r="N750" i="11"/>
  <c r="M750" i="11"/>
  <c r="L750" i="11"/>
  <c r="K750" i="11"/>
  <c r="J750" i="11"/>
  <c r="T749" i="11"/>
  <c r="S749" i="11"/>
  <c r="R749" i="11"/>
  <c r="Q749" i="11"/>
  <c r="P749" i="11"/>
  <c r="O749" i="11"/>
  <c r="N749" i="11"/>
  <c r="M749" i="11"/>
  <c r="L749" i="11"/>
  <c r="K749" i="11"/>
  <c r="J749" i="11"/>
  <c r="T748" i="11"/>
  <c r="S748" i="11"/>
  <c r="R748" i="11"/>
  <c r="Q748" i="11"/>
  <c r="P748" i="11"/>
  <c r="O748" i="11"/>
  <c r="N748" i="11"/>
  <c r="M748" i="11"/>
  <c r="L748" i="11"/>
  <c r="K748" i="11"/>
  <c r="J748" i="11"/>
  <c r="T747" i="11"/>
  <c r="S747" i="11"/>
  <c r="R747" i="11"/>
  <c r="Q747" i="11"/>
  <c r="P747" i="11"/>
  <c r="O747" i="11"/>
  <c r="N747" i="11"/>
  <c r="M747" i="11"/>
  <c r="L747" i="11"/>
  <c r="K747" i="11"/>
  <c r="J747" i="11"/>
  <c r="T746" i="11"/>
  <c r="S746" i="11"/>
  <c r="R746" i="11"/>
  <c r="Q746" i="11"/>
  <c r="P746" i="11"/>
  <c r="O746" i="11"/>
  <c r="N746" i="11"/>
  <c r="M746" i="11"/>
  <c r="L746" i="11"/>
  <c r="K746" i="11"/>
  <c r="J746" i="11"/>
  <c r="T745" i="11"/>
  <c r="S745" i="11"/>
  <c r="R745" i="11"/>
  <c r="Q745" i="11"/>
  <c r="P745" i="11"/>
  <c r="O745" i="11"/>
  <c r="N745" i="11"/>
  <c r="M745" i="11"/>
  <c r="L745" i="11"/>
  <c r="K745" i="11"/>
  <c r="J745" i="11"/>
  <c r="T744" i="11"/>
  <c r="S744" i="11"/>
  <c r="R744" i="11"/>
  <c r="Q744" i="11"/>
  <c r="P744" i="11"/>
  <c r="O744" i="11"/>
  <c r="N744" i="11"/>
  <c r="M744" i="11"/>
  <c r="L744" i="11"/>
  <c r="K744" i="11"/>
  <c r="J744" i="11"/>
  <c r="T743" i="11"/>
  <c r="S743" i="11"/>
  <c r="R743" i="11"/>
  <c r="Q743" i="11"/>
  <c r="P743" i="11"/>
  <c r="O743" i="11"/>
  <c r="N743" i="11"/>
  <c r="M743" i="11"/>
  <c r="L743" i="11"/>
  <c r="K743" i="11"/>
  <c r="J743" i="11"/>
  <c r="T742" i="11"/>
  <c r="S742" i="11"/>
  <c r="R742" i="11"/>
  <c r="Q742" i="11"/>
  <c r="P742" i="11"/>
  <c r="O742" i="11"/>
  <c r="N742" i="11"/>
  <c r="M742" i="11"/>
  <c r="L742" i="11"/>
  <c r="K742" i="11"/>
  <c r="J742" i="11"/>
  <c r="T741" i="11"/>
  <c r="S741" i="11"/>
  <c r="R741" i="11"/>
  <c r="Q741" i="11"/>
  <c r="P741" i="11"/>
  <c r="O741" i="11"/>
  <c r="N741" i="11"/>
  <c r="M741" i="11"/>
  <c r="L741" i="11"/>
  <c r="K741" i="11"/>
  <c r="J741" i="11"/>
  <c r="T740" i="11"/>
  <c r="S740" i="11"/>
  <c r="R740" i="11"/>
  <c r="Q740" i="11"/>
  <c r="P740" i="11"/>
  <c r="O740" i="11"/>
  <c r="N740" i="11"/>
  <c r="M740" i="11"/>
  <c r="L740" i="11"/>
  <c r="K740" i="11"/>
  <c r="J740" i="11"/>
  <c r="T739" i="11"/>
  <c r="S739" i="11"/>
  <c r="R739" i="11"/>
  <c r="Q739" i="11"/>
  <c r="P739" i="11"/>
  <c r="O739" i="11"/>
  <c r="N739" i="11"/>
  <c r="M739" i="11"/>
  <c r="L739" i="11"/>
  <c r="K739" i="11"/>
  <c r="J739" i="11"/>
  <c r="T738" i="11"/>
  <c r="S738" i="11"/>
  <c r="R738" i="11"/>
  <c r="Q738" i="11"/>
  <c r="P738" i="11"/>
  <c r="O738" i="11"/>
  <c r="N738" i="11"/>
  <c r="M738" i="11"/>
  <c r="L738" i="11"/>
  <c r="K738" i="11"/>
  <c r="J738" i="11"/>
  <c r="T737" i="11"/>
  <c r="S737" i="11"/>
  <c r="R737" i="11"/>
  <c r="Q737" i="11"/>
  <c r="P737" i="11"/>
  <c r="O737" i="11"/>
  <c r="N737" i="11"/>
  <c r="M737" i="11"/>
  <c r="L737" i="11"/>
  <c r="K737" i="11"/>
  <c r="J737" i="11"/>
  <c r="T736" i="11"/>
  <c r="S736" i="11"/>
  <c r="R736" i="11"/>
  <c r="Q736" i="11"/>
  <c r="P736" i="11"/>
  <c r="O736" i="11"/>
  <c r="N736" i="11"/>
  <c r="M736" i="11"/>
  <c r="L736" i="11"/>
  <c r="K736" i="11"/>
  <c r="J736" i="11"/>
  <c r="T735" i="11"/>
  <c r="S735" i="11"/>
  <c r="R735" i="11"/>
  <c r="Q735" i="11"/>
  <c r="P735" i="11"/>
  <c r="O735" i="11"/>
  <c r="N735" i="11"/>
  <c r="M735" i="11"/>
  <c r="L735" i="11"/>
  <c r="K735" i="11"/>
  <c r="J735" i="11"/>
  <c r="T734" i="11"/>
  <c r="S734" i="11"/>
  <c r="R734" i="11"/>
  <c r="Q734" i="11"/>
  <c r="P734" i="11"/>
  <c r="O734" i="11"/>
  <c r="N734" i="11"/>
  <c r="M734" i="11"/>
  <c r="L734" i="11"/>
  <c r="K734" i="11"/>
  <c r="J734" i="11"/>
  <c r="T733" i="11"/>
  <c r="S733" i="11"/>
  <c r="R733" i="11"/>
  <c r="Q733" i="11"/>
  <c r="P733" i="11"/>
  <c r="O733" i="11"/>
  <c r="N733" i="11"/>
  <c r="M733" i="11"/>
  <c r="L733" i="11"/>
  <c r="K733" i="11"/>
  <c r="J733" i="11"/>
  <c r="T732" i="11"/>
  <c r="S732" i="11"/>
  <c r="R732" i="11"/>
  <c r="Q732" i="11"/>
  <c r="P732" i="11"/>
  <c r="O732" i="11"/>
  <c r="N732" i="11"/>
  <c r="M732" i="11"/>
  <c r="L732" i="11"/>
  <c r="K732" i="11"/>
  <c r="J732" i="11"/>
  <c r="T731" i="11"/>
  <c r="S731" i="11"/>
  <c r="R731" i="11"/>
  <c r="Q731" i="11"/>
  <c r="P731" i="11"/>
  <c r="O731" i="11"/>
  <c r="N731" i="11"/>
  <c r="M731" i="11"/>
  <c r="L731" i="11"/>
  <c r="K731" i="11"/>
  <c r="J731" i="11"/>
  <c r="T730" i="11"/>
  <c r="S730" i="11"/>
  <c r="R730" i="11"/>
  <c r="Q730" i="11"/>
  <c r="P730" i="11"/>
  <c r="O730" i="11"/>
  <c r="N730" i="11"/>
  <c r="M730" i="11"/>
  <c r="L730" i="11"/>
  <c r="K730" i="11"/>
  <c r="J730" i="11"/>
  <c r="T729" i="11"/>
  <c r="S729" i="11"/>
  <c r="R729" i="11"/>
  <c r="Q729" i="11"/>
  <c r="P729" i="11"/>
  <c r="O729" i="11"/>
  <c r="N729" i="11"/>
  <c r="M729" i="11"/>
  <c r="L729" i="11"/>
  <c r="K729" i="11"/>
  <c r="J729" i="11"/>
  <c r="T728" i="11"/>
  <c r="S728" i="11"/>
  <c r="R728" i="11"/>
  <c r="Q728" i="11"/>
  <c r="P728" i="11"/>
  <c r="O728" i="11"/>
  <c r="N728" i="11"/>
  <c r="M728" i="11"/>
  <c r="L728" i="11"/>
  <c r="K728" i="11"/>
  <c r="J728" i="11"/>
  <c r="T727" i="11"/>
  <c r="S727" i="11"/>
  <c r="R727" i="11"/>
  <c r="Q727" i="11"/>
  <c r="P727" i="11"/>
  <c r="O727" i="11"/>
  <c r="N727" i="11"/>
  <c r="M727" i="11"/>
  <c r="L727" i="11"/>
  <c r="K727" i="11"/>
  <c r="J727" i="11"/>
  <c r="T726" i="11"/>
  <c r="S726" i="11"/>
  <c r="R726" i="11"/>
  <c r="Q726" i="11"/>
  <c r="P726" i="11"/>
  <c r="O726" i="11"/>
  <c r="N726" i="11"/>
  <c r="M726" i="11"/>
  <c r="L726" i="11"/>
  <c r="K726" i="11"/>
  <c r="J726" i="11"/>
  <c r="T725" i="11"/>
  <c r="S725" i="11"/>
  <c r="R725" i="11"/>
  <c r="Q725" i="11"/>
  <c r="P725" i="11"/>
  <c r="O725" i="11"/>
  <c r="N725" i="11"/>
  <c r="M725" i="11"/>
  <c r="L725" i="11"/>
  <c r="K725" i="11"/>
  <c r="J725" i="11"/>
  <c r="T724" i="11"/>
  <c r="S724" i="11"/>
  <c r="R724" i="11"/>
  <c r="Q724" i="11"/>
  <c r="P724" i="11"/>
  <c r="O724" i="11"/>
  <c r="N724" i="11"/>
  <c r="M724" i="11"/>
  <c r="L724" i="11"/>
  <c r="K724" i="11"/>
  <c r="J724" i="11"/>
  <c r="T723" i="11"/>
  <c r="S723" i="11"/>
  <c r="R723" i="11"/>
  <c r="Q723" i="11"/>
  <c r="P723" i="11"/>
  <c r="O723" i="11"/>
  <c r="N723" i="11"/>
  <c r="M723" i="11"/>
  <c r="L723" i="11"/>
  <c r="K723" i="11"/>
  <c r="J723" i="11"/>
  <c r="T722" i="11"/>
  <c r="S722" i="11"/>
  <c r="R722" i="11"/>
  <c r="Q722" i="11"/>
  <c r="P722" i="11"/>
  <c r="O722" i="11"/>
  <c r="N722" i="11"/>
  <c r="M722" i="11"/>
  <c r="L722" i="11"/>
  <c r="K722" i="11"/>
  <c r="J722" i="11"/>
  <c r="T721" i="11"/>
  <c r="S721" i="11"/>
  <c r="R721" i="11"/>
  <c r="Q721" i="11"/>
  <c r="P721" i="11"/>
  <c r="O721" i="11"/>
  <c r="N721" i="11"/>
  <c r="M721" i="11"/>
  <c r="L721" i="11"/>
  <c r="K721" i="11"/>
  <c r="J721" i="11"/>
  <c r="T720" i="11"/>
  <c r="S720" i="11"/>
  <c r="R720" i="11"/>
  <c r="Q720" i="11"/>
  <c r="P720" i="11"/>
  <c r="O720" i="11"/>
  <c r="N720" i="11"/>
  <c r="M720" i="11"/>
  <c r="L720" i="11"/>
  <c r="K720" i="11"/>
  <c r="J720" i="11"/>
  <c r="T719" i="11"/>
  <c r="S719" i="11"/>
  <c r="R719" i="11"/>
  <c r="Q719" i="11"/>
  <c r="P719" i="11"/>
  <c r="O719" i="11"/>
  <c r="N719" i="11"/>
  <c r="M719" i="11"/>
  <c r="L719" i="11"/>
  <c r="K719" i="11"/>
  <c r="J719" i="11"/>
  <c r="T718" i="11"/>
  <c r="S718" i="11"/>
  <c r="R718" i="11"/>
  <c r="Q718" i="11"/>
  <c r="P718" i="11"/>
  <c r="O718" i="11"/>
  <c r="N718" i="11"/>
  <c r="M718" i="11"/>
  <c r="L718" i="11"/>
  <c r="K718" i="11"/>
  <c r="J718" i="11"/>
  <c r="T717" i="11"/>
  <c r="S717" i="11"/>
  <c r="R717" i="11"/>
  <c r="Q717" i="11"/>
  <c r="P717" i="11"/>
  <c r="O717" i="11"/>
  <c r="N717" i="11"/>
  <c r="M717" i="11"/>
  <c r="L717" i="11"/>
  <c r="K717" i="11"/>
  <c r="J717" i="11"/>
  <c r="T716" i="11"/>
  <c r="S716" i="11"/>
  <c r="R716" i="11"/>
  <c r="Q716" i="11"/>
  <c r="P716" i="11"/>
  <c r="O716" i="11"/>
  <c r="N716" i="11"/>
  <c r="M716" i="11"/>
  <c r="L716" i="11"/>
  <c r="K716" i="11"/>
  <c r="J716" i="11"/>
  <c r="T715" i="11"/>
  <c r="S715" i="11"/>
  <c r="R715" i="11"/>
  <c r="Q715" i="11"/>
  <c r="P715" i="11"/>
  <c r="O715" i="11"/>
  <c r="N715" i="11"/>
  <c r="M715" i="11"/>
  <c r="L715" i="11"/>
  <c r="K715" i="11"/>
  <c r="J715" i="11"/>
  <c r="T714" i="11"/>
  <c r="S714" i="11"/>
  <c r="R714" i="11"/>
  <c r="Q714" i="11"/>
  <c r="P714" i="11"/>
  <c r="O714" i="11"/>
  <c r="N714" i="11"/>
  <c r="M714" i="11"/>
  <c r="L714" i="11"/>
  <c r="K714" i="11"/>
  <c r="J714" i="11"/>
  <c r="T713" i="11"/>
  <c r="S713" i="11"/>
  <c r="R713" i="11"/>
  <c r="Q713" i="11"/>
  <c r="P713" i="11"/>
  <c r="O713" i="11"/>
  <c r="N713" i="11"/>
  <c r="M713" i="11"/>
  <c r="L713" i="11"/>
  <c r="K713" i="11"/>
  <c r="J713" i="11"/>
  <c r="T712" i="11"/>
  <c r="S712" i="11"/>
  <c r="R712" i="11"/>
  <c r="Q712" i="11"/>
  <c r="P712" i="11"/>
  <c r="O712" i="11"/>
  <c r="N712" i="11"/>
  <c r="M712" i="11"/>
  <c r="L712" i="11"/>
  <c r="K712" i="11"/>
  <c r="J712" i="11"/>
  <c r="T711" i="11"/>
  <c r="S711" i="11"/>
  <c r="R711" i="11"/>
  <c r="Q711" i="11"/>
  <c r="P711" i="11"/>
  <c r="O711" i="11"/>
  <c r="N711" i="11"/>
  <c r="M711" i="11"/>
  <c r="L711" i="11"/>
  <c r="K711" i="11"/>
  <c r="J711" i="11"/>
  <c r="T710" i="11"/>
  <c r="S710" i="11"/>
  <c r="R710" i="11"/>
  <c r="Q710" i="11"/>
  <c r="P710" i="11"/>
  <c r="O710" i="11"/>
  <c r="N710" i="11"/>
  <c r="M710" i="11"/>
  <c r="L710" i="11"/>
  <c r="K710" i="11"/>
  <c r="J710" i="11"/>
  <c r="T709" i="11"/>
  <c r="S709" i="11"/>
  <c r="R709" i="11"/>
  <c r="Q709" i="11"/>
  <c r="P709" i="11"/>
  <c r="O709" i="11"/>
  <c r="N709" i="11"/>
  <c r="M709" i="11"/>
  <c r="L709" i="11"/>
  <c r="K709" i="11"/>
  <c r="J709" i="11"/>
  <c r="T708" i="11"/>
  <c r="S708" i="11"/>
  <c r="R708" i="11"/>
  <c r="Q708" i="11"/>
  <c r="P708" i="11"/>
  <c r="O708" i="11"/>
  <c r="N708" i="11"/>
  <c r="M708" i="11"/>
  <c r="L708" i="11"/>
  <c r="K708" i="11"/>
  <c r="J708" i="11"/>
  <c r="T707" i="11"/>
  <c r="S707" i="11"/>
  <c r="R707" i="11"/>
  <c r="Q707" i="11"/>
  <c r="P707" i="11"/>
  <c r="O707" i="11"/>
  <c r="N707" i="11"/>
  <c r="M707" i="11"/>
  <c r="L707" i="11"/>
  <c r="K707" i="11"/>
  <c r="J707" i="11"/>
  <c r="T706" i="11"/>
  <c r="S706" i="11"/>
  <c r="R706" i="11"/>
  <c r="Q706" i="11"/>
  <c r="P706" i="11"/>
  <c r="O706" i="11"/>
  <c r="N706" i="11"/>
  <c r="M706" i="11"/>
  <c r="L706" i="11"/>
  <c r="K706" i="11"/>
  <c r="J706" i="11"/>
  <c r="T705" i="11"/>
  <c r="S705" i="11"/>
  <c r="R705" i="11"/>
  <c r="Q705" i="11"/>
  <c r="P705" i="11"/>
  <c r="O705" i="11"/>
  <c r="N705" i="11"/>
  <c r="M705" i="11"/>
  <c r="L705" i="11"/>
  <c r="K705" i="11"/>
  <c r="J705" i="11"/>
  <c r="T704" i="11"/>
  <c r="S704" i="11"/>
  <c r="R704" i="11"/>
  <c r="Q704" i="11"/>
  <c r="P704" i="11"/>
  <c r="O704" i="11"/>
  <c r="N704" i="11"/>
  <c r="M704" i="11"/>
  <c r="L704" i="11"/>
  <c r="K704" i="11"/>
  <c r="J704" i="11"/>
  <c r="T703" i="11"/>
  <c r="S703" i="11"/>
  <c r="R703" i="11"/>
  <c r="Q703" i="11"/>
  <c r="P703" i="11"/>
  <c r="O703" i="11"/>
  <c r="N703" i="11"/>
  <c r="M703" i="11"/>
  <c r="L703" i="11"/>
  <c r="K703" i="11"/>
  <c r="J703" i="11"/>
  <c r="T702" i="11"/>
  <c r="S702" i="11"/>
  <c r="R702" i="11"/>
  <c r="Q702" i="11"/>
  <c r="P702" i="11"/>
  <c r="O702" i="11"/>
  <c r="N702" i="11"/>
  <c r="M702" i="11"/>
  <c r="L702" i="11"/>
  <c r="K702" i="11"/>
  <c r="J702" i="11"/>
  <c r="T701" i="11"/>
  <c r="S701" i="11"/>
  <c r="R701" i="11"/>
  <c r="Q701" i="11"/>
  <c r="P701" i="11"/>
  <c r="O701" i="11"/>
  <c r="N701" i="11"/>
  <c r="M701" i="11"/>
  <c r="L701" i="11"/>
  <c r="K701" i="11"/>
  <c r="J701" i="11"/>
  <c r="T700" i="11"/>
  <c r="S700" i="11"/>
  <c r="R700" i="11"/>
  <c r="Q700" i="11"/>
  <c r="P700" i="11"/>
  <c r="O700" i="11"/>
  <c r="N700" i="11"/>
  <c r="M700" i="11"/>
  <c r="L700" i="11"/>
  <c r="K700" i="11"/>
  <c r="J700" i="11"/>
  <c r="T699" i="11"/>
  <c r="S699" i="11"/>
  <c r="R699" i="11"/>
  <c r="Q699" i="11"/>
  <c r="P699" i="11"/>
  <c r="O699" i="11"/>
  <c r="N699" i="11"/>
  <c r="M699" i="11"/>
  <c r="L699" i="11"/>
  <c r="K699" i="11"/>
  <c r="J699" i="11"/>
  <c r="T698" i="11"/>
  <c r="S698" i="11"/>
  <c r="R698" i="11"/>
  <c r="Q698" i="11"/>
  <c r="P698" i="11"/>
  <c r="O698" i="11"/>
  <c r="N698" i="11"/>
  <c r="M698" i="11"/>
  <c r="L698" i="11"/>
  <c r="K698" i="11"/>
  <c r="J698" i="11"/>
  <c r="T697" i="11"/>
  <c r="S697" i="11"/>
  <c r="R697" i="11"/>
  <c r="Q697" i="11"/>
  <c r="P697" i="11"/>
  <c r="O697" i="11"/>
  <c r="N697" i="11"/>
  <c r="M697" i="11"/>
  <c r="L697" i="11"/>
  <c r="K697" i="11"/>
  <c r="J697" i="11"/>
  <c r="T696" i="11"/>
  <c r="S696" i="11"/>
  <c r="R696" i="11"/>
  <c r="Q696" i="11"/>
  <c r="P696" i="11"/>
  <c r="O696" i="11"/>
  <c r="N696" i="11"/>
  <c r="M696" i="11"/>
  <c r="L696" i="11"/>
  <c r="K696" i="11"/>
  <c r="J696" i="11"/>
  <c r="T695" i="11"/>
  <c r="S695" i="11"/>
  <c r="R695" i="11"/>
  <c r="Q695" i="11"/>
  <c r="P695" i="11"/>
  <c r="O695" i="11"/>
  <c r="N695" i="11"/>
  <c r="M695" i="11"/>
  <c r="L695" i="11"/>
  <c r="K695" i="11"/>
  <c r="J695" i="11"/>
  <c r="T694" i="11"/>
  <c r="S694" i="11"/>
  <c r="R694" i="11"/>
  <c r="Q694" i="11"/>
  <c r="P694" i="11"/>
  <c r="O694" i="11"/>
  <c r="N694" i="11"/>
  <c r="M694" i="11"/>
  <c r="L694" i="11"/>
  <c r="K694" i="11"/>
  <c r="J694" i="11"/>
  <c r="T693" i="11"/>
  <c r="S693" i="11"/>
  <c r="R693" i="11"/>
  <c r="Q693" i="11"/>
  <c r="P693" i="11"/>
  <c r="O693" i="11"/>
  <c r="N693" i="11"/>
  <c r="M693" i="11"/>
  <c r="L693" i="11"/>
  <c r="K693" i="11"/>
  <c r="J693" i="11"/>
  <c r="T692" i="11"/>
  <c r="S692" i="11"/>
  <c r="R692" i="11"/>
  <c r="Q692" i="11"/>
  <c r="P692" i="11"/>
  <c r="O692" i="11"/>
  <c r="N692" i="11"/>
  <c r="M692" i="11"/>
  <c r="L692" i="11"/>
  <c r="K692" i="11"/>
  <c r="J692" i="11"/>
  <c r="T691" i="11"/>
  <c r="S691" i="11"/>
  <c r="R691" i="11"/>
  <c r="Q691" i="11"/>
  <c r="P691" i="11"/>
  <c r="O691" i="11"/>
  <c r="N691" i="11"/>
  <c r="M691" i="11"/>
  <c r="L691" i="11"/>
  <c r="K691" i="11"/>
  <c r="J691" i="11"/>
  <c r="T690" i="11"/>
  <c r="S690" i="11"/>
  <c r="R690" i="11"/>
  <c r="Q690" i="11"/>
  <c r="P690" i="11"/>
  <c r="O690" i="11"/>
  <c r="N690" i="11"/>
  <c r="M690" i="11"/>
  <c r="L690" i="11"/>
  <c r="K690" i="11"/>
  <c r="J690" i="11"/>
  <c r="T689" i="11"/>
  <c r="S689" i="11"/>
  <c r="R689" i="11"/>
  <c r="Q689" i="11"/>
  <c r="P689" i="11"/>
  <c r="O689" i="11"/>
  <c r="N689" i="11"/>
  <c r="M689" i="11"/>
  <c r="L689" i="11"/>
  <c r="K689" i="11"/>
  <c r="J689" i="11"/>
  <c r="T688" i="11"/>
  <c r="S688" i="11"/>
  <c r="R688" i="11"/>
  <c r="Q688" i="11"/>
  <c r="P688" i="11"/>
  <c r="O688" i="11"/>
  <c r="N688" i="11"/>
  <c r="M688" i="11"/>
  <c r="L688" i="11"/>
  <c r="K688" i="11"/>
  <c r="J688" i="11"/>
  <c r="T687" i="11"/>
  <c r="S687" i="11"/>
  <c r="R687" i="11"/>
  <c r="Q687" i="11"/>
  <c r="P687" i="11"/>
  <c r="O687" i="11"/>
  <c r="N687" i="11"/>
  <c r="M687" i="11"/>
  <c r="L687" i="11"/>
  <c r="K687" i="11"/>
  <c r="J687" i="11"/>
  <c r="T686" i="11"/>
  <c r="S686" i="11"/>
  <c r="R686" i="11"/>
  <c r="Q686" i="11"/>
  <c r="P686" i="11"/>
  <c r="O686" i="11"/>
  <c r="N686" i="11"/>
  <c r="M686" i="11"/>
  <c r="L686" i="11"/>
  <c r="K686" i="11"/>
  <c r="J686" i="11"/>
  <c r="T685" i="11"/>
  <c r="S685" i="11"/>
  <c r="R685" i="11"/>
  <c r="Q685" i="11"/>
  <c r="P685" i="11"/>
  <c r="O685" i="11"/>
  <c r="N685" i="11"/>
  <c r="M685" i="11"/>
  <c r="L685" i="11"/>
  <c r="K685" i="11"/>
  <c r="J685" i="11"/>
  <c r="T684" i="11"/>
  <c r="S684" i="11"/>
  <c r="R684" i="11"/>
  <c r="Q684" i="11"/>
  <c r="P684" i="11"/>
  <c r="O684" i="11"/>
  <c r="N684" i="11"/>
  <c r="M684" i="11"/>
  <c r="L684" i="11"/>
  <c r="K684" i="11"/>
  <c r="J684" i="11"/>
  <c r="T683" i="11"/>
  <c r="S683" i="11"/>
  <c r="R683" i="11"/>
  <c r="Q683" i="11"/>
  <c r="P683" i="11"/>
  <c r="O683" i="11"/>
  <c r="N683" i="11"/>
  <c r="M683" i="11"/>
  <c r="L683" i="11"/>
  <c r="K683" i="11"/>
  <c r="J683" i="11"/>
  <c r="T682" i="11"/>
  <c r="S682" i="11"/>
  <c r="R682" i="11"/>
  <c r="Q682" i="11"/>
  <c r="P682" i="11"/>
  <c r="O682" i="11"/>
  <c r="N682" i="11"/>
  <c r="M682" i="11"/>
  <c r="L682" i="11"/>
  <c r="K682" i="11"/>
  <c r="J682" i="11"/>
  <c r="T681" i="11"/>
  <c r="S681" i="11"/>
  <c r="R681" i="11"/>
  <c r="Q681" i="11"/>
  <c r="P681" i="11"/>
  <c r="O681" i="11"/>
  <c r="N681" i="11"/>
  <c r="M681" i="11"/>
  <c r="L681" i="11"/>
  <c r="K681" i="11"/>
  <c r="J681" i="11"/>
  <c r="T680" i="11"/>
  <c r="S680" i="11"/>
  <c r="R680" i="11"/>
  <c r="Q680" i="11"/>
  <c r="P680" i="11"/>
  <c r="O680" i="11"/>
  <c r="N680" i="11"/>
  <c r="M680" i="11"/>
  <c r="L680" i="11"/>
  <c r="K680" i="11"/>
  <c r="J680" i="11"/>
  <c r="T679" i="11"/>
  <c r="S679" i="11"/>
  <c r="R679" i="11"/>
  <c r="Q679" i="11"/>
  <c r="P679" i="11"/>
  <c r="O679" i="11"/>
  <c r="N679" i="11"/>
  <c r="M679" i="11"/>
  <c r="L679" i="11"/>
  <c r="K679" i="11"/>
  <c r="J679" i="11"/>
  <c r="T678" i="11"/>
  <c r="S678" i="11"/>
  <c r="R678" i="11"/>
  <c r="Q678" i="11"/>
  <c r="P678" i="11"/>
  <c r="O678" i="11"/>
  <c r="N678" i="11"/>
  <c r="M678" i="11"/>
  <c r="L678" i="11"/>
  <c r="K678" i="11"/>
  <c r="J678" i="11"/>
  <c r="T677" i="11"/>
  <c r="S677" i="11"/>
  <c r="R677" i="11"/>
  <c r="Q677" i="11"/>
  <c r="P677" i="11"/>
  <c r="O677" i="11"/>
  <c r="N677" i="11"/>
  <c r="M677" i="11"/>
  <c r="L677" i="11"/>
  <c r="K677" i="11"/>
  <c r="J677" i="11"/>
  <c r="T676" i="11"/>
  <c r="S676" i="11"/>
  <c r="R676" i="11"/>
  <c r="Q676" i="11"/>
  <c r="P676" i="11"/>
  <c r="O676" i="11"/>
  <c r="N676" i="11"/>
  <c r="M676" i="11"/>
  <c r="L676" i="11"/>
  <c r="K676" i="11"/>
  <c r="J676" i="11"/>
  <c r="T675" i="11"/>
  <c r="S675" i="11"/>
  <c r="R675" i="11"/>
  <c r="Q675" i="11"/>
  <c r="P675" i="11"/>
  <c r="O675" i="11"/>
  <c r="N675" i="11"/>
  <c r="M675" i="11"/>
  <c r="L675" i="11"/>
  <c r="K675" i="11"/>
  <c r="J675" i="11"/>
  <c r="T674" i="11"/>
  <c r="S674" i="11"/>
  <c r="R674" i="11"/>
  <c r="Q674" i="11"/>
  <c r="P674" i="11"/>
  <c r="O674" i="11"/>
  <c r="N674" i="11"/>
  <c r="M674" i="11"/>
  <c r="L674" i="11"/>
  <c r="K674" i="11"/>
  <c r="J674" i="11"/>
  <c r="T673" i="11"/>
  <c r="S673" i="11"/>
  <c r="R673" i="11"/>
  <c r="Q673" i="11"/>
  <c r="P673" i="11"/>
  <c r="O673" i="11"/>
  <c r="N673" i="11"/>
  <c r="M673" i="11"/>
  <c r="L673" i="11"/>
  <c r="K673" i="11"/>
  <c r="J673" i="11"/>
  <c r="T672" i="11"/>
  <c r="S672" i="11"/>
  <c r="R672" i="11"/>
  <c r="Q672" i="11"/>
  <c r="P672" i="11"/>
  <c r="O672" i="11"/>
  <c r="N672" i="11"/>
  <c r="M672" i="11"/>
  <c r="L672" i="11"/>
  <c r="K672" i="11"/>
  <c r="J672" i="11"/>
  <c r="T671" i="11"/>
  <c r="S671" i="11"/>
  <c r="R671" i="11"/>
  <c r="Q671" i="11"/>
  <c r="P671" i="11"/>
  <c r="O671" i="11"/>
  <c r="N671" i="11"/>
  <c r="M671" i="11"/>
  <c r="L671" i="11"/>
  <c r="K671" i="11"/>
  <c r="J671" i="11"/>
  <c r="T670" i="11"/>
  <c r="S670" i="11"/>
  <c r="R670" i="11"/>
  <c r="Q670" i="11"/>
  <c r="P670" i="11"/>
  <c r="O670" i="11"/>
  <c r="N670" i="11"/>
  <c r="M670" i="11"/>
  <c r="L670" i="11"/>
  <c r="K670" i="11"/>
  <c r="J670" i="11"/>
  <c r="T669" i="11"/>
  <c r="S669" i="11"/>
  <c r="R669" i="11"/>
  <c r="Q669" i="11"/>
  <c r="P669" i="11"/>
  <c r="O669" i="11"/>
  <c r="N669" i="11"/>
  <c r="M669" i="11"/>
  <c r="L669" i="11"/>
  <c r="K669" i="11"/>
  <c r="J669" i="11"/>
  <c r="T668" i="11"/>
  <c r="S668" i="11"/>
  <c r="R668" i="11"/>
  <c r="Q668" i="11"/>
  <c r="P668" i="11"/>
  <c r="O668" i="11"/>
  <c r="N668" i="11"/>
  <c r="M668" i="11"/>
  <c r="L668" i="11"/>
  <c r="K668" i="11"/>
  <c r="J668" i="11"/>
  <c r="T667" i="11"/>
  <c r="S667" i="11"/>
  <c r="R667" i="11"/>
  <c r="Q667" i="11"/>
  <c r="P667" i="11"/>
  <c r="O667" i="11"/>
  <c r="N667" i="11"/>
  <c r="M667" i="11"/>
  <c r="L667" i="11"/>
  <c r="K667" i="11"/>
  <c r="J667" i="11"/>
  <c r="T666" i="11"/>
  <c r="S666" i="11"/>
  <c r="R666" i="11"/>
  <c r="Q666" i="11"/>
  <c r="P666" i="11"/>
  <c r="O666" i="11"/>
  <c r="N666" i="11"/>
  <c r="M666" i="11"/>
  <c r="L666" i="11"/>
  <c r="K666" i="11"/>
  <c r="J666" i="11"/>
  <c r="T665" i="11"/>
  <c r="S665" i="11"/>
  <c r="R665" i="11"/>
  <c r="Q665" i="11"/>
  <c r="P665" i="11"/>
  <c r="O665" i="11"/>
  <c r="N665" i="11"/>
  <c r="M665" i="11"/>
  <c r="L665" i="11"/>
  <c r="K665" i="11"/>
  <c r="J665" i="11"/>
  <c r="T664" i="11"/>
  <c r="S664" i="11"/>
  <c r="R664" i="11"/>
  <c r="Q664" i="11"/>
  <c r="P664" i="11"/>
  <c r="O664" i="11"/>
  <c r="N664" i="11"/>
  <c r="M664" i="11"/>
  <c r="L664" i="11"/>
  <c r="K664" i="11"/>
  <c r="J664" i="11"/>
  <c r="T663" i="11"/>
  <c r="S663" i="11"/>
  <c r="R663" i="11"/>
  <c r="Q663" i="11"/>
  <c r="P663" i="11"/>
  <c r="O663" i="11"/>
  <c r="N663" i="11"/>
  <c r="M663" i="11"/>
  <c r="L663" i="11"/>
  <c r="K663" i="11"/>
  <c r="J663" i="11"/>
  <c r="T662" i="11"/>
  <c r="S662" i="11"/>
  <c r="R662" i="11"/>
  <c r="Q662" i="11"/>
  <c r="P662" i="11"/>
  <c r="O662" i="11"/>
  <c r="N662" i="11"/>
  <c r="M662" i="11"/>
  <c r="L662" i="11"/>
  <c r="K662" i="11"/>
  <c r="J662" i="11"/>
  <c r="T661" i="11"/>
  <c r="S661" i="11"/>
  <c r="R661" i="11"/>
  <c r="Q661" i="11"/>
  <c r="P661" i="11"/>
  <c r="O661" i="11"/>
  <c r="N661" i="11"/>
  <c r="M661" i="11"/>
  <c r="L661" i="11"/>
  <c r="K661" i="11"/>
  <c r="J661" i="11"/>
  <c r="T660" i="11"/>
  <c r="S660" i="11"/>
  <c r="R660" i="11"/>
  <c r="Q660" i="11"/>
  <c r="P660" i="11"/>
  <c r="O660" i="11"/>
  <c r="N660" i="11"/>
  <c r="M660" i="11"/>
  <c r="L660" i="11"/>
  <c r="K660" i="11"/>
  <c r="J660" i="11"/>
  <c r="T659" i="11"/>
  <c r="S659" i="11"/>
  <c r="R659" i="11"/>
  <c r="Q659" i="11"/>
  <c r="P659" i="11"/>
  <c r="O659" i="11"/>
  <c r="N659" i="11"/>
  <c r="M659" i="11"/>
  <c r="L659" i="11"/>
  <c r="K659" i="11"/>
  <c r="J659" i="11"/>
  <c r="T658" i="11"/>
  <c r="S658" i="11"/>
  <c r="R658" i="11"/>
  <c r="Q658" i="11"/>
  <c r="P658" i="11"/>
  <c r="O658" i="11"/>
  <c r="N658" i="11"/>
  <c r="M658" i="11"/>
  <c r="L658" i="11"/>
  <c r="K658" i="11"/>
  <c r="J658" i="11"/>
  <c r="T657" i="11"/>
  <c r="S657" i="11"/>
  <c r="R657" i="11"/>
  <c r="Q657" i="11"/>
  <c r="P657" i="11"/>
  <c r="O657" i="11"/>
  <c r="N657" i="11"/>
  <c r="M657" i="11"/>
  <c r="L657" i="11"/>
  <c r="K657" i="11"/>
  <c r="J657" i="11"/>
  <c r="T656" i="11"/>
  <c r="S656" i="11"/>
  <c r="R656" i="11"/>
  <c r="Q656" i="11"/>
  <c r="P656" i="11"/>
  <c r="O656" i="11"/>
  <c r="N656" i="11"/>
  <c r="M656" i="11"/>
  <c r="L656" i="11"/>
  <c r="K656" i="11"/>
  <c r="J656" i="11"/>
  <c r="T655" i="11"/>
  <c r="S655" i="11"/>
  <c r="R655" i="11"/>
  <c r="Q655" i="11"/>
  <c r="P655" i="11"/>
  <c r="O655" i="11"/>
  <c r="N655" i="11"/>
  <c r="M655" i="11"/>
  <c r="L655" i="11"/>
  <c r="K655" i="11"/>
  <c r="J655" i="11"/>
  <c r="T654" i="11"/>
  <c r="S654" i="11"/>
  <c r="R654" i="11"/>
  <c r="Q654" i="11"/>
  <c r="P654" i="11"/>
  <c r="O654" i="11"/>
  <c r="N654" i="11"/>
  <c r="M654" i="11"/>
  <c r="L654" i="11"/>
  <c r="K654" i="11"/>
  <c r="J654" i="11"/>
  <c r="T653" i="11"/>
  <c r="S653" i="11"/>
  <c r="R653" i="11"/>
  <c r="Q653" i="11"/>
  <c r="P653" i="11"/>
  <c r="O653" i="11"/>
  <c r="N653" i="11"/>
  <c r="M653" i="11"/>
  <c r="L653" i="11"/>
  <c r="K653" i="11"/>
  <c r="J653" i="11"/>
  <c r="T652" i="11"/>
  <c r="S652" i="11"/>
  <c r="R652" i="11"/>
  <c r="Q652" i="11"/>
  <c r="P652" i="11"/>
  <c r="O652" i="11"/>
  <c r="N652" i="11"/>
  <c r="M652" i="11"/>
  <c r="L652" i="11"/>
  <c r="K652" i="11"/>
  <c r="J652" i="11"/>
  <c r="T651" i="11"/>
  <c r="S651" i="11"/>
  <c r="R651" i="11"/>
  <c r="Q651" i="11"/>
  <c r="P651" i="11"/>
  <c r="O651" i="11"/>
  <c r="N651" i="11"/>
  <c r="M651" i="11"/>
  <c r="L651" i="11"/>
  <c r="K651" i="11"/>
  <c r="J651" i="11"/>
  <c r="T650" i="11"/>
  <c r="S650" i="11"/>
  <c r="R650" i="11"/>
  <c r="Q650" i="11"/>
  <c r="P650" i="11"/>
  <c r="O650" i="11"/>
  <c r="N650" i="11"/>
  <c r="M650" i="11"/>
  <c r="L650" i="11"/>
  <c r="K650" i="11"/>
  <c r="J650" i="11"/>
  <c r="T649" i="11"/>
  <c r="S649" i="11"/>
  <c r="R649" i="11"/>
  <c r="Q649" i="11"/>
  <c r="P649" i="11"/>
  <c r="O649" i="11"/>
  <c r="N649" i="11"/>
  <c r="M649" i="11"/>
  <c r="L649" i="11"/>
  <c r="K649" i="11"/>
  <c r="J649" i="11"/>
  <c r="T648" i="11"/>
  <c r="S648" i="11"/>
  <c r="R648" i="11"/>
  <c r="Q648" i="11"/>
  <c r="P648" i="11"/>
  <c r="O648" i="11"/>
  <c r="N648" i="11"/>
  <c r="M648" i="11"/>
  <c r="L648" i="11"/>
  <c r="K648" i="11"/>
  <c r="J648" i="11"/>
  <c r="T647" i="11"/>
  <c r="S647" i="11"/>
  <c r="R647" i="11"/>
  <c r="Q647" i="11"/>
  <c r="P647" i="11"/>
  <c r="O647" i="11"/>
  <c r="N647" i="11"/>
  <c r="M647" i="11"/>
  <c r="L647" i="11"/>
  <c r="K647" i="11"/>
  <c r="J647" i="11"/>
  <c r="T646" i="11"/>
  <c r="S646" i="11"/>
  <c r="R646" i="11"/>
  <c r="Q646" i="11"/>
  <c r="P646" i="11"/>
  <c r="O646" i="11"/>
  <c r="N646" i="11"/>
  <c r="M646" i="11"/>
  <c r="L646" i="11"/>
  <c r="K646" i="11"/>
  <c r="J646" i="11"/>
  <c r="T645" i="11"/>
  <c r="S645" i="11"/>
  <c r="R645" i="11"/>
  <c r="Q645" i="11"/>
  <c r="P645" i="11"/>
  <c r="O645" i="11"/>
  <c r="N645" i="11"/>
  <c r="M645" i="11"/>
  <c r="L645" i="11"/>
  <c r="K645" i="11"/>
  <c r="J645" i="11"/>
  <c r="T644" i="11"/>
  <c r="S644" i="11"/>
  <c r="R644" i="11"/>
  <c r="Q644" i="11"/>
  <c r="P644" i="11"/>
  <c r="O644" i="11"/>
  <c r="N644" i="11"/>
  <c r="M644" i="11"/>
  <c r="L644" i="11"/>
  <c r="K644" i="11"/>
  <c r="J644" i="11"/>
  <c r="T643" i="11"/>
  <c r="S643" i="11"/>
  <c r="R643" i="11"/>
  <c r="Q643" i="11"/>
  <c r="P643" i="11"/>
  <c r="O643" i="11"/>
  <c r="N643" i="11"/>
  <c r="M643" i="11"/>
  <c r="L643" i="11"/>
  <c r="K643" i="11"/>
  <c r="J643" i="11"/>
  <c r="T642" i="11"/>
  <c r="S642" i="11"/>
  <c r="R642" i="11"/>
  <c r="Q642" i="11"/>
  <c r="P642" i="11"/>
  <c r="O642" i="11"/>
  <c r="N642" i="11"/>
  <c r="M642" i="11"/>
  <c r="L642" i="11"/>
  <c r="K642" i="11"/>
  <c r="J642" i="11"/>
  <c r="T641" i="11"/>
  <c r="S641" i="11"/>
  <c r="R641" i="11"/>
  <c r="Q641" i="11"/>
  <c r="P641" i="11"/>
  <c r="O641" i="11"/>
  <c r="N641" i="11"/>
  <c r="M641" i="11"/>
  <c r="L641" i="11"/>
  <c r="K641" i="11"/>
  <c r="J641" i="11"/>
  <c r="T640" i="11"/>
  <c r="S640" i="11"/>
  <c r="R640" i="11"/>
  <c r="Q640" i="11"/>
  <c r="P640" i="11"/>
  <c r="O640" i="11"/>
  <c r="N640" i="11"/>
  <c r="M640" i="11"/>
  <c r="L640" i="11"/>
  <c r="K640" i="11"/>
  <c r="J640" i="11"/>
  <c r="T639" i="11"/>
  <c r="S639" i="11"/>
  <c r="R639" i="11"/>
  <c r="Q639" i="11"/>
  <c r="P639" i="11"/>
  <c r="O639" i="11"/>
  <c r="N639" i="11"/>
  <c r="M639" i="11"/>
  <c r="L639" i="11"/>
  <c r="K639" i="11"/>
  <c r="J639" i="11"/>
  <c r="T638" i="11"/>
  <c r="S638" i="11"/>
  <c r="R638" i="11"/>
  <c r="Q638" i="11"/>
  <c r="P638" i="11"/>
  <c r="O638" i="11"/>
  <c r="N638" i="11"/>
  <c r="M638" i="11"/>
  <c r="L638" i="11"/>
  <c r="K638" i="11"/>
  <c r="J638" i="11"/>
  <c r="T637" i="11"/>
  <c r="S637" i="11"/>
  <c r="R637" i="11"/>
  <c r="Q637" i="11"/>
  <c r="P637" i="11"/>
  <c r="O637" i="11"/>
  <c r="N637" i="11"/>
  <c r="M637" i="11"/>
  <c r="L637" i="11"/>
  <c r="K637" i="11"/>
  <c r="J637" i="11"/>
  <c r="T636" i="11"/>
  <c r="S636" i="11"/>
  <c r="R636" i="11"/>
  <c r="Q636" i="11"/>
  <c r="P636" i="11"/>
  <c r="O636" i="11"/>
  <c r="N636" i="11"/>
  <c r="M636" i="11"/>
  <c r="L636" i="11"/>
  <c r="K636" i="11"/>
  <c r="J636" i="11"/>
  <c r="T635" i="11"/>
  <c r="S635" i="11"/>
  <c r="R635" i="11"/>
  <c r="Q635" i="11"/>
  <c r="P635" i="11"/>
  <c r="O635" i="11"/>
  <c r="N635" i="11"/>
  <c r="M635" i="11"/>
  <c r="L635" i="11"/>
  <c r="K635" i="11"/>
  <c r="J635" i="11"/>
  <c r="T634" i="11"/>
  <c r="S634" i="11"/>
  <c r="R634" i="11"/>
  <c r="Q634" i="11"/>
  <c r="P634" i="11"/>
  <c r="O634" i="11"/>
  <c r="N634" i="11"/>
  <c r="M634" i="11"/>
  <c r="L634" i="11"/>
  <c r="K634" i="11"/>
  <c r="J634" i="11"/>
  <c r="T633" i="11"/>
  <c r="S633" i="11"/>
  <c r="R633" i="11"/>
  <c r="Q633" i="11"/>
  <c r="P633" i="11"/>
  <c r="O633" i="11"/>
  <c r="N633" i="11"/>
  <c r="M633" i="11"/>
  <c r="L633" i="11"/>
  <c r="K633" i="11"/>
  <c r="J633" i="11"/>
  <c r="T632" i="11"/>
  <c r="S632" i="11"/>
  <c r="R632" i="11"/>
  <c r="Q632" i="11"/>
  <c r="P632" i="11"/>
  <c r="O632" i="11"/>
  <c r="N632" i="11"/>
  <c r="M632" i="11"/>
  <c r="L632" i="11"/>
  <c r="K632" i="11"/>
  <c r="J632" i="11"/>
  <c r="T631" i="11"/>
  <c r="S631" i="11"/>
  <c r="R631" i="11"/>
  <c r="Q631" i="11"/>
  <c r="P631" i="11"/>
  <c r="O631" i="11"/>
  <c r="N631" i="11"/>
  <c r="M631" i="11"/>
  <c r="L631" i="11"/>
  <c r="K631" i="11"/>
  <c r="J631" i="11"/>
  <c r="T630" i="11"/>
  <c r="S630" i="11"/>
  <c r="R630" i="11"/>
  <c r="Q630" i="11"/>
  <c r="P630" i="11"/>
  <c r="O630" i="11"/>
  <c r="N630" i="11"/>
  <c r="M630" i="11"/>
  <c r="L630" i="11"/>
  <c r="K630" i="11"/>
  <c r="J630" i="11"/>
  <c r="T629" i="11"/>
  <c r="S629" i="11"/>
  <c r="R629" i="11"/>
  <c r="Q629" i="11"/>
  <c r="P629" i="11"/>
  <c r="O629" i="11"/>
  <c r="N629" i="11"/>
  <c r="M629" i="11"/>
  <c r="L629" i="11"/>
  <c r="K629" i="11"/>
  <c r="J629" i="11"/>
  <c r="T628" i="11"/>
  <c r="S628" i="11"/>
  <c r="R628" i="11"/>
  <c r="Q628" i="11"/>
  <c r="P628" i="11"/>
  <c r="O628" i="11"/>
  <c r="N628" i="11"/>
  <c r="M628" i="11"/>
  <c r="L628" i="11"/>
  <c r="K628" i="11"/>
  <c r="J628" i="11"/>
  <c r="T627" i="11"/>
  <c r="S627" i="11"/>
  <c r="R627" i="11"/>
  <c r="Q627" i="11"/>
  <c r="P627" i="11"/>
  <c r="O627" i="11"/>
  <c r="N627" i="11"/>
  <c r="M627" i="11"/>
  <c r="L627" i="11"/>
  <c r="K627" i="11"/>
  <c r="J627" i="11"/>
  <c r="T626" i="11"/>
  <c r="S626" i="11"/>
  <c r="R626" i="11"/>
  <c r="Q626" i="11"/>
  <c r="P626" i="11"/>
  <c r="O626" i="11"/>
  <c r="N626" i="11"/>
  <c r="M626" i="11"/>
  <c r="L626" i="11"/>
  <c r="K626" i="11"/>
  <c r="J626" i="11"/>
  <c r="T625" i="11"/>
  <c r="S625" i="11"/>
  <c r="R625" i="11"/>
  <c r="Q625" i="11"/>
  <c r="P625" i="11"/>
  <c r="O625" i="11"/>
  <c r="N625" i="11"/>
  <c r="M625" i="11"/>
  <c r="L625" i="11"/>
  <c r="K625" i="11"/>
  <c r="J625" i="11"/>
  <c r="T624" i="11"/>
  <c r="S624" i="11"/>
  <c r="R624" i="11"/>
  <c r="Q624" i="11"/>
  <c r="P624" i="11"/>
  <c r="O624" i="11"/>
  <c r="N624" i="11"/>
  <c r="M624" i="11"/>
  <c r="L624" i="11"/>
  <c r="K624" i="11"/>
  <c r="J624" i="11"/>
  <c r="T623" i="11"/>
  <c r="S623" i="11"/>
  <c r="R623" i="11"/>
  <c r="Q623" i="11"/>
  <c r="P623" i="11"/>
  <c r="O623" i="11"/>
  <c r="N623" i="11"/>
  <c r="M623" i="11"/>
  <c r="L623" i="11"/>
  <c r="K623" i="11"/>
  <c r="J623" i="11"/>
  <c r="T622" i="11"/>
  <c r="S622" i="11"/>
  <c r="R622" i="11"/>
  <c r="Q622" i="11"/>
  <c r="P622" i="11"/>
  <c r="O622" i="11"/>
  <c r="N622" i="11"/>
  <c r="M622" i="11"/>
  <c r="L622" i="11"/>
  <c r="K622" i="11"/>
  <c r="J622" i="11"/>
  <c r="T621" i="11"/>
  <c r="S621" i="11"/>
  <c r="R621" i="11"/>
  <c r="Q621" i="11"/>
  <c r="P621" i="11"/>
  <c r="O621" i="11"/>
  <c r="N621" i="11"/>
  <c r="M621" i="11"/>
  <c r="L621" i="11"/>
  <c r="K621" i="11"/>
  <c r="J621" i="11"/>
  <c r="T620" i="11"/>
  <c r="S620" i="11"/>
  <c r="R620" i="11"/>
  <c r="Q620" i="11"/>
  <c r="P620" i="11"/>
  <c r="O620" i="11"/>
  <c r="N620" i="11"/>
  <c r="M620" i="11"/>
  <c r="L620" i="11"/>
  <c r="K620" i="11"/>
  <c r="J620" i="11"/>
  <c r="T619" i="11"/>
  <c r="S619" i="11"/>
  <c r="R619" i="11"/>
  <c r="Q619" i="11"/>
  <c r="P619" i="11"/>
  <c r="O619" i="11"/>
  <c r="N619" i="11"/>
  <c r="M619" i="11"/>
  <c r="L619" i="11"/>
  <c r="K619" i="11"/>
  <c r="J619" i="11"/>
  <c r="T618" i="11"/>
  <c r="S618" i="11"/>
  <c r="R618" i="11"/>
  <c r="Q618" i="11"/>
  <c r="P618" i="11"/>
  <c r="O618" i="11"/>
  <c r="N618" i="11"/>
  <c r="M618" i="11"/>
  <c r="L618" i="11"/>
  <c r="K618" i="11"/>
  <c r="J618" i="11"/>
  <c r="T617" i="11"/>
  <c r="S617" i="11"/>
  <c r="R617" i="11"/>
  <c r="Q617" i="11"/>
  <c r="P617" i="11"/>
  <c r="O617" i="11"/>
  <c r="N617" i="11"/>
  <c r="M617" i="11"/>
  <c r="L617" i="11"/>
  <c r="K617" i="11"/>
  <c r="J617" i="11"/>
  <c r="T616" i="11"/>
  <c r="S616" i="11"/>
  <c r="R616" i="11"/>
  <c r="Q616" i="11"/>
  <c r="P616" i="11"/>
  <c r="O616" i="11"/>
  <c r="N616" i="11"/>
  <c r="M616" i="11"/>
  <c r="L616" i="11"/>
  <c r="K616" i="11"/>
  <c r="J616" i="11"/>
  <c r="T615" i="11"/>
  <c r="S615" i="11"/>
  <c r="R615" i="11"/>
  <c r="Q615" i="11"/>
  <c r="P615" i="11"/>
  <c r="O615" i="11"/>
  <c r="N615" i="11"/>
  <c r="M615" i="11"/>
  <c r="L615" i="11"/>
  <c r="K615" i="11"/>
  <c r="J615" i="11"/>
  <c r="T614" i="11"/>
  <c r="S614" i="11"/>
  <c r="R614" i="11"/>
  <c r="Q614" i="11"/>
  <c r="P614" i="11"/>
  <c r="O614" i="11"/>
  <c r="N614" i="11"/>
  <c r="M614" i="11"/>
  <c r="L614" i="11"/>
  <c r="K614" i="11"/>
  <c r="J614" i="11"/>
  <c r="T613" i="11"/>
  <c r="S613" i="11"/>
  <c r="R613" i="11"/>
  <c r="Q613" i="11"/>
  <c r="P613" i="11"/>
  <c r="O613" i="11"/>
  <c r="N613" i="11"/>
  <c r="M613" i="11"/>
  <c r="L613" i="11"/>
  <c r="K613" i="11"/>
  <c r="J613" i="11"/>
  <c r="T612" i="11"/>
  <c r="S612" i="11"/>
  <c r="R612" i="11"/>
  <c r="Q612" i="11"/>
  <c r="P612" i="11"/>
  <c r="O612" i="11"/>
  <c r="N612" i="11"/>
  <c r="M612" i="11"/>
  <c r="L612" i="11"/>
  <c r="K612" i="11"/>
  <c r="J612" i="11"/>
  <c r="T611" i="11"/>
  <c r="S611" i="11"/>
  <c r="R611" i="11"/>
  <c r="Q611" i="11"/>
  <c r="P611" i="11"/>
  <c r="O611" i="11"/>
  <c r="N611" i="11"/>
  <c r="M611" i="11"/>
  <c r="L611" i="11"/>
  <c r="K611" i="11"/>
  <c r="J611" i="11"/>
  <c r="T610" i="11"/>
  <c r="S610" i="11"/>
  <c r="R610" i="11"/>
  <c r="Q610" i="11"/>
  <c r="P610" i="11"/>
  <c r="O610" i="11"/>
  <c r="N610" i="11"/>
  <c r="M610" i="11"/>
  <c r="L610" i="11"/>
  <c r="K610" i="11"/>
  <c r="J610" i="11"/>
  <c r="T609" i="11"/>
  <c r="S609" i="11"/>
  <c r="R609" i="11"/>
  <c r="Q609" i="11"/>
  <c r="P609" i="11"/>
  <c r="O609" i="11"/>
  <c r="N609" i="11"/>
  <c r="M609" i="11"/>
  <c r="L609" i="11"/>
  <c r="K609" i="11"/>
  <c r="J609" i="11"/>
  <c r="T608" i="11"/>
  <c r="S608" i="11"/>
  <c r="R608" i="11"/>
  <c r="Q608" i="11"/>
  <c r="P608" i="11"/>
  <c r="O608" i="11"/>
  <c r="N608" i="11"/>
  <c r="M608" i="11"/>
  <c r="L608" i="11"/>
  <c r="K608" i="11"/>
  <c r="J608" i="11"/>
  <c r="T607" i="11"/>
  <c r="S607" i="11"/>
  <c r="R607" i="11"/>
  <c r="Q607" i="11"/>
  <c r="P607" i="11"/>
  <c r="O607" i="11"/>
  <c r="N607" i="11"/>
  <c r="M607" i="11"/>
  <c r="L607" i="11"/>
  <c r="K607" i="11"/>
  <c r="J607" i="11"/>
  <c r="T606" i="11"/>
  <c r="S606" i="11"/>
  <c r="R606" i="11"/>
  <c r="Q606" i="11"/>
  <c r="P606" i="11"/>
  <c r="O606" i="11"/>
  <c r="N606" i="11"/>
  <c r="M606" i="11"/>
  <c r="L606" i="11"/>
  <c r="K606" i="11"/>
  <c r="J606" i="11"/>
  <c r="T605" i="11"/>
  <c r="S605" i="11"/>
  <c r="R605" i="11"/>
  <c r="Q605" i="11"/>
  <c r="P605" i="11"/>
  <c r="O605" i="11"/>
  <c r="N605" i="11"/>
  <c r="M605" i="11"/>
  <c r="L605" i="11"/>
  <c r="K605" i="11"/>
  <c r="J605" i="11"/>
  <c r="T604" i="11"/>
  <c r="S604" i="11"/>
  <c r="R604" i="11"/>
  <c r="Q604" i="11"/>
  <c r="P604" i="11"/>
  <c r="O604" i="11"/>
  <c r="N604" i="11"/>
  <c r="M604" i="11"/>
  <c r="L604" i="11"/>
  <c r="K604" i="11"/>
  <c r="J604" i="11"/>
  <c r="T603" i="11"/>
  <c r="S603" i="11"/>
  <c r="R603" i="11"/>
  <c r="Q603" i="11"/>
  <c r="P603" i="11"/>
  <c r="O603" i="11"/>
  <c r="N603" i="11"/>
  <c r="M603" i="11"/>
  <c r="L603" i="11"/>
  <c r="K603" i="11"/>
  <c r="J603" i="11"/>
  <c r="T602" i="11"/>
  <c r="S602" i="11"/>
  <c r="R602" i="11"/>
  <c r="Q602" i="11"/>
  <c r="P602" i="11"/>
  <c r="O602" i="11"/>
  <c r="N602" i="11"/>
  <c r="M602" i="11"/>
  <c r="L602" i="11"/>
  <c r="K602" i="11"/>
  <c r="J602" i="11"/>
  <c r="T601" i="11"/>
  <c r="S601" i="11"/>
  <c r="R601" i="11"/>
  <c r="Q601" i="11"/>
  <c r="P601" i="11"/>
  <c r="O601" i="11"/>
  <c r="N601" i="11"/>
  <c r="M601" i="11"/>
  <c r="L601" i="11"/>
  <c r="K601" i="11"/>
  <c r="J601" i="11"/>
  <c r="T600" i="11"/>
  <c r="S600" i="11"/>
  <c r="R600" i="11"/>
  <c r="Q600" i="11"/>
  <c r="P600" i="11"/>
  <c r="O600" i="11"/>
  <c r="N600" i="11"/>
  <c r="M600" i="11"/>
  <c r="L600" i="11"/>
  <c r="K600" i="11"/>
  <c r="J600" i="11"/>
  <c r="T599" i="11"/>
  <c r="S599" i="11"/>
  <c r="R599" i="11"/>
  <c r="Q599" i="11"/>
  <c r="P599" i="11"/>
  <c r="O599" i="11"/>
  <c r="N599" i="11"/>
  <c r="M599" i="11"/>
  <c r="L599" i="11"/>
  <c r="K599" i="11"/>
  <c r="J599" i="11"/>
  <c r="T598" i="11"/>
  <c r="S598" i="11"/>
  <c r="R598" i="11"/>
  <c r="Q598" i="11"/>
  <c r="P598" i="11"/>
  <c r="O598" i="11"/>
  <c r="N598" i="11"/>
  <c r="M598" i="11"/>
  <c r="L598" i="11"/>
  <c r="K598" i="11"/>
  <c r="J598" i="11"/>
  <c r="T597" i="11"/>
  <c r="S597" i="11"/>
  <c r="R597" i="11"/>
  <c r="Q597" i="11"/>
  <c r="P597" i="11"/>
  <c r="O597" i="11"/>
  <c r="N597" i="11"/>
  <c r="M597" i="11"/>
  <c r="L597" i="11"/>
  <c r="K597" i="11"/>
  <c r="J597" i="11"/>
  <c r="T596" i="11"/>
  <c r="S596" i="11"/>
  <c r="R596" i="11"/>
  <c r="Q596" i="11"/>
  <c r="P596" i="11"/>
  <c r="O596" i="11"/>
  <c r="N596" i="11"/>
  <c r="M596" i="11"/>
  <c r="L596" i="11"/>
  <c r="K596" i="11"/>
  <c r="J596" i="11"/>
  <c r="T595" i="11"/>
  <c r="S595" i="11"/>
  <c r="R595" i="11"/>
  <c r="Q595" i="11"/>
  <c r="P595" i="11"/>
  <c r="O595" i="11"/>
  <c r="N595" i="11"/>
  <c r="M595" i="11"/>
  <c r="L595" i="11"/>
  <c r="K595" i="11"/>
  <c r="J595" i="11"/>
  <c r="T594" i="11"/>
  <c r="S594" i="11"/>
  <c r="R594" i="11"/>
  <c r="Q594" i="11"/>
  <c r="P594" i="11"/>
  <c r="O594" i="11"/>
  <c r="N594" i="11"/>
  <c r="M594" i="11"/>
  <c r="L594" i="11"/>
  <c r="K594" i="11"/>
  <c r="J594" i="11"/>
  <c r="T593" i="11"/>
  <c r="S593" i="11"/>
  <c r="R593" i="11"/>
  <c r="Q593" i="11"/>
  <c r="P593" i="11"/>
  <c r="O593" i="11"/>
  <c r="N593" i="11"/>
  <c r="M593" i="11"/>
  <c r="L593" i="11"/>
  <c r="K593" i="11"/>
  <c r="J593" i="11"/>
  <c r="T592" i="11"/>
  <c r="S592" i="11"/>
  <c r="R592" i="11"/>
  <c r="Q592" i="11"/>
  <c r="P592" i="11"/>
  <c r="O592" i="11"/>
  <c r="N592" i="11"/>
  <c r="M592" i="11"/>
  <c r="L592" i="11"/>
  <c r="K592" i="11"/>
  <c r="J592" i="11"/>
  <c r="T591" i="11"/>
  <c r="S591" i="11"/>
  <c r="R591" i="11"/>
  <c r="Q591" i="11"/>
  <c r="P591" i="11"/>
  <c r="O591" i="11"/>
  <c r="N591" i="11"/>
  <c r="M591" i="11"/>
  <c r="L591" i="11"/>
  <c r="K591" i="11"/>
  <c r="J591" i="11"/>
  <c r="T590" i="11"/>
  <c r="S590" i="11"/>
  <c r="R590" i="11"/>
  <c r="Q590" i="11"/>
  <c r="P590" i="11"/>
  <c r="O590" i="11"/>
  <c r="N590" i="11"/>
  <c r="M590" i="11"/>
  <c r="L590" i="11"/>
  <c r="K590" i="11"/>
  <c r="J590" i="11"/>
  <c r="T589" i="11"/>
  <c r="S589" i="11"/>
  <c r="R589" i="11"/>
  <c r="Q589" i="11"/>
  <c r="P589" i="11"/>
  <c r="O589" i="11"/>
  <c r="N589" i="11"/>
  <c r="M589" i="11"/>
  <c r="L589" i="11"/>
  <c r="K589" i="11"/>
  <c r="J589" i="11"/>
  <c r="T588" i="11"/>
  <c r="S588" i="11"/>
  <c r="R588" i="11"/>
  <c r="Q588" i="11"/>
  <c r="P588" i="11"/>
  <c r="O588" i="11"/>
  <c r="N588" i="11"/>
  <c r="M588" i="11"/>
  <c r="L588" i="11"/>
  <c r="K588" i="11"/>
  <c r="J588" i="11"/>
  <c r="T587" i="11"/>
  <c r="S587" i="11"/>
  <c r="R587" i="11"/>
  <c r="Q587" i="11"/>
  <c r="P587" i="11"/>
  <c r="O587" i="11"/>
  <c r="N587" i="11"/>
  <c r="M587" i="11"/>
  <c r="L587" i="11"/>
  <c r="K587" i="11"/>
  <c r="J587" i="11"/>
  <c r="T586" i="11"/>
  <c r="S586" i="11"/>
  <c r="R586" i="11"/>
  <c r="Q586" i="11"/>
  <c r="P586" i="11"/>
  <c r="O586" i="11"/>
  <c r="N586" i="11"/>
  <c r="M586" i="11"/>
  <c r="L586" i="11"/>
  <c r="K586" i="11"/>
  <c r="J586" i="11"/>
  <c r="T585" i="11"/>
  <c r="S585" i="11"/>
  <c r="R585" i="11"/>
  <c r="Q585" i="11"/>
  <c r="P585" i="11"/>
  <c r="O585" i="11"/>
  <c r="N585" i="11"/>
  <c r="M585" i="11"/>
  <c r="L585" i="11"/>
  <c r="K585" i="11"/>
  <c r="J585" i="11"/>
  <c r="T584" i="11"/>
  <c r="S584" i="11"/>
  <c r="R584" i="11"/>
  <c r="Q584" i="11"/>
  <c r="P584" i="11"/>
  <c r="O584" i="11"/>
  <c r="N584" i="11"/>
  <c r="M584" i="11"/>
  <c r="L584" i="11"/>
  <c r="K584" i="11"/>
  <c r="J584" i="11"/>
  <c r="T583" i="11"/>
  <c r="S583" i="11"/>
  <c r="R583" i="11"/>
  <c r="Q583" i="11"/>
  <c r="P583" i="11"/>
  <c r="O583" i="11"/>
  <c r="N583" i="11"/>
  <c r="M583" i="11"/>
  <c r="L583" i="11"/>
  <c r="K583" i="11"/>
  <c r="J583" i="11"/>
  <c r="T582" i="11"/>
  <c r="S582" i="11"/>
  <c r="R582" i="11"/>
  <c r="Q582" i="11"/>
  <c r="P582" i="11"/>
  <c r="O582" i="11"/>
  <c r="N582" i="11"/>
  <c r="M582" i="11"/>
  <c r="L582" i="11"/>
  <c r="K582" i="11"/>
  <c r="J582" i="11"/>
  <c r="T581" i="11"/>
  <c r="S581" i="11"/>
  <c r="R581" i="11"/>
  <c r="Q581" i="11"/>
  <c r="P581" i="11"/>
  <c r="O581" i="11"/>
  <c r="N581" i="11"/>
  <c r="M581" i="11"/>
  <c r="L581" i="11"/>
  <c r="K581" i="11"/>
  <c r="J581" i="11"/>
  <c r="T580" i="11"/>
  <c r="S580" i="11"/>
  <c r="R580" i="11"/>
  <c r="Q580" i="11"/>
  <c r="P580" i="11"/>
  <c r="O580" i="11"/>
  <c r="N580" i="11"/>
  <c r="M580" i="11"/>
  <c r="L580" i="11"/>
  <c r="K580" i="11"/>
  <c r="J580" i="11"/>
  <c r="T579" i="11"/>
  <c r="S579" i="11"/>
  <c r="R579" i="11"/>
  <c r="Q579" i="11"/>
  <c r="P579" i="11"/>
  <c r="O579" i="11"/>
  <c r="N579" i="11"/>
  <c r="M579" i="11"/>
  <c r="L579" i="11"/>
  <c r="K579" i="11"/>
  <c r="J579" i="11"/>
  <c r="T578" i="11"/>
  <c r="S578" i="11"/>
  <c r="R578" i="11"/>
  <c r="Q578" i="11"/>
  <c r="P578" i="11"/>
  <c r="O578" i="11"/>
  <c r="N578" i="11"/>
  <c r="M578" i="11"/>
  <c r="L578" i="11"/>
  <c r="K578" i="11"/>
  <c r="J578" i="11"/>
  <c r="T577" i="11"/>
  <c r="S577" i="11"/>
  <c r="R577" i="11"/>
  <c r="Q577" i="11"/>
  <c r="P577" i="11"/>
  <c r="O577" i="11"/>
  <c r="N577" i="11"/>
  <c r="M577" i="11"/>
  <c r="L577" i="11"/>
  <c r="K577" i="11"/>
  <c r="J577" i="11"/>
  <c r="T576" i="11"/>
  <c r="S576" i="11"/>
  <c r="R576" i="11"/>
  <c r="Q576" i="11"/>
  <c r="P576" i="11"/>
  <c r="O576" i="11"/>
  <c r="N576" i="11"/>
  <c r="M576" i="11"/>
  <c r="L576" i="11"/>
  <c r="K576" i="11"/>
  <c r="J576" i="11"/>
  <c r="T575" i="11"/>
  <c r="S575" i="11"/>
  <c r="R575" i="11"/>
  <c r="Q575" i="11"/>
  <c r="P575" i="11"/>
  <c r="O575" i="11"/>
  <c r="N575" i="11"/>
  <c r="M575" i="11"/>
  <c r="L575" i="11"/>
  <c r="K575" i="11"/>
  <c r="J575" i="11"/>
  <c r="T574" i="11"/>
  <c r="S574" i="11"/>
  <c r="R574" i="11"/>
  <c r="Q574" i="11"/>
  <c r="P574" i="11"/>
  <c r="O574" i="11"/>
  <c r="N574" i="11"/>
  <c r="M574" i="11"/>
  <c r="L574" i="11"/>
  <c r="K574" i="11"/>
  <c r="J574" i="11"/>
  <c r="T573" i="11"/>
  <c r="S573" i="11"/>
  <c r="R573" i="11"/>
  <c r="Q573" i="11"/>
  <c r="P573" i="11"/>
  <c r="O573" i="11"/>
  <c r="N573" i="11"/>
  <c r="M573" i="11"/>
  <c r="L573" i="11"/>
  <c r="K573" i="11"/>
  <c r="J573" i="11"/>
  <c r="T572" i="11"/>
  <c r="S572" i="11"/>
  <c r="R572" i="11"/>
  <c r="Q572" i="11"/>
  <c r="P572" i="11"/>
  <c r="O572" i="11"/>
  <c r="N572" i="11"/>
  <c r="M572" i="11"/>
  <c r="L572" i="11"/>
  <c r="K572" i="11"/>
  <c r="J572" i="11"/>
  <c r="T571" i="11"/>
  <c r="S571" i="11"/>
  <c r="R571" i="11"/>
  <c r="Q571" i="11"/>
  <c r="P571" i="11"/>
  <c r="O571" i="11"/>
  <c r="N571" i="11"/>
  <c r="M571" i="11"/>
  <c r="L571" i="11"/>
  <c r="K571" i="11"/>
  <c r="J571" i="11"/>
  <c r="T570" i="11"/>
  <c r="S570" i="11"/>
  <c r="R570" i="11"/>
  <c r="Q570" i="11"/>
  <c r="P570" i="11"/>
  <c r="O570" i="11"/>
  <c r="N570" i="11"/>
  <c r="M570" i="11"/>
  <c r="L570" i="11"/>
  <c r="K570" i="11"/>
  <c r="J570" i="11"/>
  <c r="T569" i="11"/>
  <c r="S569" i="11"/>
  <c r="R569" i="11"/>
  <c r="Q569" i="11"/>
  <c r="P569" i="11"/>
  <c r="O569" i="11"/>
  <c r="N569" i="11"/>
  <c r="M569" i="11"/>
  <c r="L569" i="11"/>
  <c r="K569" i="11"/>
  <c r="J569" i="11"/>
  <c r="T568" i="11"/>
  <c r="S568" i="11"/>
  <c r="R568" i="11"/>
  <c r="Q568" i="11"/>
  <c r="P568" i="11"/>
  <c r="O568" i="11"/>
  <c r="N568" i="11"/>
  <c r="M568" i="11"/>
  <c r="L568" i="11"/>
  <c r="K568" i="11"/>
  <c r="J568" i="11"/>
  <c r="T567" i="11"/>
  <c r="S567" i="11"/>
  <c r="R567" i="11"/>
  <c r="Q567" i="11"/>
  <c r="P567" i="11"/>
  <c r="O567" i="11"/>
  <c r="N567" i="11"/>
  <c r="M567" i="11"/>
  <c r="L567" i="11"/>
  <c r="K567" i="11"/>
  <c r="J567" i="11"/>
  <c r="T566" i="11"/>
  <c r="S566" i="11"/>
  <c r="R566" i="11"/>
  <c r="Q566" i="11"/>
  <c r="P566" i="11"/>
  <c r="O566" i="11"/>
  <c r="N566" i="11"/>
  <c r="M566" i="11"/>
  <c r="L566" i="11"/>
  <c r="K566" i="11"/>
  <c r="J566" i="11"/>
  <c r="T565" i="11"/>
  <c r="S565" i="11"/>
  <c r="R565" i="11"/>
  <c r="Q565" i="11"/>
  <c r="P565" i="11"/>
  <c r="O565" i="11"/>
  <c r="N565" i="11"/>
  <c r="M565" i="11"/>
  <c r="L565" i="11"/>
  <c r="K565" i="11"/>
  <c r="J565" i="11"/>
  <c r="T564" i="11"/>
  <c r="S564" i="11"/>
  <c r="R564" i="11"/>
  <c r="Q564" i="11"/>
  <c r="P564" i="11"/>
  <c r="O564" i="11"/>
  <c r="N564" i="11"/>
  <c r="M564" i="11"/>
  <c r="L564" i="11"/>
  <c r="K564" i="11"/>
  <c r="J564" i="11"/>
  <c r="T563" i="11"/>
  <c r="S563" i="11"/>
  <c r="R563" i="11"/>
  <c r="Q563" i="11"/>
  <c r="P563" i="11"/>
  <c r="O563" i="11"/>
  <c r="N563" i="11"/>
  <c r="M563" i="11"/>
  <c r="L563" i="11"/>
  <c r="K563" i="11"/>
  <c r="J563" i="11"/>
  <c r="T562" i="11"/>
  <c r="S562" i="11"/>
  <c r="R562" i="11"/>
  <c r="Q562" i="11"/>
  <c r="P562" i="11"/>
  <c r="O562" i="11"/>
  <c r="N562" i="11"/>
  <c r="M562" i="11"/>
  <c r="L562" i="11"/>
  <c r="K562" i="11"/>
  <c r="J562" i="11"/>
  <c r="T561" i="11"/>
  <c r="S561" i="11"/>
  <c r="R561" i="11"/>
  <c r="Q561" i="11"/>
  <c r="P561" i="11"/>
  <c r="O561" i="11"/>
  <c r="N561" i="11"/>
  <c r="M561" i="11"/>
  <c r="L561" i="11"/>
  <c r="K561" i="11"/>
  <c r="J561" i="11"/>
  <c r="T560" i="11"/>
  <c r="S560" i="11"/>
  <c r="R560" i="11"/>
  <c r="Q560" i="11"/>
  <c r="P560" i="11"/>
  <c r="O560" i="11"/>
  <c r="N560" i="11"/>
  <c r="M560" i="11"/>
  <c r="L560" i="11"/>
  <c r="K560" i="11"/>
  <c r="J560" i="11"/>
  <c r="T559" i="11"/>
  <c r="S559" i="11"/>
  <c r="R559" i="11"/>
  <c r="Q559" i="11"/>
  <c r="P559" i="11"/>
  <c r="O559" i="11"/>
  <c r="N559" i="11"/>
  <c r="M559" i="11"/>
  <c r="L559" i="11"/>
  <c r="K559" i="11"/>
  <c r="J559" i="11"/>
  <c r="T558" i="11"/>
  <c r="S558" i="11"/>
  <c r="R558" i="11"/>
  <c r="Q558" i="11"/>
  <c r="P558" i="11"/>
  <c r="O558" i="11"/>
  <c r="N558" i="11"/>
  <c r="M558" i="11"/>
  <c r="L558" i="11"/>
  <c r="K558" i="11"/>
  <c r="J558" i="11"/>
  <c r="T557" i="11"/>
  <c r="S557" i="11"/>
  <c r="R557" i="11"/>
  <c r="Q557" i="11"/>
  <c r="P557" i="11"/>
  <c r="O557" i="11"/>
  <c r="N557" i="11"/>
  <c r="M557" i="11"/>
  <c r="L557" i="11"/>
  <c r="K557" i="11"/>
  <c r="J557" i="11"/>
  <c r="T556" i="11"/>
  <c r="S556" i="11"/>
  <c r="R556" i="11"/>
  <c r="Q556" i="11"/>
  <c r="P556" i="11"/>
  <c r="O556" i="11"/>
  <c r="N556" i="11"/>
  <c r="M556" i="11"/>
  <c r="L556" i="11"/>
  <c r="K556" i="11"/>
  <c r="J556" i="11"/>
  <c r="T555" i="11"/>
  <c r="S555" i="11"/>
  <c r="R555" i="11"/>
  <c r="Q555" i="11"/>
  <c r="P555" i="11"/>
  <c r="O555" i="11"/>
  <c r="N555" i="11"/>
  <c r="M555" i="11"/>
  <c r="L555" i="11"/>
  <c r="K555" i="11"/>
  <c r="J555" i="11"/>
  <c r="T554" i="11"/>
  <c r="S554" i="11"/>
  <c r="R554" i="11"/>
  <c r="Q554" i="11"/>
  <c r="P554" i="11"/>
  <c r="O554" i="11"/>
  <c r="N554" i="11"/>
  <c r="M554" i="11"/>
  <c r="L554" i="11"/>
  <c r="K554" i="11"/>
  <c r="J554" i="11"/>
  <c r="T553" i="11"/>
  <c r="S553" i="11"/>
  <c r="R553" i="11"/>
  <c r="Q553" i="11"/>
  <c r="P553" i="11"/>
  <c r="O553" i="11"/>
  <c r="N553" i="11"/>
  <c r="M553" i="11"/>
  <c r="L553" i="11"/>
  <c r="K553" i="11"/>
  <c r="J553" i="11"/>
  <c r="T552" i="11"/>
  <c r="S552" i="11"/>
  <c r="R552" i="11"/>
  <c r="Q552" i="11"/>
  <c r="P552" i="11"/>
  <c r="O552" i="11"/>
  <c r="N552" i="11"/>
  <c r="M552" i="11"/>
  <c r="L552" i="11"/>
  <c r="K552" i="11"/>
  <c r="J552" i="11"/>
  <c r="T551" i="11"/>
  <c r="S551" i="11"/>
  <c r="R551" i="11"/>
  <c r="Q551" i="11"/>
  <c r="P551" i="11"/>
  <c r="O551" i="11"/>
  <c r="N551" i="11"/>
  <c r="M551" i="11"/>
  <c r="L551" i="11"/>
  <c r="K551" i="11"/>
  <c r="J551" i="11"/>
  <c r="T550" i="11"/>
  <c r="S550" i="11"/>
  <c r="R550" i="11"/>
  <c r="Q550" i="11"/>
  <c r="P550" i="11"/>
  <c r="O550" i="11"/>
  <c r="N550" i="11"/>
  <c r="M550" i="11"/>
  <c r="L550" i="11"/>
  <c r="K550" i="11"/>
  <c r="J550" i="11"/>
  <c r="T549" i="11"/>
  <c r="S549" i="11"/>
  <c r="R549" i="11"/>
  <c r="Q549" i="11"/>
  <c r="P549" i="11"/>
  <c r="O549" i="11"/>
  <c r="N549" i="11"/>
  <c r="M549" i="11"/>
  <c r="L549" i="11"/>
  <c r="K549" i="11"/>
  <c r="J549" i="11"/>
  <c r="T548" i="11"/>
  <c r="S548" i="11"/>
  <c r="R548" i="11"/>
  <c r="Q548" i="11"/>
  <c r="P548" i="11"/>
  <c r="O548" i="11"/>
  <c r="N548" i="11"/>
  <c r="M548" i="11"/>
  <c r="L548" i="11"/>
  <c r="K548" i="11"/>
  <c r="J548" i="11"/>
  <c r="T547" i="11"/>
  <c r="S547" i="11"/>
  <c r="R547" i="11"/>
  <c r="Q547" i="11"/>
  <c r="P547" i="11"/>
  <c r="O547" i="11"/>
  <c r="N547" i="11"/>
  <c r="M547" i="11"/>
  <c r="L547" i="11"/>
  <c r="K547" i="11"/>
  <c r="J547" i="11"/>
  <c r="T546" i="11"/>
  <c r="S546" i="11"/>
  <c r="R546" i="11"/>
  <c r="Q546" i="11"/>
  <c r="P546" i="11"/>
  <c r="O546" i="11"/>
  <c r="N546" i="11"/>
  <c r="M546" i="11"/>
  <c r="L546" i="11"/>
  <c r="K546" i="11"/>
  <c r="J546" i="11"/>
  <c r="T545" i="11"/>
  <c r="S545" i="11"/>
  <c r="R545" i="11"/>
  <c r="Q545" i="11"/>
  <c r="P545" i="11"/>
  <c r="O545" i="11"/>
  <c r="N545" i="11"/>
  <c r="M545" i="11"/>
  <c r="L545" i="11"/>
  <c r="K545" i="11"/>
  <c r="J545" i="11"/>
  <c r="T544" i="11"/>
  <c r="S544" i="11"/>
  <c r="R544" i="11"/>
  <c r="Q544" i="11"/>
  <c r="P544" i="11"/>
  <c r="O544" i="11"/>
  <c r="N544" i="11"/>
  <c r="M544" i="11"/>
  <c r="L544" i="11"/>
  <c r="K544" i="11"/>
  <c r="J544" i="11"/>
  <c r="T543" i="11"/>
  <c r="S543" i="11"/>
  <c r="R543" i="11"/>
  <c r="Q543" i="11"/>
  <c r="P543" i="11"/>
  <c r="O543" i="11"/>
  <c r="N543" i="11"/>
  <c r="M543" i="11"/>
  <c r="L543" i="11"/>
  <c r="K543" i="11"/>
  <c r="J543" i="11"/>
  <c r="T542" i="11"/>
  <c r="S542" i="11"/>
  <c r="R542" i="11"/>
  <c r="Q542" i="11"/>
  <c r="P542" i="11"/>
  <c r="O542" i="11"/>
  <c r="N542" i="11"/>
  <c r="M542" i="11"/>
  <c r="L542" i="11"/>
  <c r="K542" i="11"/>
  <c r="J542" i="11"/>
  <c r="T541" i="11"/>
  <c r="S541" i="11"/>
  <c r="R541" i="11"/>
  <c r="Q541" i="11"/>
  <c r="P541" i="11"/>
  <c r="O541" i="11"/>
  <c r="N541" i="11"/>
  <c r="M541" i="11"/>
  <c r="L541" i="11"/>
  <c r="K541" i="11"/>
  <c r="J541" i="11"/>
  <c r="T540" i="11"/>
  <c r="S540" i="11"/>
  <c r="R540" i="11"/>
  <c r="Q540" i="11"/>
  <c r="P540" i="11"/>
  <c r="O540" i="11"/>
  <c r="N540" i="11"/>
  <c r="M540" i="11"/>
  <c r="L540" i="11"/>
  <c r="K540" i="11"/>
  <c r="J540" i="11"/>
  <c r="T539" i="11"/>
  <c r="S539" i="11"/>
  <c r="R539" i="11"/>
  <c r="Q539" i="11"/>
  <c r="P539" i="11"/>
  <c r="O539" i="11"/>
  <c r="N539" i="11"/>
  <c r="M539" i="11"/>
  <c r="L539" i="11"/>
  <c r="K539" i="11"/>
  <c r="J539" i="11"/>
  <c r="T538" i="11"/>
  <c r="S538" i="11"/>
  <c r="R538" i="11"/>
  <c r="Q538" i="11"/>
  <c r="P538" i="11"/>
  <c r="O538" i="11"/>
  <c r="N538" i="11"/>
  <c r="M538" i="11"/>
  <c r="L538" i="11"/>
  <c r="K538" i="11"/>
  <c r="J538" i="11"/>
  <c r="T537" i="11"/>
  <c r="S537" i="11"/>
  <c r="R537" i="11"/>
  <c r="Q537" i="11"/>
  <c r="P537" i="11"/>
  <c r="O537" i="11"/>
  <c r="N537" i="11"/>
  <c r="M537" i="11"/>
  <c r="L537" i="11"/>
  <c r="K537" i="11"/>
  <c r="J537" i="11"/>
  <c r="T536" i="11"/>
  <c r="S536" i="11"/>
  <c r="R536" i="11"/>
  <c r="Q536" i="11"/>
  <c r="P536" i="11"/>
  <c r="O536" i="11"/>
  <c r="N536" i="11"/>
  <c r="M536" i="11"/>
  <c r="L536" i="11"/>
  <c r="K536" i="11"/>
  <c r="J536" i="11"/>
  <c r="T535" i="11"/>
  <c r="S535" i="11"/>
  <c r="R535" i="11"/>
  <c r="Q535" i="11"/>
  <c r="P535" i="11"/>
  <c r="O535" i="11"/>
  <c r="N535" i="11"/>
  <c r="M535" i="11"/>
  <c r="L535" i="11"/>
  <c r="K535" i="11"/>
  <c r="J535" i="11"/>
  <c r="T534" i="11"/>
  <c r="S534" i="11"/>
  <c r="R534" i="11"/>
  <c r="Q534" i="11"/>
  <c r="P534" i="11"/>
  <c r="O534" i="11"/>
  <c r="N534" i="11"/>
  <c r="M534" i="11"/>
  <c r="L534" i="11"/>
  <c r="K534" i="11"/>
  <c r="J534" i="11"/>
  <c r="T533" i="11"/>
  <c r="S533" i="11"/>
  <c r="R533" i="11"/>
  <c r="Q533" i="11"/>
  <c r="P533" i="11"/>
  <c r="O533" i="11"/>
  <c r="N533" i="11"/>
  <c r="M533" i="11"/>
  <c r="L533" i="11"/>
  <c r="K533" i="11"/>
  <c r="J533" i="11"/>
  <c r="T532" i="11"/>
  <c r="S532" i="11"/>
  <c r="R532" i="11"/>
  <c r="Q532" i="11"/>
  <c r="P532" i="11"/>
  <c r="O532" i="11"/>
  <c r="N532" i="11"/>
  <c r="M532" i="11"/>
  <c r="L532" i="11"/>
  <c r="K532" i="11"/>
  <c r="J532" i="11"/>
  <c r="T531" i="11"/>
  <c r="S531" i="11"/>
  <c r="R531" i="11"/>
  <c r="Q531" i="11"/>
  <c r="P531" i="11"/>
  <c r="O531" i="11"/>
  <c r="N531" i="11"/>
  <c r="M531" i="11"/>
  <c r="L531" i="11"/>
  <c r="K531" i="11"/>
  <c r="J531" i="11"/>
  <c r="T530" i="11"/>
  <c r="S530" i="11"/>
  <c r="R530" i="11"/>
  <c r="Q530" i="11"/>
  <c r="P530" i="11"/>
  <c r="O530" i="11"/>
  <c r="N530" i="11"/>
  <c r="M530" i="11"/>
  <c r="L530" i="11"/>
  <c r="K530" i="11"/>
  <c r="J530" i="11"/>
  <c r="T529" i="11"/>
  <c r="S529" i="11"/>
  <c r="R529" i="11"/>
  <c r="Q529" i="11"/>
  <c r="P529" i="11"/>
  <c r="O529" i="11"/>
  <c r="N529" i="11"/>
  <c r="M529" i="11"/>
  <c r="L529" i="11"/>
  <c r="K529" i="11"/>
  <c r="J529" i="11"/>
  <c r="T528" i="11"/>
  <c r="S528" i="11"/>
  <c r="R528" i="11"/>
  <c r="Q528" i="11"/>
  <c r="P528" i="11"/>
  <c r="O528" i="11"/>
  <c r="N528" i="11"/>
  <c r="M528" i="11"/>
  <c r="L528" i="11"/>
  <c r="K528" i="11"/>
  <c r="J528" i="11"/>
  <c r="T527" i="11"/>
  <c r="S527" i="11"/>
  <c r="R527" i="11"/>
  <c r="Q527" i="11"/>
  <c r="P527" i="11"/>
  <c r="O527" i="11"/>
  <c r="N527" i="11"/>
  <c r="M527" i="11"/>
  <c r="L527" i="11"/>
  <c r="K527" i="11"/>
  <c r="J527" i="11"/>
  <c r="T526" i="11"/>
  <c r="S526" i="11"/>
  <c r="R526" i="11"/>
  <c r="Q526" i="11"/>
  <c r="P526" i="11"/>
  <c r="O526" i="11"/>
  <c r="N526" i="11"/>
  <c r="M526" i="11"/>
  <c r="L526" i="11"/>
  <c r="K526" i="11"/>
  <c r="J526" i="11"/>
  <c r="T525" i="11"/>
  <c r="S525" i="11"/>
  <c r="R525" i="11"/>
  <c r="Q525" i="11"/>
  <c r="P525" i="11"/>
  <c r="O525" i="11"/>
  <c r="N525" i="11"/>
  <c r="M525" i="11"/>
  <c r="L525" i="11"/>
  <c r="K525" i="11"/>
  <c r="J525" i="11"/>
  <c r="T524" i="11"/>
  <c r="S524" i="11"/>
  <c r="R524" i="11"/>
  <c r="Q524" i="11"/>
  <c r="P524" i="11"/>
  <c r="O524" i="11"/>
  <c r="N524" i="11"/>
  <c r="M524" i="11"/>
  <c r="L524" i="11"/>
  <c r="K524" i="11"/>
  <c r="J524" i="11"/>
  <c r="T523" i="11"/>
  <c r="S523" i="11"/>
  <c r="R523" i="11"/>
  <c r="Q523" i="11"/>
  <c r="P523" i="11"/>
  <c r="O523" i="11"/>
  <c r="N523" i="11"/>
  <c r="M523" i="11"/>
  <c r="L523" i="11"/>
  <c r="K523" i="11"/>
  <c r="J523" i="11"/>
  <c r="T522" i="11"/>
  <c r="S522" i="11"/>
  <c r="R522" i="11"/>
  <c r="Q522" i="11"/>
  <c r="P522" i="11"/>
  <c r="O522" i="11"/>
  <c r="N522" i="11"/>
  <c r="M522" i="11"/>
  <c r="L522" i="11"/>
  <c r="K522" i="11"/>
  <c r="J522" i="11"/>
  <c r="T521" i="11"/>
  <c r="S521" i="11"/>
  <c r="R521" i="11"/>
  <c r="Q521" i="11"/>
  <c r="P521" i="11"/>
  <c r="O521" i="11"/>
  <c r="N521" i="11"/>
  <c r="M521" i="11"/>
  <c r="L521" i="11"/>
  <c r="K521" i="11"/>
  <c r="J521" i="11"/>
  <c r="T520" i="11"/>
  <c r="S520" i="11"/>
  <c r="R520" i="11"/>
  <c r="Q520" i="11"/>
  <c r="P520" i="11"/>
  <c r="O520" i="11"/>
  <c r="N520" i="11"/>
  <c r="M520" i="11"/>
  <c r="L520" i="11"/>
  <c r="K520" i="11"/>
  <c r="J520" i="11"/>
  <c r="T519" i="11"/>
  <c r="S519" i="11"/>
  <c r="R519" i="11"/>
  <c r="Q519" i="11"/>
  <c r="P519" i="11"/>
  <c r="O519" i="11"/>
  <c r="N519" i="11"/>
  <c r="M519" i="11"/>
  <c r="L519" i="11"/>
  <c r="K519" i="11"/>
  <c r="J519" i="11"/>
  <c r="T518" i="11"/>
  <c r="S518" i="11"/>
  <c r="R518" i="11"/>
  <c r="Q518" i="11"/>
  <c r="P518" i="11"/>
  <c r="O518" i="11"/>
  <c r="N518" i="11"/>
  <c r="M518" i="11"/>
  <c r="L518" i="11"/>
  <c r="K518" i="11"/>
  <c r="J518" i="11"/>
  <c r="T517" i="11"/>
  <c r="S517" i="11"/>
  <c r="R517" i="11"/>
  <c r="Q517" i="11"/>
  <c r="P517" i="11"/>
  <c r="O517" i="11"/>
  <c r="N517" i="11"/>
  <c r="M517" i="11"/>
  <c r="L517" i="11"/>
  <c r="K517" i="11"/>
  <c r="J517" i="11"/>
  <c r="T516" i="11"/>
  <c r="S516" i="11"/>
  <c r="R516" i="11"/>
  <c r="Q516" i="11"/>
  <c r="P516" i="11"/>
  <c r="O516" i="11"/>
  <c r="N516" i="11"/>
  <c r="M516" i="11"/>
  <c r="L516" i="11"/>
  <c r="K516" i="11"/>
  <c r="J516" i="11"/>
  <c r="T515" i="11"/>
  <c r="S515" i="11"/>
  <c r="R515" i="11"/>
  <c r="Q515" i="11"/>
  <c r="P515" i="11"/>
  <c r="O515" i="11"/>
  <c r="N515" i="11"/>
  <c r="M515" i="11"/>
  <c r="L515" i="11"/>
  <c r="K515" i="11"/>
  <c r="J515" i="11"/>
  <c r="T514" i="11"/>
  <c r="S514" i="11"/>
  <c r="R514" i="11"/>
  <c r="Q514" i="11"/>
  <c r="P514" i="11"/>
  <c r="O514" i="11"/>
  <c r="N514" i="11"/>
  <c r="M514" i="11"/>
  <c r="L514" i="11"/>
  <c r="K514" i="11"/>
  <c r="J514" i="11"/>
  <c r="T513" i="11"/>
  <c r="S513" i="11"/>
  <c r="R513" i="11"/>
  <c r="Q513" i="11"/>
  <c r="P513" i="11"/>
  <c r="O513" i="11"/>
  <c r="N513" i="11"/>
  <c r="M513" i="11"/>
  <c r="L513" i="11"/>
  <c r="K513" i="11"/>
  <c r="J513" i="11"/>
  <c r="T512" i="11"/>
  <c r="S512" i="11"/>
  <c r="R512" i="11"/>
  <c r="Q512" i="11"/>
  <c r="P512" i="11"/>
  <c r="O512" i="11"/>
  <c r="N512" i="11"/>
  <c r="M512" i="11"/>
  <c r="L512" i="11"/>
  <c r="K512" i="11"/>
  <c r="J512" i="11"/>
  <c r="T511" i="11"/>
  <c r="S511" i="11"/>
  <c r="R511" i="11"/>
  <c r="Q511" i="11"/>
  <c r="P511" i="11"/>
  <c r="O511" i="11"/>
  <c r="N511" i="11"/>
  <c r="M511" i="11"/>
  <c r="L511" i="11"/>
  <c r="K511" i="11"/>
  <c r="J511" i="11"/>
  <c r="T510" i="11"/>
  <c r="S510" i="11"/>
  <c r="R510" i="11"/>
  <c r="Q510" i="11"/>
  <c r="P510" i="11"/>
  <c r="O510" i="11"/>
  <c r="N510" i="11"/>
  <c r="M510" i="11"/>
  <c r="L510" i="11"/>
  <c r="K510" i="11"/>
  <c r="J510" i="11"/>
  <c r="T509" i="11"/>
  <c r="S509" i="11"/>
  <c r="R509" i="11"/>
  <c r="Q509" i="11"/>
  <c r="P509" i="11"/>
  <c r="O509" i="11"/>
  <c r="N509" i="11"/>
  <c r="M509" i="11"/>
  <c r="L509" i="11"/>
  <c r="K509" i="11"/>
  <c r="J509" i="11"/>
  <c r="T508" i="11"/>
  <c r="S508" i="11"/>
  <c r="R508" i="11"/>
  <c r="Q508" i="11"/>
  <c r="P508" i="11"/>
  <c r="O508" i="11"/>
  <c r="N508" i="11"/>
  <c r="M508" i="11"/>
  <c r="L508" i="11"/>
  <c r="K508" i="11"/>
  <c r="J508" i="11"/>
  <c r="T507" i="11"/>
  <c r="S507" i="11"/>
  <c r="R507" i="11"/>
  <c r="Q507" i="11"/>
  <c r="P507" i="11"/>
  <c r="O507" i="11"/>
  <c r="N507" i="11"/>
  <c r="M507" i="11"/>
  <c r="L507" i="11"/>
  <c r="K507" i="11"/>
  <c r="J507" i="11"/>
  <c r="T506" i="11"/>
  <c r="S506" i="11"/>
  <c r="R506" i="11"/>
  <c r="Q506" i="11"/>
  <c r="P506" i="11"/>
  <c r="O506" i="11"/>
  <c r="N506" i="11"/>
  <c r="M506" i="11"/>
  <c r="L506" i="11"/>
  <c r="K506" i="11"/>
  <c r="J506" i="11"/>
  <c r="T505" i="11"/>
  <c r="S505" i="11"/>
  <c r="R505" i="11"/>
  <c r="Q505" i="11"/>
  <c r="P505" i="11"/>
  <c r="O505" i="11"/>
  <c r="N505" i="11"/>
  <c r="M505" i="11"/>
  <c r="L505" i="11"/>
  <c r="K505" i="11"/>
  <c r="J505" i="11"/>
  <c r="T504" i="11"/>
  <c r="S504" i="11"/>
  <c r="R504" i="11"/>
  <c r="Q504" i="11"/>
  <c r="P504" i="11"/>
  <c r="O504" i="11"/>
  <c r="N504" i="11"/>
  <c r="M504" i="11"/>
  <c r="L504" i="11"/>
  <c r="K504" i="11"/>
  <c r="J504" i="11"/>
  <c r="T503" i="11"/>
  <c r="S503" i="11"/>
  <c r="R503" i="11"/>
  <c r="Q503" i="11"/>
  <c r="P503" i="11"/>
  <c r="O503" i="11"/>
  <c r="N503" i="11"/>
  <c r="M503" i="11"/>
  <c r="L503" i="11"/>
  <c r="K503" i="11"/>
  <c r="J503" i="11"/>
  <c r="T502" i="11"/>
  <c r="S502" i="11"/>
  <c r="R502" i="11"/>
  <c r="Q502" i="11"/>
  <c r="P502" i="11"/>
  <c r="O502" i="11"/>
  <c r="N502" i="11"/>
  <c r="M502" i="11"/>
  <c r="L502" i="11"/>
  <c r="K502" i="11"/>
  <c r="J502" i="11"/>
  <c r="T501" i="11"/>
  <c r="S501" i="11"/>
  <c r="R501" i="11"/>
  <c r="Q501" i="11"/>
  <c r="P501" i="11"/>
  <c r="O501" i="11"/>
  <c r="N501" i="11"/>
  <c r="M501" i="11"/>
  <c r="L501" i="11"/>
  <c r="K501" i="11"/>
  <c r="J501" i="11"/>
  <c r="T500" i="11"/>
  <c r="S500" i="11"/>
  <c r="R500" i="11"/>
  <c r="Q500" i="11"/>
  <c r="P500" i="11"/>
  <c r="O500" i="11"/>
  <c r="N500" i="11"/>
  <c r="M500" i="11"/>
  <c r="L500" i="11"/>
  <c r="K500" i="11"/>
  <c r="J500" i="11"/>
  <c r="T499" i="11"/>
  <c r="S499" i="11"/>
  <c r="R499" i="11"/>
  <c r="Q499" i="11"/>
  <c r="P499" i="11"/>
  <c r="O499" i="11"/>
  <c r="N499" i="11"/>
  <c r="M499" i="11"/>
  <c r="L499" i="11"/>
  <c r="K499" i="11"/>
  <c r="J499" i="11"/>
  <c r="T498" i="11"/>
  <c r="S498" i="11"/>
  <c r="R498" i="11"/>
  <c r="Q498" i="11"/>
  <c r="P498" i="11"/>
  <c r="O498" i="11"/>
  <c r="N498" i="11"/>
  <c r="M498" i="11"/>
  <c r="L498" i="11"/>
  <c r="K498" i="11"/>
  <c r="J498" i="11"/>
  <c r="T497" i="11"/>
  <c r="S497" i="11"/>
  <c r="R497" i="11"/>
  <c r="Q497" i="11"/>
  <c r="P497" i="11"/>
  <c r="O497" i="11"/>
  <c r="N497" i="11"/>
  <c r="M497" i="11"/>
  <c r="L497" i="11"/>
  <c r="K497" i="11"/>
  <c r="J497" i="11"/>
  <c r="T496" i="11"/>
  <c r="S496" i="11"/>
  <c r="R496" i="11"/>
  <c r="Q496" i="11"/>
  <c r="P496" i="11"/>
  <c r="O496" i="11"/>
  <c r="N496" i="11"/>
  <c r="M496" i="11"/>
  <c r="L496" i="11"/>
  <c r="K496" i="11"/>
  <c r="J496" i="11"/>
  <c r="T495" i="11"/>
  <c r="S495" i="11"/>
  <c r="R495" i="11"/>
  <c r="Q495" i="11"/>
  <c r="P495" i="11"/>
  <c r="O495" i="11"/>
  <c r="N495" i="11"/>
  <c r="M495" i="11"/>
  <c r="L495" i="11"/>
  <c r="K495" i="11"/>
  <c r="J495" i="11"/>
  <c r="T494" i="11"/>
  <c r="S494" i="11"/>
  <c r="R494" i="11"/>
  <c r="Q494" i="11"/>
  <c r="P494" i="11"/>
  <c r="O494" i="11"/>
  <c r="N494" i="11"/>
  <c r="M494" i="11"/>
  <c r="L494" i="11"/>
  <c r="K494" i="11"/>
  <c r="J494" i="11"/>
  <c r="T493" i="11"/>
  <c r="S493" i="11"/>
  <c r="R493" i="11"/>
  <c r="Q493" i="11"/>
  <c r="P493" i="11"/>
  <c r="O493" i="11"/>
  <c r="N493" i="11"/>
  <c r="M493" i="11"/>
  <c r="L493" i="11"/>
  <c r="K493" i="11"/>
  <c r="J493" i="11"/>
  <c r="T492" i="11"/>
  <c r="S492" i="11"/>
  <c r="R492" i="11"/>
  <c r="Q492" i="11"/>
  <c r="P492" i="11"/>
  <c r="O492" i="11"/>
  <c r="N492" i="11"/>
  <c r="M492" i="11"/>
  <c r="L492" i="11"/>
  <c r="K492" i="11"/>
  <c r="J492" i="11"/>
  <c r="T491" i="11"/>
  <c r="S491" i="11"/>
  <c r="R491" i="11"/>
  <c r="Q491" i="11"/>
  <c r="P491" i="11"/>
  <c r="O491" i="11"/>
  <c r="N491" i="11"/>
  <c r="M491" i="11"/>
  <c r="L491" i="11"/>
  <c r="K491" i="11"/>
  <c r="J491" i="11"/>
  <c r="T490" i="11"/>
  <c r="S490" i="11"/>
  <c r="R490" i="11"/>
  <c r="Q490" i="11"/>
  <c r="P490" i="11"/>
  <c r="O490" i="11"/>
  <c r="N490" i="11"/>
  <c r="M490" i="11"/>
  <c r="L490" i="11"/>
  <c r="K490" i="11"/>
  <c r="J490" i="11"/>
  <c r="T489" i="11"/>
  <c r="S489" i="11"/>
  <c r="R489" i="11"/>
  <c r="Q489" i="11"/>
  <c r="P489" i="11"/>
  <c r="O489" i="11"/>
  <c r="N489" i="11"/>
  <c r="M489" i="11"/>
  <c r="L489" i="11"/>
  <c r="K489" i="11"/>
  <c r="J489" i="11"/>
  <c r="T488" i="11"/>
  <c r="S488" i="11"/>
  <c r="R488" i="11"/>
  <c r="Q488" i="11"/>
  <c r="P488" i="11"/>
  <c r="O488" i="11"/>
  <c r="N488" i="11"/>
  <c r="M488" i="11"/>
  <c r="L488" i="11"/>
  <c r="K488" i="11"/>
  <c r="J488" i="11"/>
  <c r="T487" i="11"/>
  <c r="S487" i="11"/>
  <c r="R487" i="11"/>
  <c r="Q487" i="11"/>
  <c r="P487" i="11"/>
  <c r="O487" i="11"/>
  <c r="N487" i="11"/>
  <c r="M487" i="11"/>
  <c r="L487" i="11"/>
  <c r="K487" i="11"/>
  <c r="J487" i="11"/>
  <c r="T486" i="11"/>
  <c r="S486" i="11"/>
  <c r="R486" i="11"/>
  <c r="Q486" i="11"/>
  <c r="P486" i="11"/>
  <c r="O486" i="11"/>
  <c r="N486" i="11"/>
  <c r="M486" i="11"/>
  <c r="L486" i="11"/>
  <c r="K486" i="11"/>
  <c r="J486" i="11"/>
  <c r="T485" i="11"/>
  <c r="S485" i="11"/>
  <c r="R485" i="11"/>
  <c r="Q485" i="11"/>
  <c r="P485" i="11"/>
  <c r="O485" i="11"/>
  <c r="N485" i="11"/>
  <c r="M485" i="11"/>
  <c r="L485" i="11"/>
  <c r="K485" i="11"/>
  <c r="J485" i="11"/>
  <c r="T484" i="11"/>
  <c r="S484" i="11"/>
  <c r="R484" i="11"/>
  <c r="Q484" i="11"/>
  <c r="P484" i="11"/>
  <c r="O484" i="11"/>
  <c r="N484" i="11"/>
  <c r="M484" i="11"/>
  <c r="L484" i="11"/>
  <c r="K484" i="11"/>
  <c r="J484" i="11"/>
  <c r="T483" i="11"/>
  <c r="S483" i="11"/>
  <c r="R483" i="11"/>
  <c r="Q483" i="11"/>
  <c r="P483" i="11"/>
  <c r="O483" i="11"/>
  <c r="N483" i="11"/>
  <c r="M483" i="11"/>
  <c r="L483" i="11"/>
  <c r="K483" i="11"/>
  <c r="J483" i="11"/>
  <c r="T482" i="11"/>
  <c r="S482" i="11"/>
  <c r="R482" i="11"/>
  <c r="Q482" i="11"/>
  <c r="P482" i="11"/>
  <c r="O482" i="11"/>
  <c r="N482" i="11"/>
  <c r="M482" i="11"/>
  <c r="L482" i="11"/>
  <c r="K482" i="11"/>
  <c r="J482" i="11"/>
  <c r="T481" i="11"/>
  <c r="S481" i="11"/>
  <c r="R481" i="11"/>
  <c r="Q481" i="11"/>
  <c r="P481" i="11"/>
  <c r="O481" i="11"/>
  <c r="N481" i="11"/>
  <c r="M481" i="11"/>
  <c r="L481" i="11"/>
  <c r="K481" i="11"/>
  <c r="J481" i="11"/>
  <c r="T480" i="11"/>
  <c r="S480" i="11"/>
  <c r="R480" i="11"/>
  <c r="Q480" i="11"/>
  <c r="P480" i="11"/>
  <c r="O480" i="11"/>
  <c r="N480" i="11"/>
  <c r="M480" i="11"/>
  <c r="L480" i="11"/>
  <c r="K480" i="11"/>
  <c r="J480" i="11"/>
  <c r="T479" i="11"/>
  <c r="S479" i="11"/>
  <c r="R479" i="11"/>
  <c r="Q479" i="11"/>
  <c r="P479" i="11"/>
  <c r="O479" i="11"/>
  <c r="N479" i="11"/>
  <c r="M479" i="11"/>
  <c r="L479" i="11"/>
  <c r="K479" i="11"/>
  <c r="J479" i="11"/>
  <c r="T478" i="11"/>
  <c r="S478" i="11"/>
  <c r="R478" i="11"/>
  <c r="Q478" i="11"/>
  <c r="P478" i="11"/>
  <c r="O478" i="11"/>
  <c r="N478" i="11"/>
  <c r="M478" i="11"/>
  <c r="L478" i="11"/>
  <c r="K478" i="11"/>
  <c r="J478" i="11"/>
  <c r="T477" i="11"/>
  <c r="S477" i="11"/>
  <c r="R477" i="11"/>
  <c r="Q477" i="11"/>
  <c r="P477" i="11"/>
  <c r="O477" i="11"/>
  <c r="N477" i="11"/>
  <c r="M477" i="11"/>
  <c r="L477" i="11"/>
  <c r="K477" i="11"/>
  <c r="J477" i="11"/>
  <c r="T476" i="11"/>
  <c r="S476" i="11"/>
  <c r="R476" i="11"/>
  <c r="Q476" i="11"/>
  <c r="P476" i="11"/>
  <c r="O476" i="11"/>
  <c r="N476" i="11"/>
  <c r="M476" i="11"/>
  <c r="L476" i="11"/>
  <c r="K476" i="11"/>
  <c r="J476" i="11"/>
  <c r="T475" i="11"/>
  <c r="S475" i="11"/>
  <c r="R475" i="11"/>
  <c r="Q475" i="11"/>
  <c r="P475" i="11"/>
  <c r="O475" i="11"/>
  <c r="N475" i="11"/>
  <c r="M475" i="11"/>
  <c r="L475" i="11"/>
  <c r="K475" i="11"/>
  <c r="J475" i="11"/>
  <c r="T474" i="11"/>
  <c r="S474" i="11"/>
  <c r="R474" i="11"/>
  <c r="Q474" i="11"/>
  <c r="P474" i="11"/>
  <c r="O474" i="11"/>
  <c r="N474" i="11"/>
  <c r="M474" i="11"/>
  <c r="L474" i="11"/>
  <c r="K474" i="11"/>
  <c r="J474" i="11"/>
  <c r="T473" i="11"/>
  <c r="S473" i="11"/>
  <c r="R473" i="11"/>
  <c r="Q473" i="11"/>
  <c r="P473" i="11"/>
  <c r="O473" i="11"/>
  <c r="N473" i="11"/>
  <c r="M473" i="11"/>
  <c r="L473" i="11"/>
  <c r="K473" i="11"/>
  <c r="J473" i="11"/>
  <c r="T472" i="11"/>
  <c r="S472" i="11"/>
  <c r="R472" i="11"/>
  <c r="Q472" i="11"/>
  <c r="P472" i="11"/>
  <c r="O472" i="11"/>
  <c r="N472" i="11"/>
  <c r="M472" i="11"/>
  <c r="L472" i="11"/>
  <c r="K472" i="11"/>
  <c r="J472" i="11"/>
  <c r="T471" i="11"/>
  <c r="S471" i="11"/>
  <c r="R471" i="11"/>
  <c r="Q471" i="11"/>
  <c r="P471" i="11"/>
  <c r="O471" i="11"/>
  <c r="N471" i="11"/>
  <c r="M471" i="11"/>
  <c r="L471" i="11"/>
  <c r="K471" i="11"/>
  <c r="J471" i="11"/>
  <c r="T470" i="11"/>
  <c r="S470" i="11"/>
  <c r="R470" i="11"/>
  <c r="Q470" i="11"/>
  <c r="P470" i="11"/>
  <c r="O470" i="11"/>
  <c r="N470" i="11"/>
  <c r="M470" i="11"/>
  <c r="L470" i="11"/>
  <c r="K470" i="11"/>
  <c r="J470" i="11"/>
  <c r="T469" i="11"/>
  <c r="S469" i="11"/>
  <c r="R469" i="11"/>
  <c r="Q469" i="11"/>
  <c r="P469" i="11"/>
  <c r="O469" i="11"/>
  <c r="N469" i="11"/>
  <c r="M469" i="11"/>
  <c r="L469" i="11"/>
  <c r="K469" i="11"/>
  <c r="J469" i="11"/>
  <c r="T468" i="11"/>
  <c r="S468" i="11"/>
  <c r="R468" i="11"/>
  <c r="Q468" i="11"/>
  <c r="P468" i="11"/>
  <c r="O468" i="11"/>
  <c r="N468" i="11"/>
  <c r="M468" i="11"/>
  <c r="L468" i="11"/>
  <c r="K468" i="11"/>
  <c r="J468" i="11"/>
  <c r="T467" i="11"/>
  <c r="S467" i="11"/>
  <c r="R467" i="11"/>
  <c r="Q467" i="11"/>
  <c r="P467" i="11"/>
  <c r="O467" i="11"/>
  <c r="N467" i="11"/>
  <c r="M467" i="11"/>
  <c r="L467" i="11"/>
  <c r="K467" i="11"/>
  <c r="J467" i="11"/>
  <c r="T466" i="11"/>
  <c r="S466" i="11"/>
  <c r="R466" i="11"/>
  <c r="Q466" i="11"/>
  <c r="P466" i="11"/>
  <c r="O466" i="11"/>
  <c r="N466" i="11"/>
  <c r="M466" i="11"/>
  <c r="L466" i="11"/>
  <c r="K466" i="11"/>
  <c r="J466" i="11"/>
  <c r="T465" i="11"/>
  <c r="S465" i="11"/>
  <c r="R465" i="11"/>
  <c r="Q465" i="11"/>
  <c r="P465" i="11"/>
  <c r="O465" i="11"/>
  <c r="N465" i="11"/>
  <c r="M465" i="11"/>
  <c r="L465" i="11"/>
  <c r="K465" i="11"/>
  <c r="J465" i="11"/>
  <c r="T464" i="11"/>
  <c r="S464" i="11"/>
  <c r="R464" i="11"/>
  <c r="Q464" i="11"/>
  <c r="P464" i="11"/>
  <c r="O464" i="11"/>
  <c r="N464" i="11"/>
  <c r="M464" i="11"/>
  <c r="L464" i="11"/>
  <c r="K464" i="11"/>
  <c r="J464" i="11"/>
  <c r="T463" i="11"/>
  <c r="S463" i="11"/>
  <c r="R463" i="11"/>
  <c r="Q463" i="11"/>
  <c r="P463" i="11"/>
  <c r="O463" i="11"/>
  <c r="N463" i="11"/>
  <c r="M463" i="11"/>
  <c r="L463" i="11"/>
  <c r="K463" i="11"/>
  <c r="J463" i="11"/>
  <c r="T462" i="11"/>
  <c r="S462" i="11"/>
  <c r="R462" i="11"/>
  <c r="Q462" i="11"/>
  <c r="P462" i="11"/>
  <c r="O462" i="11"/>
  <c r="N462" i="11"/>
  <c r="M462" i="11"/>
  <c r="L462" i="11"/>
  <c r="K462" i="11"/>
  <c r="J462" i="11"/>
  <c r="T461" i="11"/>
  <c r="S461" i="11"/>
  <c r="R461" i="11"/>
  <c r="Q461" i="11"/>
  <c r="P461" i="11"/>
  <c r="O461" i="11"/>
  <c r="N461" i="11"/>
  <c r="M461" i="11"/>
  <c r="L461" i="11"/>
  <c r="K461" i="11"/>
  <c r="J461" i="11"/>
  <c r="T460" i="11"/>
  <c r="S460" i="11"/>
  <c r="R460" i="11"/>
  <c r="Q460" i="11"/>
  <c r="P460" i="11"/>
  <c r="O460" i="11"/>
  <c r="N460" i="11"/>
  <c r="M460" i="11"/>
  <c r="L460" i="11"/>
  <c r="K460" i="11"/>
  <c r="J460" i="11"/>
  <c r="T459" i="11"/>
  <c r="S459" i="11"/>
  <c r="R459" i="11"/>
  <c r="Q459" i="11"/>
  <c r="P459" i="11"/>
  <c r="O459" i="11"/>
  <c r="N459" i="11"/>
  <c r="M459" i="11"/>
  <c r="L459" i="11"/>
  <c r="K459" i="11"/>
  <c r="J459" i="11"/>
  <c r="T458" i="11"/>
  <c r="S458" i="11"/>
  <c r="R458" i="11"/>
  <c r="Q458" i="11"/>
  <c r="P458" i="11"/>
  <c r="O458" i="11"/>
  <c r="N458" i="11"/>
  <c r="M458" i="11"/>
  <c r="L458" i="11"/>
  <c r="K458" i="11"/>
  <c r="J458" i="11"/>
  <c r="T457" i="11"/>
  <c r="S457" i="11"/>
  <c r="R457" i="11"/>
  <c r="Q457" i="11"/>
  <c r="P457" i="11"/>
  <c r="O457" i="11"/>
  <c r="N457" i="11"/>
  <c r="M457" i="11"/>
  <c r="L457" i="11"/>
  <c r="K457" i="11"/>
  <c r="J457" i="11"/>
  <c r="T456" i="11"/>
  <c r="S456" i="11"/>
  <c r="R456" i="11"/>
  <c r="Q456" i="11"/>
  <c r="P456" i="11"/>
  <c r="O456" i="11"/>
  <c r="N456" i="11"/>
  <c r="M456" i="11"/>
  <c r="L456" i="11"/>
  <c r="K456" i="11"/>
  <c r="J456" i="11"/>
  <c r="T455" i="11"/>
  <c r="S455" i="11"/>
  <c r="R455" i="11"/>
  <c r="Q455" i="11"/>
  <c r="P455" i="11"/>
  <c r="O455" i="11"/>
  <c r="N455" i="11"/>
  <c r="M455" i="11"/>
  <c r="L455" i="11"/>
  <c r="K455" i="11"/>
  <c r="J455" i="11"/>
  <c r="T454" i="11"/>
  <c r="S454" i="11"/>
  <c r="R454" i="11"/>
  <c r="Q454" i="11"/>
  <c r="P454" i="11"/>
  <c r="O454" i="11"/>
  <c r="N454" i="11"/>
  <c r="M454" i="11"/>
  <c r="L454" i="11"/>
  <c r="K454" i="11"/>
  <c r="J454" i="11"/>
  <c r="T453" i="11"/>
  <c r="S453" i="11"/>
  <c r="R453" i="11"/>
  <c r="Q453" i="11"/>
  <c r="P453" i="11"/>
  <c r="O453" i="11"/>
  <c r="N453" i="11"/>
  <c r="M453" i="11"/>
  <c r="L453" i="11"/>
  <c r="K453" i="11"/>
  <c r="J453" i="11"/>
  <c r="T452" i="11"/>
  <c r="S452" i="11"/>
  <c r="R452" i="11"/>
  <c r="Q452" i="11"/>
  <c r="P452" i="11"/>
  <c r="O452" i="11"/>
  <c r="N452" i="11"/>
  <c r="M452" i="11"/>
  <c r="L452" i="11"/>
  <c r="K452" i="11"/>
  <c r="J452" i="11"/>
  <c r="T451" i="11"/>
  <c r="S451" i="11"/>
  <c r="R451" i="11"/>
  <c r="Q451" i="11"/>
  <c r="P451" i="11"/>
  <c r="O451" i="11"/>
  <c r="N451" i="11"/>
  <c r="M451" i="11"/>
  <c r="L451" i="11"/>
  <c r="K451" i="11"/>
  <c r="J451" i="11"/>
  <c r="T450" i="11"/>
  <c r="S450" i="11"/>
  <c r="R450" i="11"/>
  <c r="Q450" i="11"/>
  <c r="P450" i="11"/>
  <c r="O450" i="11"/>
  <c r="N450" i="11"/>
  <c r="M450" i="11"/>
  <c r="L450" i="11"/>
  <c r="K450" i="11"/>
  <c r="J450" i="11"/>
  <c r="T449" i="11"/>
  <c r="S449" i="11"/>
  <c r="R449" i="11"/>
  <c r="Q449" i="11"/>
  <c r="P449" i="11"/>
  <c r="O449" i="11"/>
  <c r="N449" i="11"/>
  <c r="M449" i="11"/>
  <c r="L449" i="11"/>
  <c r="K449" i="11"/>
  <c r="J449" i="11"/>
  <c r="T448" i="11"/>
  <c r="S448" i="11"/>
  <c r="R448" i="11"/>
  <c r="Q448" i="11"/>
  <c r="P448" i="11"/>
  <c r="O448" i="11"/>
  <c r="N448" i="11"/>
  <c r="M448" i="11"/>
  <c r="L448" i="11"/>
  <c r="K448" i="11"/>
  <c r="J448" i="11"/>
  <c r="T447" i="11"/>
  <c r="S447" i="11"/>
  <c r="R447" i="11"/>
  <c r="Q447" i="11"/>
  <c r="P447" i="11"/>
  <c r="O447" i="11"/>
  <c r="N447" i="11"/>
  <c r="M447" i="11"/>
  <c r="L447" i="11"/>
  <c r="K447" i="11"/>
  <c r="J447" i="11"/>
  <c r="T446" i="11"/>
  <c r="S446" i="11"/>
  <c r="R446" i="11"/>
  <c r="Q446" i="11"/>
  <c r="P446" i="11"/>
  <c r="O446" i="11"/>
  <c r="N446" i="11"/>
  <c r="M446" i="11"/>
  <c r="L446" i="11"/>
  <c r="K446" i="11"/>
  <c r="J446" i="11"/>
  <c r="T445" i="11"/>
  <c r="S445" i="11"/>
  <c r="R445" i="11"/>
  <c r="Q445" i="11"/>
  <c r="P445" i="11"/>
  <c r="O445" i="11"/>
  <c r="N445" i="11"/>
  <c r="M445" i="11"/>
  <c r="L445" i="11"/>
  <c r="K445" i="11"/>
  <c r="J445" i="11"/>
  <c r="T444" i="11"/>
  <c r="S444" i="11"/>
  <c r="R444" i="11"/>
  <c r="Q444" i="11"/>
  <c r="P444" i="11"/>
  <c r="O444" i="11"/>
  <c r="N444" i="11"/>
  <c r="M444" i="11"/>
  <c r="L444" i="11"/>
  <c r="K444" i="11"/>
  <c r="J444" i="11"/>
  <c r="T443" i="11"/>
  <c r="S443" i="11"/>
  <c r="R443" i="11"/>
  <c r="Q443" i="11"/>
  <c r="P443" i="11"/>
  <c r="O443" i="11"/>
  <c r="N443" i="11"/>
  <c r="M443" i="11"/>
  <c r="L443" i="11"/>
  <c r="K443" i="11"/>
  <c r="J443" i="11"/>
  <c r="T442" i="11"/>
  <c r="S442" i="11"/>
  <c r="R442" i="11"/>
  <c r="Q442" i="11"/>
  <c r="P442" i="11"/>
  <c r="O442" i="11"/>
  <c r="N442" i="11"/>
  <c r="M442" i="11"/>
  <c r="L442" i="11"/>
  <c r="K442" i="11"/>
  <c r="J442" i="11"/>
  <c r="T441" i="11"/>
  <c r="S441" i="11"/>
  <c r="R441" i="11"/>
  <c r="Q441" i="11"/>
  <c r="P441" i="11"/>
  <c r="O441" i="11"/>
  <c r="N441" i="11"/>
  <c r="M441" i="11"/>
  <c r="L441" i="11"/>
  <c r="K441" i="11"/>
  <c r="J441" i="11"/>
  <c r="T440" i="11"/>
  <c r="S440" i="11"/>
  <c r="R440" i="11"/>
  <c r="Q440" i="11"/>
  <c r="P440" i="11"/>
  <c r="O440" i="11"/>
  <c r="N440" i="11"/>
  <c r="M440" i="11"/>
  <c r="L440" i="11"/>
  <c r="K440" i="11"/>
  <c r="J440" i="11"/>
  <c r="T439" i="11"/>
  <c r="S439" i="11"/>
  <c r="R439" i="11"/>
  <c r="Q439" i="11"/>
  <c r="P439" i="11"/>
  <c r="O439" i="11"/>
  <c r="N439" i="11"/>
  <c r="M439" i="11"/>
  <c r="L439" i="11"/>
  <c r="K439" i="11"/>
  <c r="J439" i="11"/>
  <c r="T438" i="11"/>
  <c r="S438" i="11"/>
  <c r="R438" i="11"/>
  <c r="Q438" i="11"/>
  <c r="P438" i="11"/>
  <c r="O438" i="11"/>
  <c r="N438" i="11"/>
  <c r="M438" i="11"/>
  <c r="L438" i="11"/>
  <c r="K438" i="11"/>
  <c r="J438" i="11"/>
  <c r="T437" i="11"/>
  <c r="S437" i="11"/>
  <c r="R437" i="11"/>
  <c r="Q437" i="11"/>
  <c r="P437" i="11"/>
  <c r="O437" i="11"/>
  <c r="N437" i="11"/>
  <c r="M437" i="11"/>
  <c r="L437" i="11"/>
  <c r="K437" i="11"/>
  <c r="J437" i="11"/>
  <c r="T436" i="11"/>
  <c r="S436" i="11"/>
  <c r="R436" i="11"/>
  <c r="Q436" i="11"/>
  <c r="P436" i="11"/>
  <c r="O436" i="11"/>
  <c r="N436" i="11"/>
  <c r="M436" i="11"/>
  <c r="L436" i="11"/>
  <c r="K436" i="11"/>
  <c r="J436" i="11"/>
  <c r="T435" i="11"/>
  <c r="S435" i="11"/>
  <c r="R435" i="11"/>
  <c r="Q435" i="11"/>
  <c r="P435" i="11"/>
  <c r="O435" i="11"/>
  <c r="N435" i="11"/>
  <c r="M435" i="11"/>
  <c r="L435" i="11"/>
  <c r="K435" i="11"/>
  <c r="J435" i="11"/>
  <c r="T434" i="11"/>
  <c r="S434" i="11"/>
  <c r="R434" i="11"/>
  <c r="Q434" i="11"/>
  <c r="P434" i="11"/>
  <c r="O434" i="11"/>
  <c r="N434" i="11"/>
  <c r="M434" i="11"/>
  <c r="L434" i="11"/>
  <c r="K434" i="11"/>
  <c r="J434" i="11"/>
  <c r="T433" i="11"/>
  <c r="S433" i="11"/>
  <c r="R433" i="11"/>
  <c r="Q433" i="11"/>
  <c r="P433" i="11"/>
  <c r="O433" i="11"/>
  <c r="N433" i="11"/>
  <c r="M433" i="11"/>
  <c r="L433" i="11"/>
  <c r="K433" i="11"/>
  <c r="J433" i="11"/>
  <c r="T432" i="11"/>
  <c r="S432" i="11"/>
  <c r="R432" i="11"/>
  <c r="Q432" i="11"/>
  <c r="P432" i="11"/>
  <c r="O432" i="11"/>
  <c r="N432" i="11"/>
  <c r="M432" i="11"/>
  <c r="L432" i="11"/>
  <c r="K432" i="11"/>
  <c r="J432" i="11"/>
  <c r="T431" i="11"/>
  <c r="S431" i="11"/>
  <c r="R431" i="11"/>
  <c r="Q431" i="11"/>
  <c r="P431" i="11"/>
  <c r="O431" i="11"/>
  <c r="N431" i="11"/>
  <c r="M431" i="11"/>
  <c r="L431" i="11"/>
  <c r="K431" i="11"/>
  <c r="J431" i="11"/>
  <c r="T430" i="11"/>
  <c r="S430" i="11"/>
  <c r="R430" i="11"/>
  <c r="Q430" i="11"/>
  <c r="P430" i="11"/>
  <c r="O430" i="11"/>
  <c r="N430" i="11"/>
  <c r="M430" i="11"/>
  <c r="L430" i="11"/>
  <c r="K430" i="11"/>
  <c r="J430" i="11"/>
  <c r="T429" i="11"/>
  <c r="S429" i="11"/>
  <c r="R429" i="11"/>
  <c r="Q429" i="11"/>
  <c r="P429" i="11"/>
  <c r="O429" i="11"/>
  <c r="N429" i="11"/>
  <c r="M429" i="11"/>
  <c r="L429" i="11"/>
  <c r="K429" i="11"/>
  <c r="J429" i="11"/>
  <c r="T428" i="11"/>
  <c r="S428" i="11"/>
  <c r="R428" i="11"/>
  <c r="Q428" i="11"/>
  <c r="P428" i="11"/>
  <c r="O428" i="11"/>
  <c r="N428" i="11"/>
  <c r="M428" i="11"/>
  <c r="L428" i="11"/>
  <c r="K428" i="11"/>
  <c r="J428" i="11"/>
  <c r="T427" i="11"/>
  <c r="S427" i="11"/>
  <c r="R427" i="11"/>
  <c r="Q427" i="11"/>
  <c r="P427" i="11"/>
  <c r="O427" i="11"/>
  <c r="N427" i="11"/>
  <c r="M427" i="11"/>
  <c r="L427" i="11"/>
  <c r="K427" i="11"/>
  <c r="J427" i="11"/>
  <c r="T426" i="11"/>
  <c r="S426" i="11"/>
  <c r="R426" i="11"/>
  <c r="Q426" i="11"/>
  <c r="P426" i="11"/>
  <c r="O426" i="11"/>
  <c r="N426" i="11"/>
  <c r="M426" i="11"/>
  <c r="L426" i="11"/>
  <c r="K426" i="11"/>
  <c r="J426" i="11"/>
  <c r="T425" i="11"/>
  <c r="S425" i="11"/>
  <c r="R425" i="11"/>
  <c r="Q425" i="11"/>
  <c r="P425" i="11"/>
  <c r="O425" i="11"/>
  <c r="N425" i="11"/>
  <c r="M425" i="11"/>
  <c r="L425" i="11"/>
  <c r="K425" i="11"/>
  <c r="J425" i="11"/>
  <c r="T424" i="11"/>
  <c r="S424" i="11"/>
  <c r="R424" i="11"/>
  <c r="Q424" i="11"/>
  <c r="P424" i="11"/>
  <c r="O424" i="11"/>
  <c r="N424" i="11"/>
  <c r="M424" i="11"/>
  <c r="L424" i="11"/>
  <c r="K424" i="11"/>
  <c r="J424" i="11"/>
  <c r="T423" i="11"/>
  <c r="S423" i="11"/>
  <c r="R423" i="11"/>
  <c r="Q423" i="11"/>
  <c r="P423" i="11"/>
  <c r="O423" i="11"/>
  <c r="N423" i="11"/>
  <c r="M423" i="11"/>
  <c r="L423" i="11"/>
  <c r="K423" i="11"/>
  <c r="J423" i="11"/>
  <c r="T422" i="11"/>
  <c r="S422" i="11"/>
  <c r="R422" i="11"/>
  <c r="Q422" i="11"/>
  <c r="P422" i="11"/>
  <c r="O422" i="11"/>
  <c r="N422" i="11"/>
  <c r="M422" i="11"/>
  <c r="L422" i="11"/>
  <c r="K422" i="11"/>
  <c r="J422" i="11"/>
  <c r="T421" i="11"/>
  <c r="S421" i="11"/>
  <c r="R421" i="11"/>
  <c r="Q421" i="11"/>
  <c r="P421" i="11"/>
  <c r="O421" i="11"/>
  <c r="N421" i="11"/>
  <c r="M421" i="11"/>
  <c r="L421" i="11"/>
  <c r="K421" i="11"/>
  <c r="J421" i="11"/>
  <c r="T420" i="11"/>
  <c r="S420" i="11"/>
  <c r="R420" i="11"/>
  <c r="Q420" i="11"/>
  <c r="P420" i="11"/>
  <c r="O420" i="11"/>
  <c r="N420" i="11"/>
  <c r="M420" i="11"/>
  <c r="L420" i="11"/>
  <c r="K420" i="11"/>
  <c r="J420" i="11"/>
  <c r="T419" i="11"/>
  <c r="S419" i="11"/>
  <c r="R419" i="11"/>
  <c r="Q419" i="11"/>
  <c r="P419" i="11"/>
  <c r="O419" i="11"/>
  <c r="N419" i="11"/>
  <c r="M419" i="11"/>
  <c r="L419" i="11"/>
  <c r="K419" i="11"/>
  <c r="J419" i="11"/>
  <c r="T418" i="11"/>
  <c r="S418" i="11"/>
  <c r="R418" i="11"/>
  <c r="Q418" i="11"/>
  <c r="P418" i="11"/>
  <c r="O418" i="11"/>
  <c r="N418" i="11"/>
  <c r="M418" i="11"/>
  <c r="L418" i="11"/>
  <c r="K418" i="11"/>
  <c r="J418" i="11"/>
  <c r="T417" i="11"/>
  <c r="S417" i="11"/>
  <c r="R417" i="11"/>
  <c r="Q417" i="11"/>
  <c r="P417" i="11"/>
  <c r="O417" i="11"/>
  <c r="N417" i="11"/>
  <c r="M417" i="11"/>
  <c r="L417" i="11"/>
  <c r="K417" i="11"/>
  <c r="J417" i="11"/>
  <c r="T416" i="11"/>
  <c r="S416" i="11"/>
  <c r="R416" i="11"/>
  <c r="Q416" i="11"/>
  <c r="P416" i="11"/>
  <c r="O416" i="11"/>
  <c r="N416" i="11"/>
  <c r="M416" i="11"/>
  <c r="L416" i="11"/>
  <c r="K416" i="11"/>
  <c r="J416" i="11"/>
  <c r="T415" i="11"/>
  <c r="S415" i="11"/>
  <c r="R415" i="11"/>
  <c r="Q415" i="11"/>
  <c r="P415" i="11"/>
  <c r="O415" i="11"/>
  <c r="N415" i="11"/>
  <c r="M415" i="11"/>
  <c r="L415" i="11"/>
  <c r="K415" i="11"/>
  <c r="J415" i="11"/>
  <c r="T414" i="11"/>
  <c r="S414" i="11"/>
  <c r="R414" i="11"/>
  <c r="Q414" i="11"/>
  <c r="P414" i="11"/>
  <c r="O414" i="11"/>
  <c r="N414" i="11"/>
  <c r="M414" i="11"/>
  <c r="L414" i="11"/>
  <c r="K414" i="11"/>
  <c r="J414" i="11"/>
  <c r="T413" i="11"/>
  <c r="S413" i="11"/>
  <c r="R413" i="11"/>
  <c r="Q413" i="11"/>
  <c r="P413" i="11"/>
  <c r="O413" i="11"/>
  <c r="N413" i="11"/>
  <c r="M413" i="11"/>
  <c r="L413" i="11"/>
  <c r="K413" i="11"/>
  <c r="J413" i="11"/>
  <c r="T412" i="11"/>
  <c r="S412" i="11"/>
  <c r="R412" i="11"/>
  <c r="Q412" i="11"/>
  <c r="P412" i="11"/>
  <c r="O412" i="11"/>
  <c r="N412" i="11"/>
  <c r="M412" i="11"/>
  <c r="L412" i="11"/>
  <c r="K412" i="11"/>
  <c r="J412" i="11"/>
  <c r="T411" i="11"/>
  <c r="S411" i="11"/>
  <c r="R411" i="11"/>
  <c r="Q411" i="11"/>
  <c r="P411" i="11"/>
  <c r="O411" i="11"/>
  <c r="N411" i="11"/>
  <c r="M411" i="11"/>
  <c r="L411" i="11"/>
  <c r="K411" i="11"/>
  <c r="J411" i="11"/>
  <c r="T410" i="11"/>
  <c r="S410" i="11"/>
  <c r="R410" i="11"/>
  <c r="Q410" i="11"/>
  <c r="P410" i="11"/>
  <c r="O410" i="11"/>
  <c r="N410" i="11"/>
  <c r="M410" i="11"/>
  <c r="L410" i="11"/>
  <c r="K410" i="11"/>
  <c r="J410" i="11"/>
  <c r="T409" i="11"/>
  <c r="S409" i="11"/>
  <c r="R409" i="11"/>
  <c r="Q409" i="11"/>
  <c r="P409" i="11"/>
  <c r="O409" i="11"/>
  <c r="N409" i="11"/>
  <c r="M409" i="11"/>
  <c r="L409" i="11"/>
  <c r="K409" i="11"/>
  <c r="J409" i="11"/>
  <c r="T408" i="11"/>
  <c r="S408" i="11"/>
  <c r="R408" i="11"/>
  <c r="Q408" i="11"/>
  <c r="P408" i="11"/>
  <c r="O408" i="11"/>
  <c r="N408" i="11"/>
  <c r="M408" i="11"/>
  <c r="L408" i="11"/>
  <c r="K408" i="11"/>
  <c r="J408" i="11"/>
  <c r="T407" i="11"/>
  <c r="S407" i="11"/>
  <c r="R407" i="11"/>
  <c r="Q407" i="11"/>
  <c r="P407" i="11"/>
  <c r="O407" i="11"/>
  <c r="N407" i="11"/>
  <c r="M407" i="11"/>
  <c r="L407" i="11"/>
  <c r="K407" i="11"/>
  <c r="J407" i="11"/>
  <c r="T406" i="11"/>
  <c r="S406" i="11"/>
  <c r="R406" i="11"/>
  <c r="Q406" i="11"/>
  <c r="P406" i="11"/>
  <c r="O406" i="11"/>
  <c r="N406" i="11"/>
  <c r="M406" i="11"/>
  <c r="L406" i="11"/>
  <c r="K406" i="11"/>
  <c r="J406" i="11"/>
  <c r="T405" i="11"/>
  <c r="S405" i="11"/>
  <c r="R405" i="11"/>
  <c r="Q405" i="11"/>
  <c r="P405" i="11"/>
  <c r="O405" i="11"/>
  <c r="N405" i="11"/>
  <c r="M405" i="11"/>
  <c r="L405" i="11"/>
  <c r="K405" i="11"/>
  <c r="J405" i="11"/>
  <c r="T404" i="11"/>
  <c r="S404" i="11"/>
  <c r="R404" i="11"/>
  <c r="Q404" i="11"/>
  <c r="P404" i="11"/>
  <c r="O404" i="11"/>
  <c r="N404" i="11"/>
  <c r="M404" i="11"/>
  <c r="L404" i="11"/>
  <c r="K404" i="11"/>
  <c r="J404" i="11"/>
  <c r="T403" i="11"/>
  <c r="S403" i="11"/>
  <c r="R403" i="11"/>
  <c r="Q403" i="11"/>
  <c r="P403" i="11"/>
  <c r="O403" i="11"/>
  <c r="N403" i="11"/>
  <c r="M403" i="11"/>
  <c r="L403" i="11"/>
  <c r="K403" i="11"/>
  <c r="J403" i="11"/>
  <c r="T402" i="11"/>
  <c r="S402" i="11"/>
  <c r="R402" i="11"/>
  <c r="Q402" i="11"/>
  <c r="P402" i="11"/>
  <c r="O402" i="11"/>
  <c r="N402" i="11"/>
  <c r="M402" i="11"/>
  <c r="L402" i="11"/>
  <c r="K402" i="11"/>
  <c r="J402" i="11"/>
  <c r="T401" i="11"/>
  <c r="S401" i="11"/>
  <c r="R401" i="11"/>
  <c r="Q401" i="11"/>
  <c r="P401" i="11"/>
  <c r="O401" i="11"/>
  <c r="N401" i="11"/>
  <c r="M401" i="11"/>
  <c r="L401" i="11"/>
  <c r="K401" i="11"/>
  <c r="J401" i="11"/>
  <c r="T400" i="11"/>
  <c r="S400" i="11"/>
  <c r="R400" i="11"/>
  <c r="Q400" i="11"/>
  <c r="P400" i="11"/>
  <c r="O400" i="11"/>
  <c r="N400" i="11"/>
  <c r="M400" i="11"/>
  <c r="L400" i="11"/>
  <c r="K400" i="11"/>
  <c r="J400" i="11"/>
  <c r="T399" i="11"/>
  <c r="S399" i="11"/>
  <c r="R399" i="11"/>
  <c r="Q399" i="11"/>
  <c r="P399" i="11"/>
  <c r="O399" i="11"/>
  <c r="N399" i="11"/>
  <c r="M399" i="11"/>
  <c r="L399" i="11"/>
  <c r="K399" i="11"/>
  <c r="J399" i="11"/>
  <c r="T398" i="11"/>
  <c r="S398" i="11"/>
  <c r="R398" i="11"/>
  <c r="Q398" i="11"/>
  <c r="P398" i="11"/>
  <c r="O398" i="11"/>
  <c r="N398" i="11"/>
  <c r="M398" i="11"/>
  <c r="L398" i="11"/>
  <c r="K398" i="11"/>
  <c r="J398" i="11"/>
  <c r="T397" i="11"/>
  <c r="S397" i="11"/>
  <c r="R397" i="11"/>
  <c r="Q397" i="11"/>
  <c r="P397" i="11"/>
  <c r="O397" i="11"/>
  <c r="N397" i="11"/>
  <c r="M397" i="11"/>
  <c r="L397" i="11"/>
  <c r="K397" i="11"/>
  <c r="J397" i="11"/>
  <c r="T396" i="11"/>
  <c r="S396" i="11"/>
  <c r="R396" i="11"/>
  <c r="Q396" i="11"/>
  <c r="P396" i="11"/>
  <c r="O396" i="11"/>
  <c r="N396" i="11"/>
  <c r="M396" i="11"/>
  <c r="L396" i="11"/>
  <c r="K396" i="11"/>
  <c r="J396" i="11"/>
  <c r="T395" i="11"/>
  <c r="S395" i="11"/>
  <c r="R395" i="11"/>
  <c r="Q395" i="11"/>
  <c r="P395" i="11"/>
  <c r="O395" i="11"/>
  <c r="N395" i="11"/>
  <c r="M395" i="11"/>
  <c r="L395" i="11"/>
  <c r="K395" i="11"/>
  <c r="J395" i="11"/>
  <c r="T394" i="11"/>
  <c r="S394" i="11"/>
  <c r="R394" i="11"/>
  <c r="Q394" i="11"/>
  <c r="P394" i="11"/>
  <c r="O394" i="11"/>
  <c r="N394" i="11"/>
  <c r="M394" i="11"/>
  <c r="L394" i="11"/>
  <c r="K394" i="11"/>
  <c r="J394" i="11"/>
  <c r="T393" i="11"/>
  <c r="S393" i="11"/>
  <c r="R393" i="11"/>
  <c r="Q393" i="11"/>
  <c r="P393" i="11"/>
  <c r="O393" i="11"/>
  <c r="N393" i="11"/>
  <c r="M393" i="11"/>
  <c r="L393" i="11"/>
  <c r="K393" i="11"/>
  <c r="J393" i="11"/>
  <c r="T392" i="11"/>
  <c r="S392" i="11"/>
  <c r="R392" i="11"/>
  <c r="Q392" i="11"/>
  <c r="P392" i="11"/>
  <c r="O392" i="11"/>
  <c r="N392" i="11"/>
  <c r="M392" i="11"/>
  <c r="L392" i="11"/>
  <c r="K392" i="11"/>
  <c r="J392" i="11"/>
  <c r="T391" i="11"/>
  <c r="S391" i="11"/>
  <c r="R391" i="11"/>
  <c r="Q391" i="11"/>
  <c r="P391" i="11"/>
  <c r="O391" i="11"/>
  <c r="N391" i="11"/>
  <c r="M391" i="11"/>
  <c r="L391" i="11"/>
  <c r="K391" i="11"/>
  <c r="J391" i="11"/>
  <c r="T390" i="11"/>
  <c r="S390" i="11"/>
  <c r="R390" i="11"/>
  <c r="Q390" i="11"/>
  <c r="P390" i="11"/>
  <c r="O390" i="11"/>
  <c r="N390" i="11"/>
  <c r="M390" i="11"/>
  <c r="L390" i="11"/>
  <c r="K390" i="11"/>
  <c r="J390" i="11"/>
  <c r="T389" i="11"/>
  <c r="S389" i="11"/>
  <c r="R389" i="11"/>
  <c r="Q389" i="11"/>
  <c r="P389" i="11"/>
  <c r="O389" i="11"/>
  <c r="N389" i="11"/>
  <c r="M389" i="11"/>
  <c r="L389" i="11"/>
  <c r="K389" i="11"/>
  <c r="J389" i="11"/>
  <c r="T388" i="11"/>
  <c r="S388" i="11"/>
  <c r="R388" i="11"/>
  <c r="Q388" i="11"/>
  <c r="P388" i="11"/>
  <c r="O388" i="11"/>
  <c r="N388" i="11"/>
  <c r="M388" i="11"/>
  <c r="L388" i="11"/>
  <c r="K388" i="11"/>
  <c r="J388" i="11"/>
  <c r="T387" i="11"/>
  <c r="S387" i="11"/>
  <c r="R387" i="11"/>
  <c r="Q387" i="11"/>
  <c r="P387" i="11"/>
  <c r="O387" i="11"/>
  <c r="N387" i="11"/>
  <c r="M387" i="11"/>
  <c r="L387" i="11"/>
  <c r="K387" i="11"/>
  <c r="J387" i="11"/>
  <c r="T386" i="11"/>
  <c r="S386" i="11"/>
  <c r="R386" i="11"/>
  <c r="Q386" i="11"/>
  <c r="P386" i="11"/>
  <c r="O386" i="11"/>
  <c r="N386" i="11"/>
  <c r="M386" i="11"/>
  <c r="L386" i="11"/>
  <c r="K386" i="11"/>
  <c r="J386" i="11"/>
  <c r="T385" i="11"/>
  <c r="S385" i="11"/>
  <c r="R385" i="11"/>
  <c r="Q385" i="11"/>
  <c r="P385" i="11"/>
  <c r="O385" i="11"/>
  <c r="N385" i="11"/>
  <c r="M385" i="11"/>
  <c r="L385" i="11"/>
  <c r="K385" i="11"/>
  <c r="J385" i="11"/>
  <c r="T384" i="11"/>
  <c r="S384" i="11"/>
  <c r="R384" i="11"/>
  <c r="Q384" i="11"/>
  <c r="P384" i="11"/>
  <c r="O384" i="11"/>
  <c r="N384" i="11"/>
  <c r="M384" i="11"/>
  <c r="L384" i="11"/>
  <c r="K384" i="11"/>
  <c r="J384" i="11"/>
  <c r="T383" i="11"/>
  <c r="S383" i="11"/>
  <c r="R383" i="11"/>
  <c r="Q383" i="11"/>
  <c r="P383" i="11"/>
  <c r="O383" i="11"/>
  <c r="N383" i="11"/>
  <c r="M383" i="11"/>
  <c r="L383" i="11"/>
  <c r="K383" i="11"/>
  <c r="J383" i="11"/>
  <c r="T382" i="11"/>
  <c r="S382" i="11"/>
  <c r="R382" i="11"/>
  <c r="Q382" i="11"/>
  <c r="P382" i="11"/>
  <c r="O382" i="11"/>
  <c r="N382" i="11"/>
  <c r="M382" i="11"/>
  <c r="L382" i="11"/>
  <c r="K382" i="11"/>
  <c r="J382" i="11"/>
  <c r="T381" i="11"/>
  <c r="S381" i="11"/>
  <c r="R381" i="11"/>
  <c r="Q381" i="11"/>
  <c r="P381" i="11"/>
  <c r="O381" i="11"/>
  <c r="N381" i="11"/>
  <c r="M381" i="11"/>
  <c r="L381" i="11"/>
  <c r="K381" i="11"/>
  <c r="J381" i="11"/>
  <c r="T380" i="11"/>
  <c r="S380" i="11"/>
  <c r="R380" i="11"/>
  <c r="Q380" i="11"/>
  <c r="P380" i="11"/>
  <c r="O380" i="11"/>
  <c r="N380" i="11"/>
  <c r="M380" i="11"/>
  <c r="L380" i="11"/>
  <c r="K380" i="11"/>
  <c r="J380" i="11"/>
  <c r="T379" i="11"/>
  <c r="S379" i="11"/>
  <c r="R379" i="11"/>
  <c r="Q379" i="11"/>
  <c r="P379" i="11"/>
  <c r="O379" i="11"/>
  <c r="N379" i="11"/>
  <c r="M379" i="11"/>
  <c r="L379" i="11"/>
  <c r="K379" i="11"/>
  <c r="J379" i="11"/>
  <c r="T378" i="11"/>
  <c r="S378" i="11"/>
  <c r="R378" i="11"/>
  <c r="Q378" i="11"/>
  <c r="P378" i="11"/>
  <c r="O378" i="11"/>
  <c r="N378" i="11"/>
  <c r="M378" i="11"/>
  <c r="L378" i="11"/>
  <c r="K378" i="11"/>
  <c r="J378" i="11"/>
  <c r="T377" i="11"/>
  <c r="S377" i="11"/>
  <c r="R377" i="11"/>
  <c r="Q377" i="11"/>
  <c r="P377" i="11"/>
  <c r="O377" i="11"/>
  <c r="N377" i="11"/>
  <c r="M377" i="11"/>
  <c r="L377" i="11"/>
  <c r="K377" i="11"/>
  <c r="J377" i="11"/>
  <c r="T376" i="11"/>
  <c r="S376" i="11"/>
  <c r="R376" i="11"/>
  <c r="Q376" i="11"/>
  <c r="P376" i="11"/>
  <c r="O376" i="11"/>
  <c r="N376" i="11"/>
  <c r="M376" i="11"/>
  <c r="L376" i="11"/>
  <c r="K376" i="11"/>
  <c r="J376" i="11"/>
  <c r="T375" i="11"/>
  <c r="S375" i="11"/>
  <c r="R375" i="11"/>
  <c r="Q375" i="11"/>
  <c r="P375" i="11"/>
  <c r="O375" i="11"/>
  <c r="N375" i="11"/>
  <c r="M375" i="11"/>
  <c r="L375" i="11"/>
  <c r="K375" i="11"/>
  <c r="J375" i="11"/>
  <c r="T374" i="11"/>
  <c r="S374" i="11"/>
  <c r="R374" i="11"/>
  <c r="Q374" i="11"/>
  <c r="P374" i="11"/>
  <c r="O374" i="11"/>
  <c r="N374" i="11"/>
  <c r="M374" i="11"/>
  <c r="L374" i="11"/>
  <c r="K374" i="11"/>
  <c r="J374" i="11"/>
  <c r="T373" i="11"/>
  <c r="S373" i="11"/>
  <c r="R373" i="11"/>
  <c r="Q373" i="11"/>
  <c r="P373" i="11"/>
  <c r="O373" i="11"/>
  <c r="N373" i="11"/>
  <c r="M373" i="11"/>
  <c r="L373" i="11"/>
  <c r="K373" i="11"/>
  <c r="J373" i="11"/>
  <c r="T372" i="11"/>
  <c r="S372" i="11"/>
  <c r="R372" i="11"/>
  <c r="Q372" i="11"/>
  <c r="P372" i="11"/>
  <c r="O372" i="11"/>
  <c r="N372" i="11"/>
  <c r="M372" i="11"/>
  <c r="L372" i="11"/>
  <c r="K372" i="11"/>
  <c r="J372" i="11"/>
  <c r="T371" i="11"/>
  <c r="S371" i="11"/>
  <c r="R371" i="11"/>
  <c r="Q371" i="11"/>
  <c r="P371" i="11"/>
  <c r="O371" i="11"/>
  <c r="N371" i="11"/>
  <c r="M371" i="11"/>
  <c r="L371" i="11"/>
  <c r="K371" i="11"/>
  <c r="J371" i="11"/>
  <c r="T370" i="11"/>
  <c r="S370" i="11"/>
  <c r="R370" i="11"/>
  <c r="Q370" i="11"/>
  <c r="P370" i="11"/>
  <c r="O370" i="11"/>
  <c r="N370" i="11"/>
  <c r="M370" i="11"/>
  <c r="L370" i="11"/>
  <c r="K370" i="11"/>
  <c r="J370" i="11"/>
  <c r="T369" i="11"/>
  <c r="S369" i="11"/>
  <c r="R369" i="11"/>
  <c r="Q369" i="11"/>
  <c r="P369" i="11"/>
  <c r="O369" i="11"/>
  <c r="N369" i="11"/>
  <c r="M369" i="11"/>
  <c r="L369" i="11"/>
  <c r="K369" i="11"/>
  <c r="J369" i="11"/>
  <c r="T368" i="11"/>
  <c r="S368" i="11"/>
  <c r="R368" i="11"/>
  <c r="Q368" i="11"/>
  <c r="P368" i="11"/>
  <c r="O368" i="11"/>
  <c r="N368" i="11"/>
  <c r="M368" i="11"/>
  <c r="L368" i="11"/>
  <c r="K368" i="11"/>
  <c r="J368" i="11"/>
  <c r="T367" i="11"/>
  <c r="S367" i="11"/>
  <c r="R367" i="11"/>
  <c r="Q367" i="11"/>
  <c r="P367" i="11"/>
  <c r="O367" i="11"/>
  <c r="N367" i="11"/>
  <c r="M367" i="11"/>
  <c r="L367" i="11"/>
  <c r="K367" i="11"/>
  <c r="J367" i="11"/>
  <c r="T366" i="11"/>
  <c r="S366" i="11"/>
  <c r="R366" i="11"/>
  <c r="Q366" i="11"/>
  <c r="P366" i="11"/>
  <c r="O366" i="11"/>
  <c r="N366" i="11"/>
  <c r="M366" i="11"/>
  <c r="L366" i="11"/>
  <c r="K366" i="11"/>
  <c r="J366" i="11"/>
  <c r="T365" i="11"/>
  <c r="S365" i="11"/>
  <c r="R365" i="11"/>
  <c r="Q365" i="11"/>
  <c r="P365" i="11"/>
  <c r="O365" i="11"/>
  <c r="N365" i="11"/>
  <c r="M365" i="11"/>
  <c r="L365" i="11"/>
  <c r="K365" i="11"/>
  <c r="J365" i="11"/>
  <c r="T364" i="11"/>
  <c r="S364" i="11"/>
  <c r="R364" i="11"/>
  <c r="Q364" i="11"/>
  <c r="P364" i="11"/>
  <c r="O364" i="11"/>
  <c r="N364" i="11"/>
  <c r="M364" i="11"/>
  <c r="L364" i="11"/>
  <c r="K364" i="11"/>
  <c r="J364" i="11"/>
  <c r="T363" i="11"/>
  <c r="S363" i="11"/>
  <c r="R363" i="11"/>
  <c r="Q363" i="11"/>
  <c r="P363" i="11"/>
  <c r="O363" i="11"/>
  <c r="N363" i="11"/>
  <c r="M363" i="11"/>
  <c r="L363" i="11"/>
  <c r="K363" i="11"/>
  <c r="J363" i="11"/>
  <c r="T362" i="11"/>
  <c r="S362" i="11"/>
  <c r="R362" i="11"/>
  <c r="Q362" i="11"/>
  <c r="P362" i="11"/>
  <c r="O362" i="11"/>
  <c r="N362" i="11"/>
  <c r="M362" i="11"/>
  <c r="L362" i="11"/>
  <c r="K362" i="11"/>
  <c r="J362" i="11"/>
  <c r="T361" i="11"/>
  <c r="S361" i="11"/>
  <c r="R361" i="11"/>
  <c r="Q361" i="11"/>
  <c r="P361" i="11"/>
  <c r="O361" i="11"/>
  <c r="N361" i="11"/>
  <c r="M361" i="11"/>
  <c r="L361" i="11"/>
  <c r="K361" i="11"/>
  <c r="J361" i="11"/>
  <c r="T360" i="11"/>
  <c r="S360" i="11"/>
  <c r="R360" i="11"/>
  <c r="Q360" i="11"/>
  <c r="P360" i="11"/>
  <c r="O360" i="11"/>
  <c r="N360" i="11"/>
  <c r="M360" i="11"/>
  <c r="L360" i="11"/>
  <c r="K360" i="11"/>
  <c r="J360" i="11"/>
  <c r="T359" i="11"/>
  <c r="S359" i="11"/>
  <c r="R359" i="11"/>
  <c r="Q359" i="11"/>
  <c r="P359" i="11"/>
  <c r="O359" i="11"/>
  <c r="N359" i="11"/>
  <c r="M359" i="11"/>
  <c r="L359" i="11"/>
  <c r="K359" i="11"/>
  <c r="J359" i="11"/>
  <c r="T358" i="11"/>
  <c r="S358" i="11"/>
  <c r="R358" i="11"/>
  <c r="Q358" i="11"/>
  <c r="P358" i="11"/>
  <c r="O358" i="11"/>
  <c r="N358" i="11"/>
  <c r="M358" i="11"/>
  <c r="L358" i="11"/>
  <c r="K358" i="11"/>
  <c r="J358" i="11"/>
  <c r="T357" i="11"/>
  <c r="S357" i="11"/>
  <c r="R357" i="11"/>
  <c r="Q357" i="11"/>
  <c r="P357" i="11"/>
  <c r="O357" i="11"/>
  <c r="N357" i="11"/>
  <c r="M357" i="11"/>
  <c r="L357" i="11"/>
  <c r="K357" i="11"/>
  <c r="J357" i="11"/>
  <c r="T356" i="11"/>
  <c r="S356" i="11"/>
  <c r="R356" i="11"/>
  <c r="Q356" i="11"/>
  <c r="P356" i="11"/>
  <c r="O356" i="11"/>
  <c r="N356" i="11"/>
  <c r="M356" i="11"/>
  <c r="L356" i="11"/>
  <c r="K356" i="11"/>
  <c r="J356" i="11"/>
  <c r="T355" i="11"/>
  <c r="S355" i="11"/>
  <c r="R355" i="11"/>
  <c r="Q355" i="11"/>
  <c r="P355" i="11"/>
  <c r="O355" i="11"/>
  <c r="N355" i="11"/>
  <c r="M355" i="11"/>
  <c r="L355" i="11"/>
  <c r="K355" i="11"/>
  <c r="J355" i="11"/>
  <c r="T354" i="11"/>
  <c r="S354" i="11"/>
  <c r="R354" i="11"/>
  <c r="Q354" i="11"/>
  <c r="P354" i="11"/>
  <c r="O354" i="11"/>
  <c r="N354" i="11"/>
  <c r="M354" i="11"/>
  <c r="L354" i="11"/>
  <c r="K354" i="11"/>
  <c r="J354" i="11"/>
  <c r="T353" i="11"/>
  <c r="S353" i="11"/>
  <c r="R353" i="11"/>
  <c r="Q353" i="11"/>
  <c r="P353" i="11"/>
  <c r="O353" i="11"/>
  <c r="N353" i="11"/>
  <c r="M353" i="11"/>
  <c r="L353" i="11"/>
  <c r="K353" i="11"/>
  <c r="J353" i="11"/>
  <c r="T352" i="11"/>
  <c r="S352" i="11"/>
  <c r="R352" i="11"/>
  <c r="Q352" i="11"/>
  <c r="P352" i="11"/>
  <c r="O352" i="11"/>
  <c r="N352" i="11"/>
  <c r="M352" i="11"/>
  <c r="L352" i="11"/>
  <c r="K352" i="11"/>
  <c r="J352" i="11"/>
  <c r="T351" i="11"/>
  <c r="S351" i="11"/>
  <c r="R351" i="11"/>
  <c r="Q351" i="11"/>
  <c r="P351" i="11"/>
  <c r="O351" i="11"/>
  <c r="N351" i="11"/>
  <c r="M351" i="11"/>
  <c r="L351" i="11"/>
  <c r="K351" i="11"/>
  <c r="J351" i="11"/>
  <c r="T350" i="11"/>
  <c r="S350" i="11"/>
  <c r="R350" i="11"/>
  <c r="Q350" i="11"/>
  <c r="P350" i="11"/>
  <c r="O350" i="11"/>
  <c r="N350" i="11"/>
  <c r="M350" i="11"/>
  <c r="L350" i="11"/>
  <c r="K350" i="11"/>
  <c r="J350" i="11"/>
  <c r="T349" i="11"/>
  <c r="S349" i="11"/>
  <c r="R349" i="11"/>
  <c r="Q349" i="11"/>
  <c r="P349" i="11"/>
  <c r="O349" i="11"/>
  <c r="N349" i="11"/>
  <c r="M349" i="11"/>
  <c r="L349" i="11"/>
  <c r="K349" i="11"/>
  <c r="J349" i="11"/>
  <c r="T348" i="11"/>
  <c r="S348" i="11"/>
  <c r="R348" i="11"/>
  <c r="Q348" i="11"/>
  <c r="P348" i="11"/>
  <c r="O348" i="11"/>
  <c r="N348" i="11"/>
  <c r="M348" i="11"/>
  <c r="L348" i="11"/>
  <c r="K348" i="11"/>
  <c r="J348" i="11"/>
  <c r="T347" i="11"/>
  <c r="S347" i="11"/>
  <c r="R347" i="11"/>
  <c r="Q347" i="11"/>
  <c r="P347" i="11"/>
  <c r="O347" i="11"/>
  <c r="N347" i="11"/>
  <c r="M347" i="11"/>
  <c r="L347" i="11"/>
  <c r="K347" i="11"/>
  <c r="J347" i="11"/>
  <c r="T346" i="11"/>
  <c r="S346" i="11"/>
  <c r="R346" i="11"/>
  <c r="Q346" i="11"/>
  <c r="P346" i="11"/>
  <c r="O346" i="11"/>
  <c r="N346" i="11"/>
  <c r="M346" i="11"/>
  <c r="L346" i="11"/>
  <c r="K346" i="11"/>
  <c r="J346" i="11"/>
  <c r="T345" i="11"/>
  <c r="S345" i="11"/>
  <c r="R345" i="11"/>
  <c r="Q345" i="11"/>
  <c r="P345" i="11"/>
  <c r="O345" i="11"/>
  <c r="N345" i="11"/>
  <c r="M345" i="11"/>
  <c r="L345" i="11"/>
  <c r="K345" i="11"/>
  <c r="J345" i="11"/>
  <c r="T344" i="11"/>
  <c r="S344" i="11"/>
  <c r="R344" i="11"/>
  <c r="Q344" i="11"/>
  <c r="P344" i="11"/>
  <c r="O344" i="11"/>
  <c r="N344" i="11"/>
  <c r="M344" i="11"/>
  <c r="L344" i="11"/>
  <c r="K344" i="11"/>
  <c r="J344" i="11"/>
  <c r="T343" i="11"/>
  <c r="S343" i="11"/>
  <c r="R343" i="11"/>
  <c r="Q343" i="11"/>
  <c r="P343" i="11"/>
  <c r="O343" i="11"/>
  <c r="N343" i="11"/>
  <c r="M343" i="11"/>
  <c r="L343" i="11"/>
  <c r="K343" i="11"/>
  <c r="J343" i="11"/>
  <c r="T342" i="11"/>
  <c r="S342" i="11"/>
  <c r="R342" i="11"/>
  <c r="Q342" i="11"/>
  <c r="P342" i="11"/>
  <c r="O342" i="11"/>
  <c r="N342" i="11"/>
  <c r="M342" i="11"/>
  <c r="L342" i="11"/>
  <c r="K342" i="11"/>
  <c r="J342" i="11"/>
  <c r="T341" i="11"/>
  <c r="S341" i="11"/>
  <c r="R341" i="11"/>
  <c r="Q341" i="11"/>
  <c r="P341" i="11"/>
  <c r="O341" i="11"/>
  <c r="N341" i="11"/>
  <c r="M341" i="11"/>
  <c r="L341" i="11"/>
  <c r="K341" i="11"/>
  <c r="J341" i="11"/>
  <c r="T340" i="11"/>
  <c r="S340" i="11"/>
  <c r="R340" i="11"/>
  <c r="Q340" i="11"/>
  <c r="P340" i="11"/>
  <c r="O340" i="11"/>
  <c r="N340" i="11"/>
  <c r="M340" i="11"/>
  <c r="L340" i="11"/>
  <c r="K340" i="11"/>
  <c r="J340" i="11"/>
  <c r="T339" i="11"/>
  <c r="S339" i="11"/>
  <c r="R339" i="11"/>
  <c r="Q339" i="11"/>
  <c r="P339" i="11"/>
  <c r="O339" i="11"/>
  <c r="N339" i="11"/>
  <c r="M339" i="11"/>
  <c r="L339" i="11"/>
  <c r="K339" i="11"/>
  <c r="J339" i="11"/>
  <c r="T338" i="11"/>
  <c r="S338" i="11"/>
  <c r="R338" i="11"/>
  <c r="Q338" i="11"/>
  <c r="P338" i="11"/>
  <c r="O338" i="11"/>
  <c r="N338" i="11"/>
  <c r="M338" i="11"/>
  <c r="L338" i="11"/>
  <c r="K338" i="11"/>
  <c r="J338" i="11"/>
  <c r="T337" i="11"/>
  <c r="S337" i="11"/>
  <c r="R337" i="11"/>
  <c r="Q337" i="11"/>
  <c r="P337" i="11"/>
  <c r="O337" i="11"/>
  <c r="N337" i="11"/>
  <c r="M337" i="11"/>
  <c r="L337" i="11"/>
  <c r="K337" i="11"/>
  <c r="J337" i="11"/>
  <c r="T336" i="11"/>
  <c r="S336" i="11"/>
  <c r="R336" i="11"/>
  <c r="Q336" i="11"/>
  <c r="P336" i="11"/>
  <c r="O336" i="11"/>
  <c r="N336" i="11"/>
  <c r="M336" i="11"/>
  <c r="L336" i="11"/>
  <c r="K336" i="11"/>
  <c r="J336" i="11"/>
  <c r="T335" i="11"/>
  <c r="S335" i="11"/>
  <c r="R335" i="11"/>
  <c r="Q335" i="11"/>
  <c r="P335" i="11"/>
  <c r="O335" i="11"/>
  <c r="N335" i="11"/>
  <c r="M335" i="11"/>
  <c r="L335" i="11"/>
  <c r="K335" i="11"/>
  <c r="J335" i="11"/>
  <c r="T334" i="11"/>
  <c r="S334" i="11"/>
  <c r="R334" i="11"/>
  <c r="Q334" i="11"/>
  <c r="P334" i="11"/>
  <c r="O334" i="11"/>
  <c r="N334" i="11"/>
  <c r="M334" i="11"/>
  <c r="L334" i="11"/>
  <c r="K334" i="11"/>
  <c r="J334" i="11"/>
  <c r="T333" i="11"/>
  <c r="S333" i="11"/>
  <c r="R333" i="11"/>
  <c r="Q333" i="11"/>
  <c r="P333" i="11"/>
  <c r="O333" i="11"/>
  <c r="N333" i="11"/>
  <c r="M333" i="11"/>
  <c r="L333" i="11"/>
  <c r="K333" i="11"/>
  <c r="J333" i="11"/>
  <c r="T332" i="11"/>
  <c r="S332" i="11"/>
  <c r="R332" i="11"/>
  <c r="Q332" i="11"/>
  <c r="P332" i="11"/>
  <c r="O332" i="11"/>
  <c r="N332" i="11"/>
  <c r="M332" i="11"/>
  <c r="L332" i="11"/>
  <c r="K332" i="11"/>
  <c r="J332" i="11"/>
  <c r="T331" i="11"/>
  <c r="S331" i="11"/>
  <c r="R331" i="11"/>
  <c r="Q331" i="11"/>
  <c r="P331" i="11"/>
  <c r="O331" i="11"/>
  <c r="N331" i="11"/>
  <c r="M331" i="11"/>
  <c r="L331" i="11"/>
  <c r="K331" i="11"/>
  <c r="J331" i="11"/>
  <c r="T330" i="11"/>
  <c r="S330" i="11"/>
  <c r="R330" i="11"/>
  <c r="Q330" i="11"/>
  <c r="P330" i="11"/>
  <c r="O330" i="11"/>
  <c r="N330" i="11"/>
  <c r="M330" i="11"/>
  <c r="L330" i="11"/>
  <c r="K330" i="11"/>
  <c r="J330" i="11"/>
  <c r="T329" i="11"/>
  <c r="S329" i="11"/>
  <c r="R329" i="11"/>
  <c r="Q329" i="11"/>
  <c r="P329" i="11"/>
  <c r="O329" i="11"/>
  <c r="N329" i="11"/>
  <c r="M329" i="11"/>
  <c r="L329" i="11"/>
  <c r="K329" i="11"/>
  <c r="J329" i="11"/>
  <c r="T328" i="11"/>
  <c r="S328" i="11"/>
  <c r="R328" i="11"/>
  <c r="Q328" i="11"/>
  <c r="P328" i="11"/>
  <c r="O328" i="11"/>
  <c r="N328" i="11"/>
  <c r="M328" i="11"/>
  <c r="L328" i="11"/>
  <c r="K328" i="11"/>
  <c r="J328" i="11"/>
  <c r="T327" i="11"/>
  <c r="S327" i="11"/>
  <c r="R327" i="11"/>
  <c r="Q327" i="11"/>
  <c r="P327" i="11"/>
  <c r="O327" i="11"/>
  <c r="N327" i="11"/>
  <c r="M327" i="11"/>
  <c r="L327" i="11"/>
  <c r="K327" i="11"/>
  <c r="J327" i="11"/>
  <c r="T326" i="11"/>
  <c r="S326" i="11"/>
  <c r="R326" i="11"/>
  <c r="Q326" i="11"/>
  <c r="P326" i="11"/>
  <c r="O326" i="11"/>
  <c r="N326" i="11"/>
  <c r="M326" i="11"/>
  <c r="L326" i="11"/>
  <c r="K326" i="11"/>
  <c r="J326" i="11"/>
  <c r="T325" i="11"/>
  <c r="S325" i="11"/>
  <c r="R325" i="11"/>
  <c r="Q325" i="11"/>
  <c r="P325" i="11"/>
  <c r="O325" i="11"/>
  <c r="N325" i="11"/>
  <c r="M325" i="11"/>
  <c r="L325" i="11"/>
  <c r="K325" i="11"/>
  <c r="J325" i="11"/>
  <c r="T324" i="11"/>
  <c r="S324" i="11"/>
  <c r="R324" i="11"/>
  <c r="Q324" i="11"/>
  <c r="P324" i="11"/>
  <c r="O324" i="11"/>
  <c r="N324" i="11"/>
  <c r="M324" i="11"/>
  <c r="L324" i="11"/>
  <c r="K324" i="11"/>
  <c r="J324" i="11"/>
  <c r="T323" i="11"/>
  <c r="S323" i="11"/>
  <c r="R323" i="11"/>
  <c r="Q323" i="11"/>
  <c r="P323" i="11"/>
  <c r="O323" i="11"/>
  <c r="N323" i="11"/>
  <c r="M323" i="11"/>
  <c r="L323" i="11"/>
  <c r="K323" i="11"/>
  <c r="J323" i="11"/>
  <c r="T322" i="11"/>
  <c r="S322" i="11"/>
  <c r="R322" i="11"/>
  <c r="Q322" i="11"/>
  <c r="P322" i="11"/>
  <c r="O322" i="11"/>
  <c r="N322" i="11"/>
  <c r="M322" i="11"/>
  <c r="L322" i="11"/>
  <c r="K322" i="11"/>
  <c r="J322" i="11"/>
  <c r="T321" i="11"/>
  <c r="S321" i="11"/>
  <c r="R321" i="11"/>
  <c r="Q321" i="11"/>
  <c r="P321" i="11"/>
  <c r="O321" i="11"/>
  <c r="N321" i="11"/>
  <c r="M321" i="11"/>
  <c r="L321" i="11"/>
  <c r="K321" i="11"/>
  <c r="J321" i="11"/>
  <c r="T320" i="11"/>
  <c r="S320" i="11"/>
  <c r="R320" i="11"/>
  <c r="Q320" i="11"/>
  <c r="P320" i="11"/>
  <c r="O320" i="11"/>
  <c r="N320" i="11"/>
  <c r="M320" i="11"/>
  <c r="L320" i="11"/>
  <c r="K320" i="11"/>
  <c r="J320" i="11"/>
  <c r="T319" i="11"/>
  <c r="S319" i="11"/>
  <c r="R319" i="11"/>
  <c r="Q319" i="11"/>
  <c r="P319" i="11"/>
  <c r="O319" i="11"/>
  <c r="N319" i="11"/>
  <c r="M319" i="11"/>
  <c r="L319" i="11"/>
  <c r="K319" i="11"/>
  <c r="J319" i="11"/>
  <c r="T318" i="11"/>
  <c r="S318" i="11"/>
  <c r="R318" i="11"/>
  <c r="Q318" i="11"/>
  <c r="P318" i="11"/>
  <c r="O318" i="11"/>
  <c r="N318" i="11"/>
  <c r="M318" i="11"/>
  <c r="L318" i="11"/>
  <c r="K318" i="11"/>
  <c r="J318" i="11"/>
  <c r="T317" i="11"/>
  <c r="S317" i="11"/>
  <c r="R317" i="11"/>
  <c r="Q317" i="11"/>
  <c r="P317" i="11"/>
  <c r="O317" i="11"/>
  <c r="N317" i="11"/>
  <c r="M317" i="11"/>
  <c r="L317" i="11"/>
  <c r="K317" i="11"/>
  <c r="J317" i="11"/>
  <c r="T316" i="11"/>
  <c r="S316" i="11"/>
  <c r="R316" i="11"/>
  <c r="Q316" i="11"/>
  <c r="P316" i="11"/>
  <c r="O316" i="11"/>
  <c r="N316" i="11"/>
  <c r="M316" i="11"/>
  <c r="L316" i="11"/>
  <c r="K316" i="11"/>
  <c r="J316" i="11"/>
  <c r="T315" i="11"/>
  <c r="S315" i="11"/>
  <c r="R315" i="11"/>
  <c r="Q315" i="11"/>
  <c r="P315" i="11"/>
  <c r="O315" i="11"/>
  <c r="N315" i="11"/>
  <c r="M315" i="11"/>
  <c r="L315" i="11"/>
  <c r="K315" i="11"/>
  <c r="J315" i="11"/>
  <c r="T314" i="11"/>
  <c r="S314" i="11"/>
  <c r="R314" i="11"/>
  <c r="Q314" i="11"/>
  <c r="P314" i="11"/>
  <c r="O314" i="11"/>
  <c r="N314" i="11"/>
  <c r="M314" i="11"/>
  <c r="L314" i="11"/>
  <c r="K314" i="11"/>
  <c r="J314" i="11"/>
  <c r="T313" i="11"/>
  <c r="S313" i="11"/>
  <c r="R313" i="11"/>
  <c r="Q313" i="11"/>
  <c r="P313" i="11"/>
  <c r="O313" i="11"/>
  <c r="N313" i="11"/>
  <c r="M313" i="11"/>
  <c r="L313" i="11"/>
  <c r="K313" i="11"/>
  <c r="J313" i="11"/>
  <c r="T312" i="11"/>
  <c r="S312" i="11"/>
  <c r="R312" i="11"/>
  <c r="Q312" i="11"/>
  <c r="P312" i="11"/>
  <c r="O312" i="11"/>
  <c r="N312" i="11"/>
  <c r="M312" i="11"/>
  <c r="L312" i="11"/>
  <c r="K312" i="11"/>
  <c r="J312" i="11"/>
  <c r="T311" i="11"/>
  <c r="S311" i="11"/>
  <c r="R311" i="11"/>
  <c r="Q311" i="11"/>
  <c r="P311" i="11"/>
  <c r="O311" i="11"/>
  <c r="N311" i="11"/>
  <c r="M311" i="11"/>
  <c r="L311" i="11"/>
  <c r="K311" i="11"/>
  <c r="J311" i="11"/>
  <c r="T310" i="11"/>
  <c r="S310" i="11"/>
  <c r="R310" i="11"/>
  <c r="Q310" i="11"/>
  <c r="P310" i="11"/>
  <c r="O310" i="11"/>
  <c r="N310" i="11"/>
  <c r="M310" i="11"/>
  <c r="L310" i="11"/>
  <c r="K310" i="11"/>
  <c r="J310" i="11"/>
  <c r="T309" i="11"/>
  <c r="S309" i="11"/>
  <c r="R309" i="11"/>
  <c r="Q309" i="11"/>
  <c r="P309" i="11"/>
  <c r="O309" i="11"/>
  <c r="N309" i="11"/>
  <c r="M309" i="11"/>
  <c r="L309" i="11"/>
  <c r="K309" i="11"/>
  <c r="J309" i="11"/>
  <c r="T308" i="11"/>
  <c r="S308" i="11"/>
  <c r="R308" i="11"/>
  <c r="Q308" i="11"/>
  <c r="P308" i="11"/>
  <c r="O308" i="11"/>
  <c r="N308" i="11"/>
  <c r="M308" i="11"/>
  <c r="L308" i="11"/>
  <c r="K308" i="11"/>
  <c r="J308" i="11"/>
  <c r="T307" i="11"/>
  <c r="S307" i="11"/>
  <c r="R307" i="11"/>
  <c r="Q307" i="11"/>
  <c r="P307" i="11"/>
  <c r="O307" i="11"/>
  <c r="N307" i="11"/>
  <c r="M307" i="11"/>
  <c r="L307" i="11"/>
  <c r="K307" i="11"/>
  <c r="J307" i="11"/>
  <c r="T306" i="11"/>
  <c r="S306" i="11"/>
  <c r="R306" i="11"/>
  <c r="Q306" i="11"/>
  <c r="P306" i="11"/>
  <c r="O306" i="11"/>
  <c r="N306" i="11"/>
  <c r="M306" i="11"/>
  <c r="L306" i="11"/>
  <c r="K306" i="11"/>
  <c r="J306" i="11"/>
  <c r="T305" i="11"/>
  <c r="S305" i="11"/>
  <c r="R305" i="11"/>
  <c r="Q305" i="11"/>
  <c r="P305" i="11"/>
  <c r="O305" i="11"/>
  <c r="N305" i="11"/>
  <c r="M305" i="11"/>
  <c r="L305" i="11"/>
  <c r="K305" i="11"/>
  <c r="J305" i="11"/>
  <c r="T304" i="11"/>
  <c r="S304" i="11"/>
  <c r="R304" i="11"/>
  <c r="Q304" i="11"/>
  <c r="P304" i="11"/>
  <c r="O304" i="11"/>
  <c r="N304" i="11"/>
  <c r="M304" i="11"/>
  <c r="L304" i="11"/>
  <c r="K304" i="11"/>
  <c r="J304" i="11"/>
  <c r="T303" i="11"/>
  <c r="S303" i="11"/>
  <c r="R303" i="11"/>
  <c r="Q303" i="11"/>
  <c r="P303" i="11"/>
  <c r="O303" i="11"/>
  <c r="N303" i="11"/>
  <c r="M303" i="11"/>
  <c r="L303" i="11"/>
  <c r="K303" i="11"/>
  <c r="J303" i="11"/>
  <c r="T302" i="11"/>
  <c r="S302" i="11"/>
  <c r="R302" i="11"/>
  <c r="Q302" i="11"/>
  <c r="P302" i="11"/>
  <c r="O302" i="11"/>
  <c r="N302" i="11"/>
  <c r="M302" i="11"/>
  <c r="L302" i="11"/>
  <c r="K302" i="11"/>
  <c r="J302" i="11"/>
  <c r="T301" i="11"/>
  <c r="S301" i="11"/>
  <c r="R301" i="11"/>
  <c r="Q301" i="11"/>
  <c r="P301" i="11"/>
  <c r="O301" i="11"/>
  <c r="N301" i="11"/>
  <c r="M301" i="11"/>
  <c r="L301" i="11"/>
  <c r="K301" i="11"/>
  <c r="J301" i="11"/>
  <c r="T300" i="11"/>
  <c r="S300" i="11"/>
  <c r="R300" i="11"/>
  <c r="Q300" i="11"/>
  <c r="P300" i="11"/>
  <c r="O300" i="11"/>
  <c r="N300" i="11"/>
  <c r="M300" i="11"/>
  <c r="L300" i="11"/>
  <c r="K300" i="11"/>
  <c r="J300" i="11"/>
  <c r="T299" i="11"/>
  <c r="S299" i="11"/>
  <c r="R299" i="11"/>
  <c r="Q299" i="11"/>
  <c r="P299" i="11"/>
  <c r="O299" i="11"/>
  <c r="N299" i="11"/>
  <c r="M299" i="11"/>
  <c r="L299" i="11"/>
  <c r="K299" i="11"/>
  <c r="J299" i="11"/>
  <c r="T298" i="11"/>
  <c r="S298" i="11"/>
  <c r="R298" i="11"/>
  <c r="Q298" i="11"/>
  <c r="P298" i="11"/>
  <c r="O298" i="11"/>
  <c r="N298" i="11"/>
  <c r="M298" i="11"/>
  <c r="L298" i="11"/>
  <c r="K298" i="11"/>
  <c r="J298" i="11"/>
  <c r="T297" i="11"/>
  <c r="S297" i="11"/>
  <c r="R297" i="11"/>
  <c r="Q297" i="11"/>
  <c r="P297" i="11"/>
  <c r="O297" i="11"/>
  <c r="N297" i="11"/>
  <c r="M297" i="11"/>
  <c r="L297" i="11"/>
  <c r="K297" i="11"/>
  <c r="J297" i="11"/>
  <c r="T296" i="11"/>
  <c r="S296" i="11"/>
  <c r="R296" i="11"/>
  <c r="Q296" i="11"/>
  <c r="P296" i="11"/>
  <c r="O296" i="11"/>
  <c r="N296" i="11"/>
  <c r="M296" i="11"/>
  <c r="L296" i="11"/>
  <c r="K296" i="11"/>
  <c r="J296" i="11"/>
  <c r="T295" i="11"/>
  <c r="S295" i="11"/>
  <c r="R295" i="11"/>
  <c r="Q295" i="11"/>
  <c r="P295" i="11"/>
  <c r="O295" i="11"/>
  <c r="N295" i="11"/>
  <c r="M295" i="11"/>
  <c r="L295" i="11"/>
  <c r="K295" i="11"/>
  <c r="J295" i="11"/>
  <c r="T294" i="11"/>
  <c r="S294" i="11"/>
  <c r="R294" i="11"/>
  <c r="Q294" i="11"/>
  <c r="P294" i="11"/>
  <c r="O294" i="11"/>
  <c r="N294" i="11"/>
  <c r="M294" i="11"/>
  <c r="L294" i="11"/>
  <c r="K294" i="11"/>
  <c r="J294" i="11"/>
  <c r="T293" i="11"/>
  <c r="S293" i="11"/>
  <c r="R293" i="11"/>
  <c r="Q293" i="11"/>
  <c r="P293" i="11"/>
  <c r="O293" i="11"/>
  <c r="N293" i="11"/>
  <c r="M293" i="11"/>
  <c r="L293" i="11"/>
  <c r="K293" i="11"/>
  <c r="J293" i="11"/>
  <c r="T292" i="11"/>
  <c r="S292" i="11"/>
  <c r="R292" i="11"/>
  <c r="Q292" i="11"/>
  <c r="P292" i="11"/>
  <c r="O292" i="11"/>
  <c r="N292" i="11"/>
  <c r="M292" i="11"/>
  <c r="L292" i="11"/>
  <c r="K292" i="11"/>
  <c r="J292" i="11"/>
  <c r="T291" i="11"/>
  <c r="S291" i="11"/>
  <c r="R291" i="11"/>
  <c r="Q291" i="11"/>
  <c r="P291" i="11"/>
  <c r="O291" i="11"/>
  <c r="N291" i="11"/>
  <c r="M291" i="11"/>
  <c r="L291" i="11"/>
  <c r="K291" i="11"/>
  <c r="J291" i="11"/>
  <c r="T290" i="11"/>
  <c r="S290" i="11"/>
  <c r="R290" i="11"/>
  <c r="Q290" i="11"/>
  <c r="P290" i="11"/>
  <c r="O290" i="11"/>
  <c r="N290" i="11"/>
  <c r="M290" i="11"/>
  <c r="L290" i="11"/>
  <c r="K290" i="11"/>
  <c r="J290" i="11"/>
  <c r="T289" i="11"/>
  <c r="S289" i="11"/>
  <c r="R289" i="11"/>
  <c r="Q289" i="11"/>
  <c r="P289" i="11"/>
  <c r="O289" i="11"/>
  <c r="N289" i="11"/>
  <c r="M289" i="11"/>
  <c r="L289" i="11"/>
  <c r="K289" i="11"/>
  <c r="J289" i="11"/>
  <c r="T288" i="11"/>
  <c r="S288" i="11"/>
  <c r="R288" i="11"/>
  <c r="Q288" i="11"/>
  <c r="P288" i="11"/>
  <c r="O288" i="11"/>
  <c r="N288" i="11"/>
  <c r="M288" i="11"/>
  <c r="L288" i="11"/>
  <c r="K288" i="11"/>
  <c r="J288" i="11"/>
  <c r="T287" i="11"/>
  <c r="S287" i="11"/>
  <c r="R287" i="11"/>
  <c r="Q287" i="11"/>
  <c r="P287" i="11"/>
  <c r="O287" i="11"/>
  <c r="N287" i="11"/>
  <c r="M287" i="11"/>
  <c r="L287" i="11"/>
  <c r="K287" i="11"/>
  <c r="J287" i="11"/>
  <c r="T286" i="11"/>
  <c r="S286" i="11"/>
  <c r="R286" i="11"/>
  <c r="Q286" i="11"/>
  <c r="P286" i="11"/>
  <c r="O286" i="11"/>
  <c r="N286" i="11"/>
  <c r="M286" i="11"/>
  <c r="L286" i="11"/>
  <c r="K286" i="11"/>
  <c r="J286" i="11"/>
  <c r="T285" i="11"/>
  <c r="S285" i="11"/>
  <c r="R285" i="11"/>
  <c r="Q285" i="11"/>
  <c r="P285" i="11"/>
  <c r="O285" i="11"/>
  <c r="N285" i="11"/>
  <c r="M285" i="11"/>
  <c r="L285" i="11"/>
  <c r="K285" i="11"/>
  <c r="J285" i="11"/>
  <c r="T284" i="11"/>
  <c r="S284" i="11"/>
  <c r="R284" i="11"/>
  <c r="Q284" i="11"/>
  <c r="P284" i="11"/>
  <c r="O284" i="11"/>
  <c r="N284" i="11"/>
  <c r="M284" i="11"/>
  <c r="L284" i="11"/>
  <c r="K284" i="11"/>
  <c r="J284" i="11"/>
  <c r="T283" i="11"/>
  <c r="S283" i="11"/>
  <c r="R283" i="11"/>
  <c r="Q283" i="11"/>
  <c r="P283" i="11"/>
  <c r="O283" i="11"/>
  <c r="N283" i="11"/>
  <c r="M283" i="11"/>
  <c r="L283" i="11"/>
  <c r="K283" i="11"/>
  <c r="J283" i="11"/>
  <c r="T282" i="11"/>
  <c r="S282" i="11"/>
  <c r="R282" i="11"/>
  <c r="Q282" i="11"/>
  <c r="P282" i="11"/>
  <c r="O282" i="11"/>
  <c r="N282" i="11"/>
  <c r="M282" i="11"/>
  <c r="L282" i="11"/>
  <c r="K282" i="11"/>
  <c r="J282" i="11"/>
  <c r="T281" i="11"/>
  <c r="S281" i="11"/>
  <c r="R281" i="11"/>
  <c r="Q281" i="11"/>
  <c r="P281" i="11"/>
  <c r="O281" i="11"/>
  <c r="N281" i="11"/>
  <c r="M281" i="11"/>
  <c r="L281" i="11"/>
  <c r="K281" i="11"/>
  <c r="J281" i="11"/>
  <c r="T280" i="11"/>
  <c r="S280" i="11"/>
  <c r="R280" i="11"/>
  <c r="Q280" i="11"/>
  <c r="P280" i="11"/>
  <c r="O280" i="11"/>
  <c r="N280" i="11"/>
  <c r="M280" i="11"/>
  <c r="L280" i="11"/>
  <c r="K280" i="11"/>
  <c r="J280" i="11"/>
  <c r="T279" i="11"/>
  <c r="S279" i="11"/>
  <c r="R279" i="11"/>
  <c r="Q279" i="11"/>
  <c r="P279" i="11"/>
  <c r="O279" i="11"/>
  <c r="N279" i="11"/>
  <c r="M279" i="11"/>
  <c r="L279" i="11"/>
  <c r="K279" i="11"/>
  <c r="J279" i="11"/>
  <c r="T278" i="11"/>
  <c r="S278" i="11"/>
  <c r="R278" i="11"/>
  <c r="Q278" i="11"/>
  <c r="P278" i="11"/>
  <c r="O278" i="11"/>
  <c r="N278" i="11"/>
  <c r="M278" i="11"/>
  <c r="L278" i="11"/>
  <c r="K278" i="11"/>
  <c r="J278" i="11"/>
  <c r="T277" i="11"/>
  <c r="S277" i="11"/>
  <c r="R277" i="11"/>
  <c r="Q277" i="11"/>
  <c r="P277" i="11"/>
  <c r="O277" i="11"/>
  <c r="N277" i="11"/>
  <c r="M277" i="11"/>
  <c r="L277" i="11"/>
  <c r="K277" i="11"/>
  <c r="J277" i="11"/>
  <c r="T276" i="11"/>
  <c r="S276" i="11"/>
  <c r="R276" i="11"/>
  <c r="Q276" i="11"/>
  <c r="P276" i="11"/>
  <c r="O276" i="11"/>
  <c r="N276" i="11"/>
  <c r="M276" i="11"/>
  <c r="L276" i="11"/>
  <c r="K276" i="11"/>
  <c r="J276" i="11"/>
  <c r="T275" i="11"/>
  <c r="S275" i="11"/>
  <c r="R275" i="11"/>
  <c r="Q275" i="11"/>
  <c r="P275" i="11"/>
  <c r="O275" i="11"/>
  <c r="N275" i="11"/>
  <c r="M275" i="11"/>
  <c r="L275" i="11"/>
  <c r="K275" i="11"/>
  <c r="J275" i="11"/>
  <c r="T274" i="11"/>
  <c r="S274" i="11"/>
  <c r="R274" i="11"/>
  <c r="Q274" i="11"/>
  <c r="P274" i="11"/>
  <c r="O274" i="11"/>
  <c r="N274" i="11"/>
  <c r="M274" i="11"/>
  <c r="L274" i="11"/>
  <c r="K274" i="11"/>
  <c r="J274" i="11"/>
  <c r="T273" i="11"/>
  <c r="S273" i="11"/>
  <c r="R273" i="11"/>
  <c r="Q273" i="11"/>
  <c r="P273" i="11"/>
  <c r="O273" i="11"/>
  <c r="N273" i="11"/>
  <c r="M273" i="11"/>
  <c r="L273" i="11"/>
  <c r="K273" i="11"/>
  <c r="J273" i="11"/>
  <c r="T272" i="11"/>
  <c r="S272" i="11"/>
  <c r="R272" i="11"/>
  <c r="Q272" i="11"/>
  <c r="P272" i="11"/>
  <c r="O272" i="11"/>
  <c r="N272" i="11"/>
  <c r="M272" i="11"/>
  <c r="L272" i="11"/>
  <c r="K272" i="11"/>
  <c r="J272" i="11"/>
  <c r="T271" i="11"/>
  <c r="S271" i="11"/>
  <c r="R271" i="11"/>
  <c r="Q271" i="11"/>
  <c r="P271" i="11"/>
  <c r="O271" i="11"/>
  <c r="N271" i="11"/>
  <c r="M271" i="11"/>
  <c r="L271" i="11"/>
  <c r="K271" i="11"/>
  <c r="J271" i="11"/>
  <c r="T270" i="11"/>
  <c r="S270" i="11"/>
  <c r="R270" i="11"/>
  <c r="Q270" i="11"/>
  <c r="P270" i="11"/>
  <c r="O270" i="11"/>
  <c r="N270" i="11"/>
  <c r="M270" i="11"/>
  <c r="L270" i="11"/>
  <c r="K270" i="11"/>
  <c r="J270" i="11"/>
  <c r="T269" i="11"/>
  <c r="S269" i="11"/>
  <c r="R269" i="11"/>
  <c r="Q269" i="11"/>
  <c r="P269" i="11"/>
  <c r="O269" i="11"/>
  <c r="N269" i="11"/>
  <c r="M269" i="11"/>
  <c r="L269" i="11"/>
  <c r="K269" i="11"/>
  <c r="J269" i="11"/>
  <c r="T268" i="11"/>
  <c r="S268" i="11"/>
  <c r="R268" i="11"/>
  <c r="Q268" i="11"/>
  <c r="P268" i="11"/>
  <c r="O268" i="11"/>
  <c r="N268" i="11"/>
  <c r="M268" i="11"/>
  <c r="L268" i="11"/>
  <c r="K268" i="11"/>
  <c r="J268" i="11"/>
  <c r="T267" i="11"/>
  <c r="S267" i="11"/>
  <c r="R267" i="11"/>
  <c r="Q267" i="11"/>
  <c r="P267" i="11"/>
  <c r="O267" i="11"/>
  <c r="N267" i="11"/>
  <c r="M267" i="11"/>
  <c r="L267" i="11"/>
  <c r="K267" i="11"/>
  <c r="J267" i="11"/>
  <c r="T266" i="11"/>
  <c r="S266" i="11"/>
  <c r="R266" i="11"/>
  <c r="Q266" i="11"/>
  <c r="P266" i="11"/>
  <c r="O266" i="11"/>
  <c r="N266" i="11"/>
  <c r="M266" i="11"/>
  <c r="L266" i="11"/>
  <c r="K266" i="11"/>
  <c r="J266" i="11"/>
  <c r="T265" i="11"/>
  <c r="S265" i="11"/>
  <c r="R265" i="11"/>
  <c r="Q265" i="11"/>
  <c r="P265" i="11"/>
  <c r="O265" i="11"/>
  <c r="N265" i="11"/>
  <c r="M265" i="11"/>
  <c r="L265" i="11"/>
  <c r="K265" i="11"/>
  <c r="J265" i="11"/>
  <c r="T264" i="11"/>
  <c r="S264" i="11"/>
  <c r="R264" i="11"/>
  <c r="Q264" i="11"/>
  <c r="P264" i="11"/>
  <c r="O264" i="11"/>
  <c r="N264" i="11"/>
  <c r="M264" i="11"/>
  <c r="L264" i="11"/>
  <c r="K264" i="11"/>
  <c r="J264" i="11"/>
  <c r="T263" i="11"/>
  <c r="S263" i="11"/>
  <c r="R263" i="11"/>
  <c r="Q263" i="11"/>
  <c r="P263" i="11"/>
  <c r="O263" i="11"/>
  <c r="N263" i="11"/>
  <c r="M263" i="11"/>
  <c r="L263" i="11"/>
  <c r="K263" i="11"/>
  <c r="J263" i="11"/>
  <c r="T262" i="11"/>
  <c r="S262" i="11"/>
  <c r="R262" i="11"/>
  <c r="Q262" i="11"/>
  <c r="P262" i="11"/>
  <c r="O262" i="11"/>
  <c r="N262" i="11"/>
  <c r="M262" i="11"/>
  <c r="L262" i="11"/>
  <c r="K262" i="11"/>
  <c r="J262" i="11"/>
  <c r="T261" i="11"/>
  <c r="S261" i="11"/>
  <c r="R261" i="11"/>
  <c r="Q261" i="11"/>
  <c r="P261" i="11"/>
  <c r="O261" i="11"/>
  <c r="N261" i="11"/>
  <c r="M261" i="11"/>
  <c r="L261" i="11"/>
  <c r="K261" i="11"/>
  <c r="J261" i="11"/>
  <c r="T260" i="11"/>
  <c r="S260" i="11"/>
  <c r="R260" i="11"/>
  <c r="Q260" i="11"/>
  <c r="P260" i="11"/>
  <c r="O260" i="11"/>
  <c r="N260" i="11"/>
  <c r="M260" i="11"/>
  <c r="L260" i="11"/>
  <c r="K260" i="11"/>
  <c r="J260" i="11"/>
  <c r="T259" i="11"/>
  <c r="S259" i="11"/>
  <c r="R259" i="11"/>
  <c r="Q259" i="11"/>
  <c r="P259" i="11"/>
  <c r="O259" i="11"/>
  <c r="N259" i="11"/>
  <c r="M259" i="11"/>
  <c r="L259" i="11"/>
  <c r="K259" i="11"/>
  <c r="J259" i="11"/>
  <c r="T258" i="11"/>
  <c r="S258" i="11"/>
  <c r="R258" i="11"/>
  <c r="Q258" i="11"/>
  <c r="P258" i="11"/>
  <c r="O258" i="11"/>
  <c r="N258" i="11"/>
  <c r="M258" i="11"/>
  <c r="L258" i="11"/>
  <c r="K258" i="11"/>
  <c r="J258" i="11"/>
  <c r="T257" i="11"/>
  <c r="S257" i="11"/>
  <c r="R257" i="11"/>
  <c r="Q257" i="11"/>
  <c r="P257" i="11"/>
  <c r="O257" i="11"/>
  <c r="N257" i="11"/>
  <c r="M257" i="11"/>
  <c r="L257" i="11"/>
  <c r="K257" i="11"/>
  <c r="J257" i="11"/>
  <c r="T256" i="11"/>
  <c r="S256" i="11"/>
  <c r="R256" i="11"/>
  <c r="Q256" i="11"/>
  <c r="P256" i="11"/>
  <c r="O256" i="11"/>
  <c r="N256" i="11"/>
  <c r="M256" i="11"/>
  <c r="L256" i="11"/>
  <c r="K256" i="11"/>
  <c r="J256" i="11"/>
  <c r="T255" i="11"/>
  <c r="S255" i="11"/>
  <c r="R255" i="11"/>
  <c r="Q255" i="11"/>
  <c r="P255" i="11"/>
  <c r="O255" i="11"/>
  <c r="N255" i="11"/>
  <c r="M255" i="11"/>
  <c r="L255" i="11"/>
  <c r="K255" i="11"/>
  <c r="J255" i="11"/>
  <c r="T254" i="11"/>
  <c r="S254" i="11"/>
  <c r="R254" i="11"/>
  <c r="Q254" i="11"/>
  <c r="P254" i="11"/>
  <c r="O254" i="11"/>
  <c r="N254" i="11"/>
  <c r="M254" i="11"/>
  <c r="L254" i="11"/>
  <c r="K254" i="11"/>
  <c r="J254" i="11"/>
  <c r="T253" i="11"/>
  <c r="S253" i="11"/>
  <c r="R253" i="11"/>
  <c r="Q253" i="11"/>
  <c r="P253" i="11"/>
  <c r="O253" i="11"/>
  <c r="N253" i="11"/>
  <c r="M253" i="11"/>
  <c r="L253" i="11"/>
  <c r="K253" i="11"/>
  <c r="J253" i="11"/>
  <c r="T252" i="11"/>
  <c r="S252" i="11"/>
  <c r="R252" i="11"/>
  <c r="Q252" i="11"/>
  <c r="P252" i="11"/>
  <c r="O252" i="11"/>
  <c r="N252" i="11"/>
  <c r="M252" i="11"/>
  <c r="L252" i="11"/>
  <c r="K252" i="11"/>
  <c r="J252" i="11"/>
  <c r="T251" i="11"/>
  <c r="S251" i="11"/>
  <c r="R251" i="11"/>
  <c r="Q251" i="11"/>
  <c r="P251" i="11"/>
  <c r="O251" i="11"/>
  <c r="N251" i="11"/>
  <c r="M251" i="11"/>
  <c r="L251" i="11"/>
  <c r="K251" i="11"/>
  <c r="J251" i="11"/>
  <c r="T250" i="11"/>
  <c r="S250" i="11"/>
  <c r="R250" i="11"/>
  <c r="Q250" i="11"/>
  <c r="P250" i="11"/>
  <c r="O250" i="11"/>
  <c r="N250" i="11"/>
  <c r="M250" i="11"/>
  <c r="L250" i="11"/>
  <c r="K250" i="11"/>
  <c r="J250" i="11"/>
  <c r="T249" i="11"/>
  <c r="S249" i="11"/>
  <c r="R249" i="11"/>
  <c r="Q249" i="11"/>
  <c r="P249" i="11"/>
  <c r="O249" i="11"/>
  <c r="N249" i="11"/>
  <c r="M249" i="11"/>
  <c r="L249" i="11"/>
  <c r="K249" i="11"/>
  <c r="J249" i="11"/>
  <c r="T248" i="11"/>
  <c r="S248" i="11"/>
  <c r="R248" i="11"/>
  <c r="Q248" i="11"/>
  <c r="P248" i="11"/>
  <c r="O248" i="11"/>
  <c r="N248" i="11"/>
  <c r="M248" i="11"/>
  <c r="L248" i="11"/>
  <c r="K248" i="11"/>
  <c r="J248" i="11"/>
  <c r="T247" i="11"/>
  <c r="S247" i="11"/>
  <c r="R247" i="11"/>
  <c r="Q247" i="11"/>
  <c r="P247" i="11"/>
  <c r="O247" i="11"/>
  <c r="N247" i="11"/>
  <c r="M247" i="11"/>
  <c r="L247" i="11"/>
  <c r="K247" i="11"/>
  <c r="J247" i="11"/>
  <c r="T246" i="11"/>
  <c r="S246" i="11"/>
  <c r="R246" i="11"/>
  <c r="Q246" i="11"/>
  <c r="P246" i="11"/>
  <c r="O246" i="11"/>
  <c r="N246" i="11"/>
  <c r="M246" i="11"/>
  <c r="L246" i="11"/>
  <c r="K246" i="11"/>
  <c r="J246" i="11"/>
  <c r="T245" i="11"/>
  <c r="S245" i="11"/>
  <c r="R245" i="11"/>
  <c r="Q245" i="11"/>
  <c r="P245" i="11"/>
  <c r="O245" i="11"/>
  <c r="N245" i="11"/>
  <c r="M245" i="11"/>
  <c r="L245" i="11"/>
  <c r="K245" i="11"/>
  <c r="J245" i="11"/>
  <c r="T244" i="11"/>
  <c r="S244" i="11"/>
  <c r="R244" i="11"/>
  <c r="Q244" i="11"/>
  <c r="P244" i="11"/>
  <c r="O244" i="11"/>
  <c r="N244" i="11"/>
  <c r="M244" i="11"/>
  <c r="L244" i="11"/>
  <c r="K244" i="11"/>
  <c r="J244" i="11"/>
  <c r="T243" i="11"/>
  <c r="S243" i="11"/>
  <c r="R243" i="11"/>
  <c r="Q243" i="11"/>
  <c r="P243" i="11"/>
  <c r="O243" i="11"/>
  <c r="N243" i="11"/>
  <c r="M243" i="11"/>
  <c r="L243" i="11"/>
  <c r="K243" i="11"/>
  <c r="J243" i="11"/>
  <c r="T242" i="11"/>
  <c r="S242" i="11"/>
  <c r="R242" i="11"/>
  <c r="Q242" i="11"/>
  <c r="P242" i="11"/>
  <c r="O242" i="11"/>
  <c r="N242" i="11"/>
  <c r="M242" i="11"/>
  <c r="L242" i="11"/>
  <c r="K242" i="11"/>
  <c r="J242" i="11"/>
  <c r="T241" i="11"/>
  <c r="S241" i="11"/>
  <c r="R241" i="11"/>
  <c r="Q241" i="11"/>
  <c r="P241" i="11"/>
  <c r="O241" i="11"/>
  <c r="N241" i="11"/>
  <c r="M241" i="11"/>
  <c r="L241" i="11"/>
  <c r="K241" i="11"/>
  <c r="J241" i="11"/>
  <c r="T240" i="11"/>
  <c r="S240" i="11"/>
  <c r="R240" i="11"/>
  <c r="Q240" i="11"/>
  <c r="P240" i="11"/>
  <c r="O240" i="11"/>
  <c r="N240" i="11"/>
  <c r="M240" i="11"/>
  <c r="L240" i="11"/>
  <c r="K240" i="11"/>
  <c r="J240" i="11"/>
  <c r="T239" i="11"/>
  <c r="S239" i="11"/>
  <c r="R239" i="11"/>
  <c r="Q239" i="11"/>
  <c r="P239" i="11"/>
  <c r="O239" i="11"/>
  <c r="N239" i="11"/>
  <c r="M239" i="11"/>
  <c r="L239" i="11"/>
  <c r="K239" i="11"/>
  <c r="J239" i="11"/>
  <c r="T238" i="11"/>
  <c r="S238" i="11"/>
  <c r="R238" i="11"/>
  <c r="Q238" i="11"/>
  <c r="P238" i="11"/>
  <c r="O238" i="11"/>
  <c r="N238" i="11"/>
  <c r="M238" i="11"/>
  <c r="L238" i="11"/>
  <c r="K238" i="11"/>
  <c r="J238" i="11"/>
  <c r="T237" i="11"/>
  <c r="S237" i="11"/>
  <c r="R237" i="11"/>
  <c r="Q237" i="11"/>
  <c r="P237" i="11"/>
  <c r="O237" i="11"/>
  <c r="N237" i="11"/>
  <c r="M237" i="11"/>
  <c r="L237" i="11"/>
  <c r="K237" i="11"/>
  <c r="J237" i="11"/>
  <c r="T236" i="11"/>
  <c r="S236" i="11"/>
  <c r="R236" i="11"/>
  <c r="Q236" i="11"/>
  <c r="P236" i="11"/>
  <c r="O236" i="11"/>
  <c r="N236" i="11"/>
  <c r="M236" i="11"/>
  <c r="L236" i="11"/>
  <c r="K236" i="11"/>
  <c r="J236" i="11"/>
  <c r="T235" i="11"/>
  <c r="S235" i="11"/>
  <c r="R235" i="11"/>
  <c r="Q235" i="11"/>
  <c r="P235" i="11"/>
  <c r="O235" i="11"/>
  <c r="N235" i="11"/>
  <c r="M235" i="11"/>
  <c r="L235" i="11"/>
  <c r="K235" i="11"/>
  <c r="J235" i="11"/>
  <c r="T234" i="11"/>
  <c r="S234" i="11"/>
  <c r="R234" i="11"/>
  <c r="Q234" i="11"/>
  <c r="P234" i="11"/>
  <c r="O234" i="11"/>
  <c r="N234" i="11"/>
  <c r="M234" i="11"/>
  <c r="L234" i="11"/>
  <c r="K234" i="11"/>
  <c r="J234" i="11"/>
  <c r="T233" i="11"/>
  <c r="S233" i="11"/>
  <c r="R233" i="11"/>
  <c r="Q233" i="11"/>
  <c r="P233" i="11"/>
  <c r="O233" i="11"/>
  <c r="N233" i="11"/>
  <c r="M233" i="11"/>
  <c r="L233" i="11"/>
  <c r="K233" i="11"/>
  <c r="J233" i="11"/>
  <c r="T232" i="11"/>
  <c r="S232" i="11"/>
  <c r="R232" i="11"/>
  <c r="Q232" i="11"/>
  <c r="P232" i="11"/>
  <c r="O232" i="11"/>
  <c r="N232" i="11"/>
  <c r="M232" i="11"/>
  <c r="L232" i="11"/>
  <c r="K232" i="11"/>
  <c r="J232" i="11"/>
  <c r="T231" i="11"/>
  <c r="S231" i="11"/>
  <c r="R231" i="11"/>
  <c r="Q231" i="11"/>
  <c r="P231" i="11"/>
  <c r="O231" i="11"/>
  <c r="N231" i="11"/>
  <c r="M231" i="11"/>
  <c r="L231" i="11"/>
  <c r="K231" i="11"/>
  <c r="J231" i="11"/>
  <c r="T230" i="11"/>
  <c r="S230" i="11"/>
  <c r="R230" i="11"/>
  <c r="Q230" i="11"/>
  <c r="P230" i="11"/>
  <c r="O230" i="11"/>
  <c r="N230" i="11"/>
  <c r="M230" i="11"/>
  <c r="L230" i="11"/>
  <c r="K230" i="11"/>
  <c r="J230" i="11"/>
  <c r="T229" i="11"/>
  <c r="S229" i="11"/>
  <c r="R229" i="11"/>
  <c r="Q229" i="11"/>
  <c r="P229" i="11"/>
  <c r="O229" i="11"/>
  <c r="N229" i="11"/>
  <c r="M229" i="11"/>
  <c r="L229" i="11"/>
  <c r="K229" i="11"/>
  <c r="J229" i="11"/>
  <c r="T228" i="11"/>
  <c r="S228" i="11"/>
  <c r="R228" i="11"/>
  <c r="Q228" i="11"/>
  <c r="P228" i="11"/>
  <c r="O228" i="11"/>
  <c r="N228" i="11"/>
  <c r="M228" i="11"/>
  <c r="L228" i="11"/>
  <c r="K228" i="11"/>
  <c r="J228" i="11"/>
  <c r="T227" i="11"/>
  <c r="S227" i="11"/>
  <c r="R227" i="11"/>
  <c r="Q227" i="11"/>
  <c r="P227" i="11"/>
  <c r="O227" i="11"/>
  <c r="N227" i="11"/>
  <c r="M227" i="11"/>
  <c r="L227" i="11"/>
  <c r="K227" i="11"/>
  <c r="J227" i="11"/>
  <c r="T226" i="11"/>
  <c r="S226" i="11"/>
  <c r="R226" i="11"/>
  <c r="Q226" i="11"/>
  <c r="P226" i="11"/>
  <c r="O226" i="11"/>
  <c r="N226" i="11"/>
  <c r="M226" i="11"/>
  <c r="L226" i="11"/>
  <c r="K226" i="11"/>
  <c r="J226" i="11"/>
  <c r="T225" i="11"/>
  <c r="S225" i="11"/>
  <c r="R225" i="11"/>
  <c r="Q225" i="11"/>
  <c r="P225" i="11"/>
  <c r="O225" i="11"/>
  <c r="N225" i="11"/>
  <c r="M225" i="11"/>
  <c r="L225" i="11"/>
  <c r="K225" i="11"/>
  <c r="J225" i="11"/>
  <c r="T224" i="11"/>
  <c r="S224" i="11"/>
  <c r="R224" i="11"/>
  <c r="Q224" i="11"/>
  <c r="P224" i="11"/>
  <c r="O224" i="11"/>
  <c r="N224" i="11"/>
  <c r="M224" i="11"/>
  <c r="L224" i="11"/>
  <c r="K224" i="11"/>
  <c r="J224" i="11"/>
  <c r="T223" i="11"/>
  <c r="S223" i="11"/>
  <c r="R223" i="11"/>
  <c r="Q223" i="11"/>
  <c r="P223" i="11"/>
  <c r="O223" i="11"/>
  <c r="N223" i="11"/>
  <c r="M223" i="11"/>
  <c r="L223" i="11"/>
  <c r="K223" i="11"/>
  <c r="J223" i="11"/>
  <c r="T222" i="11"/>
  <c r="S222" i="11"/>
  <c r="R222" i="11"/>
  <c r="Q222" i="11"/>
  <c r="P222" i="11"/>
  <c r="O222" i="11"/>
  <c r="N222" i="11"/>
  <c r="M222" i="11"/>
  <c r="L222" i="11"/>
  <c r="K222" i="11"/>
  <c r="J222" i="11"/>
  <c r="T221" i="11"/>
  <c r="S221" i="11"/>
  <c r="R221" i="11"/>
  <c r="Q221" i="11"/>
  <c r="P221" i="11"/>
  <c r="O221" i="11"/>
  <c r="N221" i="11"/>
  <c r="M221" i="11"/>
  <c r="L221" i="11"/>
  <c r="K221" i="11"/>
  <c r="J221" i="11"/>
  <c r="T220" i="11"/>
  <c r="S220" i="11"/>
  <c r="R220" i="11"/>
  <c r="Q220" i="11"/>
  <c r="P220" i="11"/>
  <c r="O220" i="11"/>
  <c r="N220" i="11"/>
  <c r="M220" i="11"/>
  <c r="L220" i="11"/>
  <c r="K220" i="11"/>
  <c r="J220" i="11"/>
  <c r="T219" i="11"/>
  <c r="S219" i="11"/>
  <c r="R219" i="11"/>
  <c r="Q219" i="11"/>
  <c r="P219" i="11"/>
  <c r="O219" i="11"/>
  <c r="N219" i="11"/>
  <c r="M219" i="11"/>
  <c r="L219" i="11"/>
  <c r="K219" i="11"/>
  <c r="J219" i="11"/>
  <c r="T218" i="11"/>
  <c r="S218" i="11"/>
  <c r="R218" i="11"/>
  <c r="Q218" i="11"/>
  <c r="P218" i="11"/>
  <c r="O218" i="11"/>
  <c r="N218" i="11"/>
  <c r="M218" i="11"/>
  <c r="L218" i="11"/>
  <c r="K218" i="11"/>
  <c r="J218" i="11"/>
  <c r="T217" i="11"/>
  <c r="S217" i="11"/>
  <c r="R217" i="11"/>
  <c r="Q217" i="11"/>
  <c r="P217" i="11"/>
  <c r="O217" i="11"/>
  <c r="N217" i="11"/>
  <c r="M217" i="11"/>
  <c r="L217" i="11"/>
  <c r="K217" i="11"/>
  <c r="J217" i="11"/>
  <c r="T216" i="11"/>
  <c r="S216" i="11"/>
  <c r="R216" i="11"/>
  <c r="Q216" i="11"/>
  <c r="P216" i="11"/>
  <c r="O216" i="11"/>
  <c r="N216" i="11"/>
  <c r="M216" i="11"/>
  <c r="L216" i="11"/>
  <c r="K216" i="11"/>
  <c r="J216" i="11"/>
  <c r="T215" i="11"/>
  <c r="S215" i="11"/>
  <c r="R215" i="11"/>
  <c r="Q215" i="11"/>
  <c r="P215" i="11"/>
  <c r="O215" i="11"/>
  <c r="N215" i="11"/>
  <c r="M215" i="11"/>
  <c r="L215" i="11"/>
  <c r="K215" i="11"/>
  <c r="J215" i="11"/>
  <c r="T214" i="11"/>
  <c r="S214" i="11"/>
  <c r="R214" i="11"/>
  <c r="Q214" i="11"/>
  <c r="P214" i="11"/>
  <c r="O214" i="11"/>
  <c r="N214" i="11"/>
  <c r="M214" i="11"/>
  <c r="L214" i="11"/>
  <c r="K214" i="11"/>
  <c r="J214" i="11"/>
  <c r="T213" i="11"/>
  <c r="S213" i="11"/>
  <c r="R213" i="11"/>
  <c r="Q213" i="11"/>
  <c r="P213" i="11"/>
  <c r="O213" i="11"/>
  <c r="N213" i="11"/>
  <c r="M213" i="11"/>
  <c r="L213" i="11"/>
  <c r="K213" i="11"/>
  <c r="J213" i="11"/>
  <c r="T212" i="11"/>
  <c r="S212" i="11"/>
  <c r="R212" i="11"/>
  <c r="Q212" i="11"/>
  <c r="P212" i="11"/>
  <c r="O212" i="11"/>
  <c r="N212" i="11"/>
  <c r="M212" i="11"/>
  <c r="L212" i="11"/>
  <c r="K212" i="11"/>
  <c r="J212" i="11"/>
  <c r="T211" i="11"/>
  <c r="S211" i="11"/>
  <c r="R211" i="11"/>
  <c r="Q211" i="11"/>
  <c r="P211" i="11"/>
  <c r="O211" i="11"/>
  <c r="N211" i="11"/>
  <c r="M211" i="11"/>
  <c r="L211" i="11"/>
  <c r="K211" i="11"/>
  <c r="J211" i="11"/>
  <c r="T210" i="11"/>
  <c r="S210" i="11"/>
  <c r="R210" i="11"/>
  <c r="Q210" i="11"/>
  <c r="P210" i="11"/>
  <c r="O210" i="11"/>
  <c r="N210" i="11"/>
  <c r="M210" i="11"/>
  <c r="L210" i="11"/>
  <c r="K210" i="11"/>
  <c r="J210" i="11"/>
  <c r="T209" i="11"/>
  <c r="S209" i="11"/>
  <c r="R209" i="11"/>
  <c r="Q209" i="11"/>
  <c r="P209" i="11"/>
  <c r="O209" i="11"/>
  <c r="N209" i="11"/>
  <c r="M209" i="11"/>
  <c r="L209" i="11"/>
  <c r="K209" i="11"/>
  <c r="J209" i="11"/>
  <c r="T208" i="11"/>
  <c r="S208" i="11"/>
  <c r="R208" i="11"/>
  <c r="Q208" i="11"/>
  <c r="P208" i="11"/>
  <c r="O208" i="11"/>
  <c r="N208" i="11"/>
  <c r="M208" i="11"/>
  <c r="L208" i="11"/>
  <c r="K208" i="11"/>
  <c r="J208" i="11"/>
  <c r="T207" i="11"/>
  <c r="S207" i="11"/>
  <c r="R207" i="11"/>
  <c r="Q207" i="11"/>
  <c r="P207" i="11"/>
  <c r="O207" i="11"/>
  <c r="N207" i="11"/>
  <c r="M207" i="11"/>
  <c r="L207" i="11"/>
  <c r="K207" i="11"/>
  <c r="J207" i="11"/>
  <c r="T206" i="11"/>
  <c r="S206" i="11"/>
  <c r="R206" i="11"/>
  <c r="Q206" i="11"/>
  <c r="P206" i="11"/>
  <c r="O206" i="11"/>
  <c r="N206" i="11"/>
  <c r="M206" i="11"/>
  <c r="L206" i="11"/>
  <c r="K206" i="11"/>
  <c r="J206" i="11"/>
  <c r="T205" i="11"/>
  <c r="S205" i="11"/>
  <c r="R205" i="11"/>
  <c r="Q205" i="11"/>
  <c r="P205" i="11"/>
  <c r="O205" i="11"/>
  <c r="N205" i="11"/>
  <c r="M205" i="11"/>
  <c r="L205" i="11"/>
  <c r="K205" i="11"/>
  <c r="J205" i="11"/>
  <c r="T204" i="11"/>
  <c r="S204" i="11"/>
  <c r="R204" i="11"/>
  <c r="Q204" i="11"/>
  <c r="P204" i="11"/>
  <c r="O204" i="11"/>
  <c r="N204" i="11"/>
  <c r="M204" i="11"/>
  <c r="L204" i="11"/>
  <c r="K204" i="11"/>
  <c r="J204" i="11"/>
  <c r="T203" i="11"/>
  <c r="S203" i="11"/>
  <c r="R203" i="11"/>
  <c r="Q203" i="11"/>
  <c r="P203" i="11"/>
  <c r="O203" i="11"/>
  <c r="N203" i="11"/>
  <c r="M203" i="11"/>
  <c r="L203" i="11"/>
  <c r="K203" i="11"/>
  <c r="J203" i="11"/>
  <c r="T202" i="11"/>
  <c r="S202" i="11"/>
  <c r="R202" i="11"/>
  <c r="Q202" i="11"/>
  <c r="P202" i="11"/>
  <c r="O202" i="11"/>
  <c r="N202" i="11"/>
  <c r="M202" i="11"/>
  <c r="L202" i="11"/>
  <c r="K202" i="11"/>
  <c r="J202" i="11"/>
  <c r="T201" i="11"/>
  <c r="S201" i="11"/>
  <c r="R201" i="11"/>
  <c r="Q201" i="11"/>
  <c r="P201" i="11"/>
  <c r="O201" i="11"/>
  <c r="N201" i="11"/>
  <c r="M201" i="11"/>
  <c r="L201" i="11"/>
  <c r="K201" i="11"/>
  <c r="J201" i="11"/>
  <c r="T200" i="11"/>
  <c r="S200" i="11"/>
  <c r="R200" i="11"/>
  <c r="Q200" i="11"/>
  <c r="P200" i="11"/>
  <c r="O200" i="11"/>
  <c r="N200" i="11"/>
  <c r="M200" i="11"/>
  <c r="L200" i="11"/>
  <c r="K200" i="11"/>
  <c r="J200" i="11"/>
  <c r="T199" i="11"/>
  <c r="S199" i="11"/>
  <c r="R199" i="11"/>
  <c r="Q199" i="11"/>
  <c r="P199" i="11"/>
  <c r="O199" i="11"/>
  <c r="N199" i="11"/>
  <c r="M199" i="11"/>
  <c r="L199" i="11"/>
  <c r="K199" i="11"/>
  <c r="J199" i="11"/>
  <c r="T198" i="11"/>
  <c r="S198" i="11"/>
  <c r="R198" i="11"/>
  <c r="Q198" i="11"/>
  <c r="P198" i="11"/>
  <c r="O198" i="11"/>
  <c r="N198" i="11"/>
  <c r="M198" i="11"/>
  <c r="L198" i="11"/>
  <c r="K198" i="11"/>
  <c r="J198" i="11"/>
  <c r="T197" i="11"/>
  <c r="S197" i="11"/>
  <c r="R197" i="11"/>
  <c r="Q197" i="11"/>
  <c r="P197" i="11"/>
  <c r="O197" i="11"/>
  <c r="N197" i="11"/>
  <c r="M197" i="11"/>
  <c r="L197" i="11"/>
  <c r="K197" i="11"/>
  <c r="J197" i="11"/>
  <c r="T196" i="11"/>
  <c r="S196" i="11"/>
  <c r="R196" i="11"/>
  <c r="Q196" i="11"/>
  <c r="P196" i="11"/>
  <c r="O196" i="11"/>
  <c r="N196" i="11"/>
  <c r="M196" i="11"/>
  <c r="L196" i="11"/>
  <c r="K196" i="11"/>
  <c r="J196" i="11"/>
  <c r="T195" i="11"/>
  <c r="S195" i="11"/>
  <c r="R195" i="11"/>
  <c r="Q195" i="11"/>
  <c r="P195" i="11"/>
  <c r="O195" i="11"/>
  <c r="N195" i="11"/>
  <c r="M195" i="11"/>
  <c r="L195" i="11"/>
  <c r="K195" i="11"/>
  <c r="J195" i="11"/>
  <c r="T194" i="11"/>
  <c r="S194" i="11"/>
  <c r="R194" i="11"/>
  <c r="Q194" i="11"/>
  <c r="P194" i="11"/>
  <c r="O194" i="11"/>
  <c r="N194" i="11"/>
  <c r="M194" i="11"/>
  <c r="L194" i="11"/>
  <c r="K194" i="11"/>
  <c r="J194" i="11"/>
  <c r="T193" i="11"/>
  <c r="S193" i="11"/>
  <c r="R193" i="11"/>
  <c r="Q193" i="11"/>
  <c r="P193" i="11"/>
  <c r="O193" i="11"/>
  <c r="N193" i="11"/>
  <c r="M193" i="11"/>
  <c r="L193" i="11"/>
  <c r="K193" i="11"/>
  <c r="J193" i="11"/>
  <c r="T192" i="11"/>
  <c r="S192" i="11"/>
  <c r="R192" i="11"/>
  <c r="Q192" i="11"/>
  <c r="P192" i="11"/>
  <c r="O192" i="11"/>
  <c r="N192" i="11"/>
  <c r="M192" i="11"/>
  <c r="L192" i="11"/>
  <c r="K192" i="11"/>
  <c r="J192" i="11"/>
  <c r="T191" i="11"/>
  <c r="S191" i="11"/>
  <c r="R191" i="11"/>
  <c r="Q191" i="11"/>
  <c r="P191" i="11"/>
  <c r="O191" i="11"/>
  <c r="N191" i="11"/>
  <c r="M191" i="11"/>
  <c r="L191" i="11"/>
  <c r="K191" i="11"/>
  <c r="J191" i="11"/>
  <c r="T190" i="11"/>
  <c r="S190" i="11"/>
  <c r="R190" i="11"/>
  <c r="Q190" i="11"/>
  <c r="P190" i="11"/>
  <c r="O190" i="11"/>
  <c r="N190" i="11"/>
  <c r="M190" i="11"/>
  <c r="L190" i="11"/>
  <c r="K190" i="11"/>
  <c r="J190" i="11"/>
  <c r="T189" i="11"/>
  <c r="S189" i="11"/>
  <c r="R189" i="11"/>
  <c r="Q189" i="11"/>
  <c r="P189" i="11"/>
  <c r="O189" i="11"/>
  <c r="N189" i="11"/>
  <c r="M189" i="11"/>
  <c r="L189" i="11"/>
  <c r="K189" i="11"/>
  <c r="J189" i="11"/>
  <c r="T188" i="11"/>
  <c r="S188" i="11"/>
  <c r="R188" i="11"/>
  <c r="Q188" i="11"/>
  <c r="P188" i="11"/>
  <c r="O188" i="11"/>
  <c r="N188" i="11"/>
  <c r="M188" i="11"/>
  <c r="L188" i="11"/>
  <c r="K188" i="11"/>
  <c r="J188" i="11"/>
  <c r="T187" i="11"/>
  <c r="S187" i="11"/>
  <c r="R187" i="11"/>
  <c r="Q187" i="11"/>
  <c r="P187" i="11"/>
  <c r="O187" i="11"/>
  <c r="N187" i="11"/>
  <c r="M187" i="11"/>
  <c r="L187" i="11"/>
  <c r="K187" i="11"/>
  <c r="J187" i="11"/>
  <c r="T186" i="11"/>
  <c r="S186" i="11"/>
  <c r="R186" i="11"/>
  <c r="Q186" i="11"/>
  <c r="P186" i="11"/>
  <c r="O186" i="11"/>
  <c r="N186" i="11"/>
  <c r="M186" i="11"/>
  <c r="L186" i="11"/>
  <c r="K186" i="11"/>
  <c r="J186" i="11"/>
  <c r="T185" i="11"/>
  <c r="S185" i="11"/>
  <c r="R185" i="11"/>
  <c r="Q185" i="11"/>
  <c r="P185" i="11"/>
  <c r="O185" i="11"/>
  <c r="N185" i="11"/>
  <c r="M185" i="11"/>
  <c r="L185" i="11"/>
  <c r="K185" i="11"/>
  <c r="J185" i="11"/>
  <c r="T184" i="11"/>
  <c r="S184" i="11"/>
  <c r="R184" i="11"/>
  <c r="Q184" i="11"/>
  <c r="P184" i="11"/>
  <c r="O184" i="11"/>
  <c r="N184" i="11"/>
  <c r="M184" i="11"/>
  <c r="L184" i="11"/>
  <c r="K184" i="11"/>
  <c r="J184" i="11"/>
  <c r="T183" i="11"/>
  <c r="S183" i="11"/>
  <c r="R183" i="11"/>
  <c r="Q183" i="11"/>
  <c r="P183" i="11"/>
  <c r="O183" i="11"/>
  <c r="N183" i="11"/>
  <c r="M183" i="11"/>
  <c r="L183" i="11"/>
  <c r="K183" i="11"/>
  <c r="J183" i="11"/>
  <c r="T182" i="11"/>
  <c r="S182" i="11"/>
  <c r="R182" i="11"/>
  <c r="Q182" i="11"/>
  <c r="P182" i="11"/>
  <c r="O182" i="11"/>
  <c r="N182" i="11"/>
  <c r="M182" i="11"/>
  <c r="L182" i="11"/>
  <c r="K182" i="11"/>
  <c r="J182" i="11"/>
  <c r="T181" i="11"/>
  <c r="S181" i="11"/>
  <c r="R181" i="11"/>
  <c r="Q181" i="11"/>
  <c r="P181" i="11"/>
  <c r="O181" i="11"/>
  <c r="N181" i="11"/>
  <c r="M181" i="11"/>
  <c r="L181" i="11"/>
  <c r="K181" i="11"/>
  <c r="J181" i="11"/>
  <c r="T180" i="11"/>
  <c r="S180" i="11"/>
  <c r="R180" i="11"/>
  <c r="Q180" i="11"/>
  <c r="P180" i="11"/>
  <c r="O180" i="11"/>
  <c r="N180" i="11"/>
  <c r="M180" i="11"/>
  <c r="L180" i="11"/>
  <c r="K180" i="11"/>
  <c r="J180" i="11"/>
  <c r="T179" i="11"/>
  <c r="S179" i="11"/>
  <c r="R179" i="11"/>
  <c r="Q179" i="11"/>
  <c r="P179" i="11"/>
  <c r="O179" i="11"/>
  <c r="N179" i="11"/>
  <c r="M179" i="11"/>
  <c r="L179" i="11"/>
  <c r="K179" i="11"/>
  <c r="J179" i="11"/>
  <c r="T178" i="11"/>
  <c r="S178" i="11"/>
  <c r="R178" i="11"/>
  <c r="Q178" i="11"/>
  <c r="P178" i="11"/>
  <c r="O178" i="11"/>
  <c r="N178" i="11"/>
  <c r="M178" i="11"/>
  <c r="L178" i="11"/>
  <c r="K178" i="11"/>
  <c r="J178" i="11"/>
  <c r="T177" i="11"/>
  <c r="S177" i="11"/>
  <c r="R177" i="11"/>
  <c r="Q177" i="11"/>
  <c r="P177" i="11"/>
  <c r="O177" i="11"/>
  <c r="N177" i="11"/>
  <c r="M177" i="11"/>
  <c r="L177" i="11"/>
  <c r="K177" i="11"/>
  <c r="J177" i="11"/>
  <c r="T176" i="11"/>
  <c r="S176" i="11"/>
  <c r="R176" i="11"/>
  <c r="Q176" i="11"/>
  <c r="P176" i="11"/>
  <c r="O176" i="11"/>
  <c r="N176" i="11"/>
  <c r="M176" i="11"/>
  <c r="L176" i="11"/>
  <c r="K176" i="11"/>
  <c r="J176" i="11"/>
  <c r="T175" i="11"/>
  <c r="S175" i="11"/>
  <c r="R175" i="11"/>
  <c r="Q175" i="11"/>
  <c r="P175" i="11"/>
  <c r="O175" i="11"/>
  <c r="N175" i="11"/>
  <c r="M175" i="11"/>
  <c r="L175" i="11"/>
  <c r="K175" i="11"/>
  <c r="J175" i="11"/>
  <c r="T174" i="11"/>
  <c r="S174" i="11"/>
  <c r="R174" i="11"/>
  <c r="Q174" i="11"/>
  <c r="P174" i="11"/>
  <c r="O174" i="11"/>
  <c r="N174" i="11"/>
  <c r="M174" i="11"/>
  <c r="L174" i="11"/>
  <c r="K174" i="11"/>
  <c r="J174" i="11"/>
  <c r="T173" i="11"/>
  <c r="S173" i="11"/>
  <c r="R173" i="11"/>
  <c r="Q173" i="11"/>
  <c r="P173" i="11"/>
  <c r="O173" i="11"/>
  <c r="N173" i="11"/>
  <c r="M173" i="11"/>
  <c r="L173" i="11"/>
  <c r="K173" i="11"/>
  <c r="J173" i="11"/>
  <c r="T172" i="11"/>
  <c r="S172" i="11"/>
  <c r="R172" i="11"/>
  <c r="Q172" i="11"/>
  <c r="P172" i="11"/>
  <c r="O172" i="11"/>
  <c r="N172" i="11"/>
  <c r="M172" i="11"/>
  <c r="L172" i="11"/>
  <c r="K172" i="11"/>
  <c r="J172" i="11"/>
  <c r="T171" i="11"/>
  <c r="S171" i="11"/>
  <c r="R171" i="11"/>
  <c r="Q171" i="11"/>
  <c r="P171" i="11"/>
  <c r="O171" i="11"/>
  <c r="N171" i="11"/>
  <c r="M171" i="11"/>
  <c r="L171" i="11"/>
  <c r="K171" i="11"/>
  <c r="J171" i="11"/>
  <c r="T170" i="11"/>
  <c r="S170" i="11"/>
  <c r="R170" i="11"/>
  <c r="Q170" i="11"/>
  <c r="P170" i="11"/>
  <c r="O170" i="11"/>
  <c r="N170" i="11"/>
  <c r="M170" i="11"/>
  <c r="L170" i="11"/>
  <c r="K170" i="11"/>
  <c r="J170" i="11"/>
  <c r="T169" i="11"/>
  <c r="S169" i="11"/>
  <c r="R169" i="11"/>
  <c r="Q169" i="11"/>
  <c r="P169" i="11"/>
  <c r="O169" i="11"/>
  <c r="N169" i="11"/>
  <c r="M169" i="11"/>
  <c r="L169" i="11"/>
  <c r="K169" i="11"/>
  <c r="J169" i="11"/>
  <c r="T168" i="11"/>
  <c r="S168" i="11"/>
  <c r="R168" i="11"/>
  <c r="Q168" i="11"/>
  <c r="P168" i="11"/>
  <c r="O168" i="11"/>
  <c r="N168" i="11"/>
  <c r="M168" i="11"/>
  <c r="L168" i="11"/>
  <c r="K168" i="11"/>
  <c r="J168" i="11"/>
  <c r="T167" i="11"/>
  <c r="S167" i="11"/>
  <c r="R167" i="11"/>
  <c r="Q167" i="11"/>
  <c r="P167" i="11"/>
  <c r="O167" i="11"/>
  <c r="N167" i="11"/>
  <c r="M167" i="11"/>
  <c r="L167" i="11"/>
  <c r="K167" i="11"/>
  <c r="J167" i="11"/>
  <c r="T166" i="11"/>
  <c r="S166" i="11"/>
  <c r="R166" i="11"/>
  <c r="Q166" i="11"/>
  <c r="P166" i="11"/>
  <c r="O166" i="11"/>
  <c r="N166" i="11"/>
  <c r="M166" i="11"/>
  <c r="L166" i="11"/>
  <c r="K166" i="11"/>
  <c r="J166" i="11"/>
  <c r="T165" i="11"/>
  <c r="S165" i="11"/>
  <c r="R165" i="11"/>
  <c r="Q165" i="11"/>
  <c r="P165" i="11"/>
  <c r="O165" i="11"/>
  <c r="N165" i="11"/>
  <c r="M165" i="11"/>
  <c r="L165" i="11"/>
  <c r="K165" i="11"/>
  <c r="J165" i="11"/>
  <c r="T164" i="11"/>
  <c r="S164" i="11"/>
  <c r="R164" i="11"/>
  <c r="Q164" i="11"/>
  <c r="P164" i="11"/>
  <c r="O164" i="11"/>
  <c r="N164" i="11"/>
  <c r="M164" i="11"/>
  <c r="L164" i="11"/>
  <c r="K164" i="11"/>
  <c r="J164" i="11"/>
  <c r="T163" i="11"/>
  <c r="S163" i="11"/>
  <c r="R163" i="11"/>
  <c r="Q163" i="11"/>
  <c r="P163" i="11"/>
  <c r="O163" i="11"/>
  <c r="N163" i="11"/>
  <c r="M163" i="11"/>
  <c r="L163" i="11"/>
  <c r="K163" i="11"/>
  <c r="J163" i="11"/>
  <c r="T162" i="11"/>
  <c r="S162" i="11"/>
  <c r="R162" i="11"/>
  <c r="Q162" i="11"/>
  <c r="P162" i="11"/>
  <c r="O162" i="11"/>
  <c r="N162" i="11"/>
  <c r="M162" i="11"/>
  <c r="L162" i="11"/>
  <c r="K162" i="11"/>
  <c r="J162" i="11"/>
  <c r="T161" i="11"/>
  <c r="S161" i="11"/>
  <c r="R161" i="11"/>
  <c r="Q161" i="11"/>
  <c r="P161" i="11"/>
  <c r="O161" i="11"/>
  <c r="N161" i="11"/>
  <c r="M161" i="11"/>
  <c r="L161" i="11"/>
  <c r="K161" i="11"/>
  <c r="J161" i="11"/>
  <c r="T160" i="11"/>
  <c r="S160" i="11"/>
  <c r="R160" i="11"/>
  <c r="Q160" i="11"/>
  <c r="P160" i="11"/>
  <c r="O160" i="11"/>
  <c r="N160" i="11"/>
  <c r="M160" i="11"/>
  <c r="L160" i="11"/>
  <c r="K160" i="11"/>
  <c r="J160" i="11"/>
  <c r="T159" i="11"/>
  <c r="S159" i="11"/>
  <c r="R159" i="11"/>
  <c r="Q159" i="11"/>
  <c r="P159" i="11"/>
  <c r="O159" i="11"/>
  <c r="N159" i="11"/>
  <c r="M159" i="11"/>
  <c r="L159" i="11"/>
  <c r="K159" i="11"/>
  <c r="J159" i="11"/>
  <c r="T158" i="11"/>
  <c r="S158" i="11"/>
  <c r="R158" i="11"/>
  <c r="Q158" i="11"/>
  <c r="P158" i="11"/>
  <c r="O158" i="11"/>
  <c r="N158" i="11"/>
  <c r="M158" i="11"/>
  <c r="L158" i="11"/>
  <c r="K158" i="11"/>
  <c r="J158" i="11"/>
  <c r="T157" i="11"/>
  <c r="S157" i="11"/>
  <c r="R157" i="11"/>
  <c r="Q157" i="11"/>
  <c r="P157" i="11"/>
  <c r="O157" i="11"/>
  <c r="N157" i="11"/>
  <c r="M157" i="11"/>
  <c r="L157" i="11"/>
  <c r="K157" i="11"/>
  <c r="J157" i="11"/>
  <c r="T156" i="11"/>
  <c r="S156" i="11"/>
  <c r="R156" i="11"/>
  <c r="Q156" i="11"/>
  <c r="P156" i="11"/>
  <c r="O156" i="11"/>
  <c r="N156" i="11"/>
  <c r="M156" i="11"/>
  <c r="L156" i="11"/>
  <c r="K156" i="11"/>
  <c r="J156" i="11"/>
  <c r="T155" i="11"/>
  <c r="S155" i="11"/>
  <c r="R155" i="11"/>
  <c r="Q155" i="11"/>
  <c r="P155" i="11"/>
  <c r="O155" i="11"/>
  <c r="N155" i="11"/>
  <c r="M155" i="11"/>
  <c r="L155" i="11"/>
  <c r="K155" i="11"/>
  <c r="J155" i="11"/>
  <c r="T154" i="11"/>
  <c r="S154" i="11"/>
  <c r="R154" i="11"/>
  <c r="Q154" i="11"/>
  <c r="P154" i="11"/>
  <c r="O154" i="11"/>
  <c r="N154" i="11"/>
  <c r="M154" i="11"/>
  <c r="L154" i="11"/>
  <c r="K154" i="11"/>
  <c r="J154" i="11"/>
  <c r="T153" i="11"/>
  <c r="S153" i="11"/>
  <c r="R153" i="11"/>
  <c r="Q153" i="11"/>
  <c r="P153" i="11"/>
  <c r="O153" i="11"/>
  <c r="N153" i="11"/>
  <c r="M153" i="11"/>
  <c r="L153" i="11"/>
  <c r="K153" i="11"/>
  <c r="J153" i="11"/>
  <c r="T152" i="11"/>
  <c r="S152" i="11"/>
  <c r="R152" i="11"/>
  <c r="Q152" i="11"/>
  <c r="P152" i="11"/>
  <c r="O152" i="11"/>
  <c r="N152" i="11"/>
  <c r="M152" i="11"/>
  <c r="L152" i="11"/>
  <c r="K152" i="11"/>
  <c r="J152" i="11"/>
  <c r="T151" i="11"/>
  <c r="S151" i="11"/>
  <c r="R151" i="11"/>
  <c r="Q151" i="11"/>
  <c r="P151" i="11"/>
  <c r="O151" i="11"/>
  <c r="N151" i="11"/>
  <c r="M151" i="11"/>
  <c r="L151" i="11"/>
  <c r="K151" i="11"/>
  <c r="J151" i="11"/>
  <c r="T150" i="11"/>
  <c r="S150" i="11"/>
  <c r="R150" i="11"/>
  <c r="Q150" i="11"/>
  <c r="P150" i="11"/>
  <c r="O150" i="11"/>
  <c r="N150" i="11"/>
  <c r="M150" i="11"/>
  <c r="L150" i="11"/>
  <c r="K150" i="11"/>
  <c r="J150" i="11"/>
  <c r="T149" i="11"/>
  <c r="S149" i="11"/>
  <c r="R149" i="11"/>
  <c r="Q149" i="11"/>
  <c r="P149" i="11"/>
  <c r="O149" i="11"/>
  <c r="N149" i="11"/>
  <c r="M149" i="11"/>
  <c r="L149" i="11"/>
  <c r="K149" i="11"/>
  <c r="J149" i="11"/>
  <c r="T148" i="11"/>
  <c r="S148" i="11"/>
  <c r="R148" i="11"/>
  <c r="Q148" i="11"/>
  <c r="P148" i="11"/>
  <c r="O148" i="11"/>
  <c r="N148" i="11"/>
  <c r="M148" i="11"/>
  <c r="L148" i="11"/>
  <c r="K148" i="11"/>
  <c r="J148" i="11"/>
  <c r="T147" i="11"/>
  <c r="S147" i="11"/>
  <c r="R147" i="11"/>
  <c r="Q147" i="11"/>
  <c r="P147" i="11"/>
  <c r="O147" i="11"/>
  <c r="N147" i="11"/>
  <c r="M147" i="11"/>
  <c r="L147" i="11"/>
  <c r="K147" i="11"/>
  <c r="J147" i="11"/>
  <c r="T146" i="11"/>
  <c r="S146" i="11"/>
  <c r="R146" i="11"/>
  <c r="Q146" i="11"/>
  <c r="P146" i="11"/>
  <c r="O146" i="11"/>
  <c r="N146" i="11"/>
  <c r="M146" i="11"/>
  <c r="L146" i="11"/>
  <c r="K146" i="11"/>
  <c r="J146" i="11"/>
  <c r="T145" i="11"/>
  <c r="S145" i="11"/>
  <c r="R145" i="11"/>
  <c r="Q145" i="11"/>
  <c r="P145" i="11"/>
  <c r="O145" i="11"/>
  <c r="N145" i="11"/>
  <c r="M145" i="11"/>
  <c r="L145" i="11"/>
  <c r="K145" i="11"/>
  <c r="J145" i="11"/>
  <c r="T144" i="11"/>
  <c r="S144" i="11"/>
  <c r="R144" i="11"/>
  <c r="Q144" i="11"/>
  <c r="P144" i="11"/>
  <c r="O144" i="11"/>
  <c r="N144" i="11"/>
  <c r="M144" i="11"/>
  <c r="L144" i="11"/>
  <c r="K144" i="11"/>
  <c r="J144" i="11"/>
  <c r="T143" i="11"/>
  <c r="S143" i="11"/>
  <c r="R143" i="11"/>
  <c r="Q143" i="11"/>
  <c r="P143" i="11"/>
  <c r="O143" i="11"/>
  <c r="N143" i="11"/>
  <c r="M143" i="11"/>
  <c r="L143" i="11"/>
  <c r="K143" i="11"/>
  <c r="J143" i="11"/>
  <c r="T142" i="11"/>
  <c r="S142" i="11"/>
  <c r="R142" i="11"/>
  <c r="Q142" i="11"/>
  <c r="P142" i="11"/>
  <c r="O142" i="11"/>
  <c r="N142" i="11"/>
  <c r="M142" i="11"/>
  <c r="L142" i="11"/>
  <c r="K142" i="11"/>
  <c r="J142" i="11"/>
  <c r="T141" i="11"/>
  <c r="S141" i="11"/>
  <c r="R141" i="11"/>
  <c r="Q141" i="11"/>
  <c r="P141" i="11"/>
  <c r="O141" i="11"/>
  <c r="N141" i="11"/>
  <c r="M141" i="11"/>
  <c r="L141" i="11"/>
  <c r="K141" i="11"/>
  <c r="J141" i="11"/>
  <c r="T140" i="11"/>
  <c r="S140" i="11"/>
  <c r="R140" i="11"/>
  <c r="Q140" i="11"/>
  <c r="P140" i="11"/>
  <c r="O140" i="11"/>
  <c r="N140" i="11"/>
  <c r="M140" i="11"/>
  <c r="L140" i="11"/>
  <c r="K140" i="11"/>
  <c r="J140" i="11"/>
  <c r="T139" i="11"/>
  <c r="S139" i="11"/>
  <c r="R139" i="11"/>
  <c r="Q139" i="11"/>
  <c r="P139" i="11"/>
  <c r="O139" i="11"/>
  <c r="N139" i="11"/>
  <c r="M139" i="11"/>
  <c r="L139" i="11"/>
  <c r="K139" i="11"/>
  <c r="J139" i="11"/>
  <c r="T138" i="11"/>
  <c r="S138" i="11"/>
  <c r="R138" i="11"/>
  <c r="Q138" i="11"/>
  <c r="P138" i="11"/>
  <c r="O138" i="11"/>
  <c r="N138" i="11"/>
  <c r="M138" i="11"/>
  <c r="L138" i="11"/>
  <c r="K138" i="11"/>
  <c r="J138" i="11"/>
  <c r="T137" i="11"/>
  <c r="S137" i="11"/>
  <c r="R137" i="11"/>
  <c r="Q137" i="11"/>
  <c r="P137" i="11"/>
  <c r="O137" i="11"/>
  <c r="N137" i="11"/>
  <c r="M137" i="11"/>
  <c r="L137" i="11"/>
  <c r="K137" i="11"/>
  <c r="J137" i="11"/>
  <c r="T136" i="11"/>
  <c r="S136" i="11"/>
  <c r="R136" i="11"/>
  <c r="Q136" i="11"/>
  <c r="P136" i="11"/>
  <c r="O136" i="11"/>
  <c r="N136" i="11"/>
  <c r="M136" i="11"/>
  <c r="L136" i="11"/>
  <c r="K136" i="11"/>
  <c r="J136" i="11"/>
  <c r="T135" i="11"/>
  <c r="S135" i="11"/>
  <c r="R135" i="11"/>
  <c r="Q135" i="11"/>
  <c r="P135" i="11"/>
  <c r="O135" i="11"/>
  <c r="N135" i="11"/>
  <c r="M135" i="11"/>
  <c r="L135" i="11"/>
  <c r="K135" i="11"/>
  <c r="J135" i="11"/>
  <c r="T134" i="11"/>
  <c r="S134" i="11"/>
  <c r="R134" i="11"/>
  <c r="Q134" i="11"/>
  <c r="P134" i="11"/>
  <c r="O134" i="11"/>
  <c r="N134" i="11"/>
  <c r="M134" i="11"/>
  <c r="L134" i="11"/>
  <c r="K134" i="11"/>
  <c r="J134" i="11"/>
  <c r="T133" i="11"/>
  <c r="S133" i="11"/>
  <c r="R133" i="11"/>
  <c r="Q133" i="11"/>
  <c r="P133" i="11"/>
  <c r="O133" i="11"/>
  <c r="N133" i="11"/>
  <c r="M133" i="11"/>
  <c r="L133" i="11"/>
  <c r="K133" i="11"/>
  <c r="J133" i="11"/>
  <c r="T132" i="11"/>
  <c r="S132" i="11"/>
  <c r="R132" i="11"/>
  <c r="Q132" i="11"/>
  <c r="P132" i="11"/>
  <c r="O132" i="11"/>
  <c r="N132" i="11"/>
  <c r="M132" i="11"/>
  <c r="L132" i="11"/>
  <c r="K132" i="11"/>
  <c r="J132" i="11"/>
  <c r="T131" i="11"/>
  <c r="S131" i="11"/>
  <c r="R131" i="11"/>
  <c r="Q131" i="11"/>
  <c r="P131" i="11"/>
  <c r="O131" i="11"/>
  <c r="N131" i="11"/>
  <c r="M131" i="11"/>
  <c r="L131" i="11"/>
  <c r="K131" i="11"/>
  <c r="J131" i="11"/>
  <c r="T130" i="11"/>
  <c r="S130" i="11"/>
  <c r="R130" i="11"/>
  <c r="Q130" i="11"/>
  <c r="P130" i="11"/>
  <c r="O130" i="11"/>
  <c r="N130" i="11"/>
  <c r="M130" i="11"/>
  <c r="L130" i="11"/>
  <c r="K130" i="11"/>
  <c r="J130" i="11"/>
  <c r="T129" i="11"/>
  <c r="S129" i="11"/>
  <c r="R129" i="11"/>
  <c r="Q129" i="11"/>
  <c r="P129" i="11"/>
  <c r="O129" i="11"/>
  <c r="N129" i="11"/>
  <c r="M129" i="11"/>
  <c r="L129" i="11"/>
  <c r="K129" i="11"/>
  <c r="J129" i="11"/>
  <c r="T128" i="11"/>
  <c r="S128" i="11"/>
  <c r="R128" i="11"/>
  <c r="Q128" i="11"/>
  <c r="P128" i="11"/>
  <c r="O128" i="11"/>
  <c r="N128" i="11"/>
  <c r="M128" i="11"/>
  <c r="L128" i="11"/>
  <c r="K128" i="11"/>
  <c r="J128" i="11"/>
  <c r="T127" i="11"/>
  <c r="S127" i="11"/>
  <c r="R127" i="11"/>
  <c r="Q127" i="11"/>
  <c r="P127" i="11"/>
  <c r="O127" i="11"/>
  <c r="N127" i="11"/>
  <c r="M127" i="11"/>
  <c r="L127" i="11"/>
  <c r="K127" i="11"/>
  <c r="J127" i="11"/>
  <c r="T126" i="11"/>
  <c r="S126" i="11"/>
  <c r="R126" i="11"/>
  <c r="Q126" i="11"/>
  <c r="P126" i="11"/>
  <c r="O126" i="11"/>
  <c r="N126" i="11"/>
  <c r="M126" i="11"/>
  <c r="L126" i="11"/>
  <c r="K126" i="11"/>
  <c r="J126" i="11"/>
  <c r="T125" i="11"/>
  <c r="S125" i="11"/>
  <c r="R125" i="11"/>
  <c r="Q125" i="11"/>
  <c r="P125" i="11"/>
  <c r="O125" i="11"/>
  <c r="N125" i="11"/>
  <c r="M125" i="11"/>
  <c r="L125" i="11"/>
  <c r="K125" i="11"/>
  <c r="J125" i="11"/>
  <c r="T124" i="11"/>
  <c r="S124" i="11"/>
  <c r="R124" i="11"/>
  <c r="Q124" i="11"/>
  <c r="P124" i="11"/>
  <c r="O124" i="11"/>
  <c r="N124" i="11"/>
  <c r="M124" i="11"/>
  <c r="L124" i="11"/>
  <c r="K124" i="11"/>
  <c r="J124" i="11"/>
  <c r="T123" i="11"/>
  <c r="S123" i="11"/>
  <c r="R123" i="11"/>
  <c r="Q123" i="11"/>
  <c r="P123" i="11"/>
  <c r="O123" i="11"/>
  <c r="N123" i="11"/>
  <c r="M123" i="11"/>
  <c r="L123" i="11"/>
  <c r="K123" i="11"/>
  <c r="J123" i="11"/>
  <c r="T122" i="11"/>
  <c r="S122" i="11"/>
  <c r="R122" i="11"/>
  <c r="Q122" i="11"/>
  <c r="P122" i="11"/>
  <c r="O122" i="11"/>
  <c r="N122" i="11"/>
  <c r="M122" i="11"/>
  <c r="L122" i="11"/>
  <c r="K122" i="11"/>
  <c r="J122" i="11"/>
  <c r="T121" i="11"/>
  <c r="S121" i="11"/>
  <c r="R121" i="11"/>
  <c r="Q121" i="11"/>
  <c r="P121" i="11"/>
  <c r="O121" i="11"/>
  <c r="N121" i="11"/>
  <c r="M121" i="11"/>
  <c r="L121" i="11"/>
  <c r="K121" i="11"/>
  <c r="J121" i="11"/>
  <c r="T120" i="11"/>
  <c r="S120" i="11"/>
  <c r="R120" i="11"/>
  <c r="Q120" i="11"/>
  <c r="P120" i="11"/>
  <c r="O120" i="11"/>
  <c r="N120" i="11"/>
  <c r="M120" i="11"/>
  <c r="L120" i="11"/>
  <c r="K120" i="11"/>
  <c r="J120" i="11"/>
  <c r="T119" i="11"/>
  <c r="S119" i="11"/>
  <c r="R119" i="11"/>
  <c r="Q119" i="11"/>
  <c r="P119" i="11"/>
  <c r="O119" i="11"/>
  <c r="N119" i="11"/>
  <c r="M119" i="11"/>
  <c r="L119" i="11"/>
  <c r="K119" i="11"/>
  <c r="J119" i="11"/>
  <c r="T118" i="11"/>
  <c r="S118" i="11"/>
  <c r="R118" i="11"/>
  <c r="Q118" i="11"/>
  <c r="P118" i="11"/>
  <c r="O118" i="11"/>
  <c r="N118" i="11"/>
  <c r="M118" i="11"/>
  <c r="L118" i="11"/>
  <c r="K118" i="11"/>
  <c r="J118" i="11"/>
  <c r="T117" i="11"/>
  <c r="S117" i="11"/>
  <c r="R117" i="11"/>
  <c r="Q117" i="11"/>
  <c r="P117" i="11"/>
  <c r="O117" i="11"/>
  <c r="N117" i="11"/>
  <c r="M117" i="11"/>
  <c r="L117" i="11"/>
  <c r="K117" i="11"/>
  <c r="J117" i="11"/>
  <c r="T116" i="11"/>
  <c r="S116" i="11"/>
  <c r="R116" i="11"/>
  <c r="Q116" i="11"/>
  <c r="P116" i="11"/>
  <c r="O116" i="11"/>
  <c r="N116" i="11"/>
  <c r="M116" i="11"/>
  <c r="L116" i="11"/>
  <c r="K116" i="11"/>
  <c r="J116" i="11"/>
  <c r="T115" i="11"/>
  <c r="S115" i="11"/>
  <c r="R115" i="11"/>
  <c r="Q115" i="11"/>
  <c r="P115" i="11"/>
  <c r="O115" i="11"/>
  <c r="N115" i="11"/>
  <c r="M115" i="11"/>
  <c r="L115" i="11"/>
  <c r="K115" i="11"/>
  <c r="J115" i="11"/>
  <c r="T114" i="11"/>
  <c r="S114" i="11"/>
  <c r="R114" i="11"/>
  <c r="Q114" i="11"/>
  <c r="P114" i="11"/>
  <c r="O114" i="11"/>
  <c r="N114" i="11"/>
  <c r="M114" i="11"/>
  <c r="L114" i="11"/>
  <c r="K114" i="11"/>
  <c r="J114" i="11"/>
  <c r="T113" i="11"/>
  <c r="S113" i="11"/>
  <c r="R113" i="11"/>
  <c r="Q113" i="11"/>
  <c r="P113" i="11"/>
  <c r="O113" i="11"/>
  <c r="N113" i="11"/>
  <c r="M113" i="11"/>
  <c r="L113" i="11"/>
  <c r="K113" i="11"/>
  <c r="J113" i="11"/>
  <c r="T112" i="11"/>
  <c r="S112" i="11"/>
  <c r="R112" i="11"/>
  <c r="Q112" i="11"/>
  <c r="P112" i="11"/>
  <c r="O112" i="11"/>
  <c r="N112" i="11"/>
  <c r="M112" i="11"/>
  <c r="L112" i="11"/>
  <c r="K112" i="11"/>
  <c r="J112" i="11"/>
  <c r="T111" i="11"/>
  <c r="S111" i="11"/>
  <c r="R111" i="11"/>
  <c r="Q111" i="11"/>
  <c r="P111" i="11"/>
  <c r="O111" i="11"/>
  <c r="N111" i="11"/>
  <c r="M111" i="11"/>
  <c r="L111" i="11"/>
  <c r="K111" i="11"/>
  <c r="J111" i="11"/>
  <c r="T110" i="11"/>
  <c r="S110" i="11"/>
  <c r="R110" i="11"/>
  <c r="Q110" i="11"/>
  <c r="P110" i="11"/>
  <c r="O110" i="11"/>
  <c r="N110" i="11"/>
  <c r="M110" i="11"/>
  <c r="L110" i="11"/>
  <c r="K110" i="11"/>
  <c r="J110" i="11"/>
  <c r="T109" i="11"/>
  <c r="S109" i="11"/>
  <c r="R109" i="11"/>
  <c r="Q109" i="11"/>
  <c r="P109" i="11"/>
  <c r="O109" i="11"/>
  <c r="N109" i="11"/>
  <c r="M109" i="11"/>
  <c r="L109" i="11"/>
  <c r="K109" i="11"/>
  <c r="J109" i="11"/>
  <c r="T108" i="11"/>
  <c r="S108" i="11"/>
  <c r="R108" i="11"/>
  <c r="Q108" i="11"/>
  <c r="P108" i="11"/>
  <c r="O108" i="11"/>
  <c r="N108" i="11"/>
  <c r="M108" i="11"/>
  <c r="L108" i="11"/>
  <c r="K108" i="11"/>
  <c r="J108" i="11"/>
  <c r="T107" i="11"/>
  <c r="S107" i="11"/>
  <c r="R107" i="11"/>
  <c r="Q107" i="11"/>
  <c r="P107" i="11"/>
  <c r="O107" i="11"/>
  <c r="N107" i="11"/>
  <c r="M107" i="11"/>
  <c r="L107" i="11"/>
  <c r="K107" i="11"/>
  <c r="J107" i="11"/>
  <c r="T106" i="11"/>
  <c r="S106" i="11"/>
  <c r="R106" i="11"/>
  <c r="Q106" i="11"/>
  <c r="P106" i="11"/>
  <c r="O106" i="11"/>
  <c r="N106" i="11"/>
  <c r="M106" i="11"/>
  <c r="L106" i="11"/>
  <c r="K106" i="11"/>
  <c r="J106" i="11"/>
  <c r="T105" i="11"/>
  <c r="S105" i="11"/>
  <c r="R105" i="11"/>
  <c r="Q105" i="11"/>
  <c r="P105" i="11"/>
  <c r="O105" i="11"/>
  <c r="N105" i="11"/>
  <c r="M105" i="11"/>
  <c r="L105" i="11"/>
  <c r="K105" i="11"/>
  <c r="J105" i="11"/>
  <c r="T104" i="11"/>
  <c r="S104" i="11"/>
  <c r="R104" i="11"/>
  <c r="Q104" i="11"/>
  <c r="P104" i="11"/>
  <c r="O104" i="11"/>
  <c r="N104" i="11"/>
  <c r="M104" i="11"/>
  <c r="L104" i="11"/>
  <c r="K104" i="11"/>
  <c r="J104" i="11"/>
  <c r="T103" i="11"/>
  <c r="S103" i="11"/>
  <c r="R103" i="11"/>
  <c r="Q103" i="11"/>
  <c r="P103" i="11"/>
  <c r="O103" i="11"/>
  <c r="N103" i="11"/>
  <c r="M103" i="11"/>
  <c r="L103" i="11"/>
  <c r="K103" i="11"/>
  <c r="J103" i="11"/>
  <c r="T102" i="11"/>
  <c r="S102" i="11"/>
  <c r="R102" i="11"/>
  <c r="Q102" i="11"/>
  <c r="P102" i="11"/>
  <c r="O102" i="11"/>
  <c r="N102" i="11"/>
  <c r="M102" i="11"/>
  <c r="L102" i="11"/>
  <c r="K102" i="11"/>
  <c r="J102" i="11"/>
  <c r="T101" i="11"/>
  <c r="S101" i="11"/>
  <c r="R101" i="11"/>
  <c r="Q101" i="11"/>
  <c r="P101" i="11"/>
  <c r="O101" i="11"/>
  <c r="N101" i="11"/>
  <c r="M101" i="11"/>
  <c r="L101" i="11"/>
  <c r="K101" i="11"/>
  <c r="J101" i="11"/>
  <c r="T100" i="11"/>
  <c r="S100" i="11"/>
  <c r="R100" i="11"/>
  <c r="Q100" i="11"/>
  <c r="P100" i="11"/>
  <c r="O100" i="11"/>
  <c r="N100" i="11"/>
  <c r="M100" i="11"/>
  <c r="L100" i="11"/>
  <c r="K100" i="11"/>
  <c r="J100" i="11"/>
  <c r="T99" i="11"/>
  <c r="S99" i="11"/>
  <c r="R99" i="11"/>
  <c r="Q99" i="11"/>
  <c r="P99" i="11"/>
  <c r="O99" i="11"/>
  <c r="N99" i="11"/>
  <c r="M99" i="11"/>
  <c r="L99" i="11"/>
  <c r="K99" i="11"/>
  <c r="J99" i="11"/>
  <c r="T98" i="11"/>
  <c r="S98" i="11"/>
  <c r="R98" i="11"/>
  <c r="Q98" i="11"/>
  <c r="P98" i="11"/>
  <c r="O98" i="11"/>
  <c r="N98" i="11"/>
  <c r="M98" i="11"/>
  <c r="L98" i="11"/>
  <c r="K98" i="11"/>
  <c r="J98" i="11"/>
  <c r="T97" i="11"/>
  <c r="S97" i="11"/>
  <c r="R97" i="11"/>
  <c r="Q97" i="11"/>
  <c r="P97" i="11"/>
  <c r="O97" i="11"/>
  <c r="N97" i="11"/>
  <c r="M97" i="11"/>
  <c r="L97" i="11"/>
  <c r="K97" i="11"/>
  <c r="J97" i="11"/>
  <c r="T96" i="11"/>
  <c r="S96" i="11"/>
  <c r="R96" i="11"/>
  <c r="Q96" i="11"/>
  <c r="P96" i="11"/>
  <c r="O96" i="11"/>
  <c r="N96" i="11"/>
  <c r="M96" i="11"/>
  <c r="L96" i="11"/>
  <c r="K96" i="11"/>
  <c r="J96" i="11"/>
  <c r="T95" i="11"/>
  <c r="S95" i="11"/>
  <c r="R95" i="11"/>
  <c r="Q95" i="11"/>
  <c r="P95" i="11"/>
  <c r="O95" i="11"/>
  <c r="N95" i="11"/>
  <c r="M95" i="11"/>
  <c r="L95" i="11"/>
  <c r="K95" i="11"/>
  <c r="J95" i="11"/>
  <c r="T94" i="11"/>
  <c r="S94" i="11"/>
  <c r="R94" i="11"/>
  <c r="Q94" i="11"/>
  <c r="P94" i="11"/>
  <c r="O94" i="11"/>
  <c r="N94" i="11"/>
  <c r="M94" i="11"/>
  <c r="L94" i="11"/>
  <c r="K94" i="11"/>
  <c r="J94" i="11"/>
  <c r="T93" i="11"/>
  <c r="S93" i="11"/>
  <c r="R93" i="11"/>
  <c r="Q93" i="11"/>
  <c r="P93" i="11"/>
  <c r="O93" i="11"/>
  <c r="N93" i="11"/>
  <c r="M93" i="11"/>
  <c r="L93" i="11"/>
  <c r="K93" i="11"/>
  <c r="J93" i="11"/>
  <c r="T92" i="11"/>
  <c r="S92" i="11"/>
  <c r="R92" i="11"/>
  <c r="Q92" i="11"/>
  <c r="P92" i="11"/>
  <c r="O92" i="11"/>
  <c r="N92" i="11"/>
  <c r="M92" i="11"/>
  <c r="L92" i="11"/>
  <c r="K92" i="11"/>
  <c r="J92" i="11"/>
  <c r="T91" i="11"/>
  <c r="S91" i="11"/>
  <c r="R91" i="11"/>
  <c r="Q91" i="11"/>
  <c r="P91" i="11"/>
  <c r="O91" i="11"/>
  <c r="N91" i="11"/>
  <c r="M91" i="11"/>
  <c r="L91" i="11"/>
  <c r="K91" i="11"/>
  <c r="J91" i="11"/>
  <c r="T90" i="11"/>
  <c r="S90" i="11"/>
  <c r="R90" i="11"/>
  <c r="Q90" i="11"/>
  <c r="P90" i="11"/>
  <c r="O90" i="11"/>
  <c r="N90" i="11"/>
  <c r="M90" i="11"/>
  <c r="L90" i="11"/>
  <c r="K90" i="11"/>
  <c r="J90" i="11"/>
  <c r="T89" i="11"/>
  <c r="S89" i="11"/>
  <c r="R89" i="11"/>
  <c r="Q89" i="11"/>
  <c r="P89" i="11"/>
  <c r="O89" i="11"/>
  <c r="N89" i="11"/>
  <c r="M89" i="11"/>
  <c r="L89" i="11"/>
  <c r="K89" i="11"/>
  <c r="J89" i="11"/>
  <c r="T88" i="11"/>
  <c r="S88" i="11"/>
  <c r="R88" i="11"/>
  <c r="Q88" i="11"/>
  <c r="P88" i="11"/>
  <c r="O88" i="11"/>
  <c r="N88" i="11"/>
  <c r="M88" i="11"/>
  <c r="L88" i="11"/>
  <c r="K88" i="11"/>
  <c r="J88" i="11"/>
  <c r="T87" i="11"/>
  <c r="S87" i="11"/>
  <c r="R87" i="11"/>
  <c r="Q87" i="11"/>
  <c r="P87" i="11"/>
  <c r="O87" i="11"/>
  <c r="N87" i="11"/>
  <c r="M87" i="11"/>
  <c r="L87" i="11"/>
  <c r="K87" i="11"/>
  <c r="J87" i="11"/>
  <c r="T86" i="11"/>
  <c r="S86" i="11"/>
  <c r="R86" i="11"/>
  <c r="Q86" i="11"/>
  <c r="P86" i="11"/>
  <c r="O86" i="11"/>
  <c r="N86" i="11"/>
  <c r="M86" i="11"/>
  <c r="L86" i="11"/>
  <c r="K86" i="11"/>
  <c r="J86" i="11"/>
  <c r="T85" i="11"/>
  <c r="S85" i="11"/>
  <c r="R85" i="11"/>
  <c r="Q85" i="11"/>
  <c r="P85" i="11"/>
  <c r="O85" i="11"/>
  <c r="N85" i="11"/>
  <c r="M85" i="11"/>
  <c r="L85" i="11"/>
  <c r="K85" i="11"/>
  <c r="J85" i="11"/>
  <c r="T84" i="11"/>
  <c r="S84" i="11"/>
  <c r="R84" i="11"/>
  <c r="Q84" i="11"/>
  <c r="P84" i="11"/>
  <c r="O84" i="11"/>
  <c r="N84" i="11"/>
  <c r="M84" i="11"/>
  <c r="L84" i="11"/>
  <c r="K84" i="11"/>
  <c r="J84" i="11"/>
  <c r="T83" i="11"/>
  <c r="S83" i="11"/>
  <c r="R83" i="11"/>
  <c r="Q83" i="11"/>
  <c r="P83" i="11"/>
  <c r="O83" i="11"/>
  <c r="N83" i="11"/>
  <c r="M83" i="11"/>
  <c r="L83" i="11"/>
  <c r="K83" i="11"/>
  <c r="J83" i="11"/>
  <c r="T82" i="11"/>
  <c r="S82" i="11"/>
  <c r="R82" i="11"/>
  <c r="Q82" i="11"/>
  <c r="P82" i="11"/>
  <c r="O82" i="11"/>
  <c r="N82" i="11"/>
  <c r="M82" i="11"/>
  <c r="L82" i="11"/>
  <c r="K82" i="11"/>
  <c r="J82" i="11"/>
  <c r="T81" i="11"/>
  <c r="S81" i="11"/>
  <c r="R81" i="11"/>
  <c r="Q81" i="11"/>
  <c r="P81" i="11"/>
  <c r="O81" i="11"/>
  <c r="N81" i="11"/>
  <c r="M81" i="11"/>
  <c r="L81" i="11"/>
  <c r="K81" i="11"/>
  <c r="J81" i="11"/>
  <c r="T80" i="11"/>
  <c r="S80" i="11"/>
  <c r="R80" i="11"/>
  <c r="Q80" i="11"/>
  <c r="P80" i="11"/>
  <c r="O80" i="11"/>
  <c r="N80" i="11"/>
  <c r="M80" i="11"/>
  <c r="L80" i="11"/>
  <c r="K80" i="11"/>
  <c r="J80" i="11"/>
  <c r="T79" i="11"/>
  <c r="S79" i="11"/>
  <c r="R79" i="11"/>
  <c r="Q79" i="11"/>
  <c r="P79" i="11"/>
  <c r="O79" i="11"/>
  <c r="N79" i="11"/>
  <c r="M79" i="11"/>
  <c r="L79" i="11"/>
  <c r="K79" i="11"/>
  <c r="J79" i="11"/>
  <c r="T78" i="11"/>
  <c r="S78" i="11"/>
  <c r="R78" i="11"/>
  <c r="Q78" i="11"/>
  <c r="P78" i="11"/>
  <c r="O78" i="11"/>
  <c r="N78" i="11"/>
  <c r="M78" i="11"/>
  <c r="L78" i="11"/>
  <c r="K78" i="11"/>
  <c r="J78" i="11"/>
  <c r="T77" i="11"/>
  <c r="S77" i="11"/>
  <c r="R77" i="11"/>
  <c r="Q77" i="11"/>
  <c r="P77" i="11"/>
  <c r="O77" i="11"/>
  <c r="N77" i="11"/>
  <c r="M77" i="11"/>
  <c r="L77" i="11"/>
  <c r="K77" i="11"/>
  <c r="J77" i="11"/>
  <c r="T76" i="11"/>
  <c r="S76" i="11"/>
  <c r="R76" i="11"/>
  <c r="Q76" i="11"/>
  <c r="P76" i="11"/>
  <c r="O76" i="11"/>
  <c r="N76" i="11"/>
  <c r="M76" i="11"/>
  <c r="L76" i="11"/>
  <c r="K76" i="11"/>
  <c r="J76" i="11"/>
  <c r="T75" i="11"/>
  <c r="S75" i="11"/>
  <c r="R75" i="11"/>
  <c r="Q75" i="11"/>
  <c r="P75" i="11"/>
  <c r="O75" i="11"/>
  <c r="N75" i="11"/>
  <c r="M75" i="11"/>
  <c r="L75" i="11"/>
  <c r="K75" i="11"/>
  <c r="J75" i="11"/>
  <c r="T74" i="11"/>
  <c r="S74" i="11"/>
  <c r="R74" i="11"/>
  <c r="Q74" i="11"/>
  <c r="P74" i="11"/>
  <c r="O74" i="11"/>
  <c r="N74" i="11"/>
  <c r="M74" i="11"/>
  <c r="L74" i="11"/>
  <c r="K74" i="11"/>
  <c r="J74" i="11"/>
  <c r="T73" i="11"/>
  <c r="S73" i="11"/>
  <c r="R73" i="11"/>
  <c r="Q73" i="11"/>
  <c r="P73" i="11"/>
  <c r="O73" i="11"/>
  <c r="N73" i="11"/>
  <c r="M73" i="11"/>
  <c r="L73" i="11"/>
  <c r="K73" i="11"/>
  <c r="J73" i="11"/>
  <c r="T72" i="11"/>
  <c r="S72" i="11"/>
  <c r="R72" i="11"/>
  <c r="Q72" i="11"/>
  <c r="P72" i="11"/>
  <c r="O72" i="11"/>
  <c r="N72" i="11"/>
  <c r="M72" i="11"/>
  <c r="L72" i="11"/>
  <c r="K72" i="11"/>
  <c r="J72" i="11"/>
  <c r="T71" i="11"/>
  <c r="S71" i="11"/>
  <c r="R71" i="11"/>
  <c r="Q71" i="11"/>
  <c r="P71" i="11"/>
  <c r="O71" i="11"/>
  <c r="N71" i="11"/>
  <c r="M71" i="11"/>
  <c r="L71" i="11"/>
  <c r="K71" i="11"/>
  <c r="J71" i="11"/>
  <c r="T70" i="11"/>
  <c r="S70" i="11"/>
  <c r="R70" i="11"/>
  <c r="Q70" i="11"/>
  <c r="P70" i="11"/>
  <c r="O70" i="11"/>
  <c r="N70" i="11"/>
  <c r="M70" i="11"/>
  <c r="L70" i="11"/>
  <c r="K70" i="11"/>
  <c r="J70" i="11"/>
  <c r="T69" i="11"/>
  <c r="S69" i="11"/>
  <c r="R69" i="11"/>
  <c r="Q69" i="11"/>
  <c r="P69" i="11"/>
  <c r="O69" i="11"/>
  <c r="N69" i="11"/>
  <c r="M69" i="11"/>
  <c r="L69" i="11"/>
  <c r="K69" i="11"/>
  <c r="J69" i="11"/>
  <c r="T68" i="11"/>
  <c r="S68" i="11"/>
  <c r="R68" i="11"/>
  <c r="Q68" i="11"/>
  <c r="P68" i="11"/>
  <c r="O68" i="11"/>
  <c r="N68" i="11"/>
  <c r="M68" i="11"/>
  <c r="L68" i="11"/>
  <c r="K68" i="11"/>
  <c r="J68" i="11"/>
  <c r="T67" i="11"/>
  <c r="S67" i="11"/>
  <c r="R67" i="11"/>
  <c r="Q67" i="11"/>
  <c r="P67" i="11"/>
  <c r="O67" i="11"/>
  <c r="N67" i="11"/>
  <c r="M67" i="11"/>
  <c r="L67" i="11"/>
  <c r="K67" i="11"/>
  <c r="J67" i="11"/>
  <c r="T66" i="11"/>
  <c r="S66" i="11"/>
  <c r="R66" i="11"/>
  <c r="Q66" i="11"/>
  <c r="P66" i="11"/>
  <c r="O66" i="11"/>
  <c r="N66" i="11"/>
  <c r="M66" i="11"/>
  <c r="L66" i="11"/>
  <c r="K66" i="11"/>
  <c r="J66" i="11"/>
  <c r="T65" i="11"/>
  <c r="S65" i="11"/>
  <c r="R65" i="11"/>
  <c r="Q65" i="11"/>
  <c r="P65" i="11"/>
  <c r="O65" i="11"/>
  <c r="N65" i="11"/>
  <c r="M65" i="11"/>
  <c r="L65" i="11"/>
  <c r="K65" i="11"/>
  <c r="J65" i="11"/>
  <c r="T64" i="11"/>
  <c r="S64" i="11"/>
  <c r="R64" i="11"/>
  <c r="Q64" i="11"/>
  <c r="P64" i="11"/>
  <c r="O64" i="11"/>
  <c r="N64" i="11"/>
  <c r="M64" i="11"/>
  <c r="L64" i="11"/>
  <c r="K64" i="11"/>
  <c r="J64" i="11"/>
  <c r="T63" i="11"/>
  <c r="S63" i="11"/>
  <c r="R63" i="11"/>
  <c r="Q63" i="11"/>
  <c r="P63" i="11"/>
  <c r="O63" i="11"/>
  <c r="N63" i="11"/>
  <c r="M63" i="11"/>
  <c r="L63" i="11"/>
  <c r="K63" i="11"/>
  <c r="J63" i="11"/>
  <c r="T62" i="11"/>
  <c r="S62" i="11"/>
  <c r="R62" i="11"/>
  <c r="Q62" i="11"/>
  <c r="P62" i="11"/>
  <c r="O62" i="11"/>
  <c r="N62" i="11"/>
  <c r="M62" i="11"/>
  <c r="L62" i="11"/>
  <c r="K62" i="11"/>
  <c r="J62" i="11"/>
  <c r="T61" i="11"/>
  <c r="S61" i="11"/>
  <c r="R61" i="11"/>
  <c r="Q61" i="11"/>
  <c r="P61" i="11"/>
  <c r="O61" i="11"/>
  <c r="N61" i="11"/>
  <c r="M61" i="11"/>
  <c r="L61" i="11"/>
  <c r="K61" i="11"/>
  <c r="J61" i="11"/>
  <c r="T60" i="11"/>
  <c r="S60" i="11"/>
  <c r="R60" i="11"/>
  <c r="Q60" i="11"/>
  <c r="P60" i="11"/>
  <c r="O60" i="11"/>
  <c r="N60" i="11"/>
  <c r="M60" i="11"/>
  <c r="L60" i="11"/>
  <c r="K60" i="11"/>
  <c r="J60" i="11"/>
  <c r="T59" i="11"/>
  <c r="S59" i="11"/>
  <c r="R59" i="11"/>
  <c r="Q59" i="11"/>
  <c r="P59" i="11"/>
  <c r="O59" i="11"/>
  <c r="N59" i="11"/>
  <c r="M59" i="11"/>
  <c r="L59" i="11"/>
  <c r="K59" i="11"/>
  <c r="J59" i="11"/>
  <c r="T58" i="11"/>
  <c r="S58" i="11"/>
  <c r="R58" i="11"/>
  <c r="Q58" i="11"/>
  <c r="P58" i="11"/>
  <c r="O58" i="11"/>
  <c r="N58" i="11"/>
  <c r="M58" i="11"/>
  <c r="L58" i="11"/>
  <c r="K58" i="11"/>
  <c r="J58" i="11"/>
  <c r="T57" i="11"/>
  <c r="S57" i="11"/>
  <c r="R57" i="11"/>
  <c r="Q57" i="11"/>
  <c r="P57" i="11"/>
  <c r="O57" i="11"/>
  <c r="N57" i="11"/>
  <c r="M57" i="11"/>
  <c r="L57" i="11"/>
  <c r="K57" i="11"/>
  <c r="J57" i="11"/>
  <c r="T56" i="11"/>
  <c r="S56" i="11"/>
  <c r="R56" i="11"/>
  <c r="Q56" i="11"/>
  <c r="P56" i="11"/>
  <c r="O56" i="11"/>
  <c r="N56" i="11"/>
  <c r="M56" i="11"/>
  <c r="L56" i="11"/>
  <c r="K56" i="11"/>
  <c r="J56" i="11"/>
  <c r="T55" i="11"/>
  <c r="S55" i="11"/>
  <c r="R55" i="11"/>
  <c r="Q55" i="11"/>
  <c r="P55" i="11"/>
  <c r="O55" i="11"/>
  <c r="N55" i="11"/>
  <c r="M55" i="11"/>
  <c r="L55" i="11"/>
  <c r="K55" i="11"/>
  <c r="J55" i="11"/>
  <c r="T54" i="11"/>
  <c r="S54" i="11"/>
  <c r="R54" i="11"/>
  <c r="Q54" i="11"/>
  <c r="P54" i="11"/>
  <c r="O54" i="11"/>
  <c r="N54" i="11"/>
  <c r="M54" i="11"/>
  <c r="L54" i="11"/>
  <c r="K54" i="11"/>
  <c r="J54" i="11"/>
  <c r="T53" i="11"/>
  <c r="S53" i="11"/>
  <c r="R53" i="11"/>
  <c r="Q53" i="11"/>
  <c r="P53" i="11"/>
  <c r="O53" i="11"/>
  <c r="N53" i="11"/>
  <c r="M53" i="11"/>
  <c r="L53" i="11"/>
  <c r="K53" i="11"/>
  <c r="J53" i="11"/>
  <c r="T52" i="11"/>
  <c r="S52" i="11"/>
  <c r="R52" i="11"/>
  <c r="Q52" i="11"/>
  <c r="P52" i="11"/>
  <c r="O52" i="11"/>
  <c r="N52" i="11"/>
  <c r="M52" i="11"/>
  <c r="L52" i="11"/>
  <c r="K52" i="11"/>
  <c r="J52" i="11"/>
  <c r="T51" i="11"/>
  <c r="S51" i="11"/>
  <c r="R51" i="11"/>
  <c r="Q51" i="11"/>
  <c r="P51" i="11"/>
  <c r="O51" i="11"/>
  <c r="N51" i="11"/>
  <c r="M51" i="11"/>
  <c r="L51" i="11"/>
  <c r="K51" i="11"/>
  <c r="J51" i="11"/>
  <c r="T50" i="11"/>
  <c r="S50" i="11"/>
  <c r="R50" i="11"/>
  <c r="Q50" i="11"/>
  <c r="P50" i="11"/>
  <c r="O50" i="11"/>
  <c r="N50" i="11"/>
  <c r="M50" i="11"/>
  <c r="L50" i="11"/>
  <c r="K50" i="11"/>
  <c r="J50" i="11"/>
  <c r="T49" i="11"/>
  <c r="S49" i="11"/>
  <c r="R49" i="11"/>
  <c r="Q49" i="11"/>
  <c r="P49" i="11"/>
  <c r="O49" i="11"/>
  <c r="N49" i="11"/>
  <c r="M49" i="11"/>
  <c r="L49" i="11"/>
  <c r="K49" i="11"/>
  <c r="J49" i="11"/>
  <c r="T48" i="11"/>
  <c r="S48" i="11"/>
  <c r="R48" i="11"/>
  <c r="Q48" i="11"/>
  <c r="P48" i="11"/>
  <c r="O48" i="11"/>
  <c r="N48" i="11"/>
  <c r="M48" i="11"/>
  <c r="L48" i="11"/>
  <c r="K48" i="11"/>
  <c r="J48" i="11"/>
  <c r="T47" i="11"/>
  <c r="S47" i="11"/>
  <c r="R47" i="11"/>
  <c r="Q47" i="11"/>
  <c r="P47" i="11"/>
  <c r="O47" i="11"/>
  <c r="N47" i="11"/>
  <c r="M47" i="11"/>
  <c r="L47" i="11"/>
  <c r="K47" i="11"/>
  <c r="J47" i="11"/>
  <c r="T46" i="11"/>
  <c r="S46" i="11"/>
  <c r="R46" i="11"/>
  <c r="Q46" i="11"/>
  <c r="P46" i="11"/>
  <c r="O46" i="11"/>
  <c r="N46" i="11"/>
  <c r="M46" i="11"/>
  <c r="L46" i="11"/>
  <c r="K46" i="11"/>
  <c r="J46" i="11"/>
  <c r="T45" i="11"/>
  <c r="S45" i="11"/>
  <c r="R45" i="11"/>
  <c r="Q45" i="11"/>
  <c r="P45" i="11"/>
  <c r="O45" i="11"/>
  <c r="N45" i="11"/>
  <c r="M45" i="11"/>
  <c r="L45" i="11"/>
  <c r="K45" i="11"/>
  <c r="J45" i="11"/>
  <c r="T44" i="11"/>
  <c r="S44" i="11"/>
  <c r="R44" i="11"/>
  <c r="Q44" i="11"/>
  <c r="P44" i="11"/>
  <c r="O44" i="11"/>
  <c r="N44" i="11"/>
  <c r="M44" i="11"/>
  <c r="L44" i="11"/>
  <c r="K44" i="11"/>
  <c r="J44" i="11"/>
  <c r="T43" i="11"/>
  <c r="S43" i="11"/>
  <c r="R43" i="11"/>
  <c r="Q43" i="11"/>
  <c r="P43" i="11"/>
  <c r="O43" i="11"/>
  <c r="N43" i="11"/>
  <c r="M43" i="11"/>
  <c r="L43" i="11"/>
  <c r="K43" i="11"/>
  <c r="J43" i="11"/>
  <c r="T42" i="11"/>
  <c r="S42" i="11"/>
  <c r="R42" i="11"/>
  <c r="Q42" i="11"/>
  <c r="P42" i="11"/>
  <c r="O42" i="11"/>
  <c r="N42" i="11"/>
  <c r="M42" i="11"/>
  <c r="L42" i="11"/>
  <c r="K42" i="11"/>
  <c r="J42" i="11"/>
  <c r="T41" i="11"/>
  <c r="S41" i="11"/>
  <c r="R41" i="11"/>
  <c r="Q41" i="11"/>
  <c r="P41" i="11"/>
  <c r="O41" i="11"/>
  <c r="N41" i="11"/>
  <c r="M41" i="11"/>
  <c r="L41" i="11"/>
  <c r="K41" i="11"/>
  <c r="J41" i="11"/>
  <c r="T40" i="11"/>
  <c r="S40" i="11"/>
  <c r="R40" i="11"/>
  <c r="Q40" i="11"/>
  <c r="P40" i="11"/>
  <c r="O40" i="11"/>
  <c r="N40" i="11"/>
  <c r="M40" i="11"/>
  <c r="L40" i="11"/>
  <c r="K40" i="11"/>
  <c r="J40" i="11"/>
  <c r="T39" i="11"/>
  <c r="S39" i="11"/>
  <c r="R39" i="11"/>
  <c r="Q39" i="11"/>
  <c r="P39" i="11"/>
  <c r="O39" i="11"/>
  <c r="N39" i="11"/>
  <c r="M39" i="11"/>
  <c r="L39" i="11"/>
  <c r="K39" i="11"/>
  <c r="J39" i="11"/>
  <c r="T38" i="11"/>
  <c r="S38" i="11"/>
  <c r="R38" i="11"/>
  <c r="Q38" i="11"/>
  <c r="P38" i="11"/>
  <c r="O38" i="11"/>
  <c r="N38" i="11"/>
  <c r="M38" i="11"/>
  <c r="L38" i="11"/>
  <c r="K38" i="11"/>
  <c r="J38" i="11"/>
  <c r="T37" i="11"/>
  <c r="S37" i="11"/>
  <c r="R37" i="11"/>
  <c r="Q37" i="11"/>
  <c r="P37" i="11"/>
  <c r="O37" i="11"/>
  <c r="N37" i="11"/>
  <c r="M37" i="11"/>
  <c r="L37" i="11"/>
  <c r="K37" i="11"/>
  <c r="J37" i="11"/>
  <c r="T36" i="11"/>
  <c r="S36" i="11"/>
  <c r="R36" i="11"/>
  <c r="Q36" i="11"/>
  <c r="P36" i="11"/>
  <c r="O36" i="11"/>
  <c r="N36" i="11"/>
  <c r="M36" i="11"/>
  <c r="L36" i="11"/>
  <c r="K36" i="11"/>
  <c r="J36" i="11"/>
  <c r="T35" i="11"/>
  <c r="S35" i="11"/>
  <c r="R35" i="11"/>
  <c r="Q35" i="11"/>
  <c r="P35" i="11"/>
  <c r="O35" i="11"/>
  <c r="N35" i="11"/>
  <c r="M35" i="11"/>
  <c r="L35" i="11"/>
  <c r="K35" i="11"/>
  <c r="J35" i="11"/>
  <c r="T34" i="11"/>
  <c r="S34" i="11"/>
  <c r="R34" i="11"/>
  <c r="Q34" i="11"/>
  <c r="P34" i="11"/>
  <c r="O34" i="11"/>
  <c r="N34" i="11"/>
  <c r="M34" i="11"/>
  <c r="L34" i="11"/>
  <c r="K34" i="11"/>
  <c r="J34" i="11"/>
  <c r="T33" i="11"/>
  <c r="S33" i="11"/>
  <c r="R33" i="11"/>
  <c r="Q33" i="11"/>
  <c r="P33" i="11"/>
  <c r="O33" i="11"/>
  <c r="N33" i="11"/>
  <c r="M33" i="11"/>
  <c r="L33" i="11"/>
  <c r="K33" i="11"/>
  <c r="J33" i="11"/>
  <c r="T32" i="11"/>
  <c r="S32" i="11"/>
  <c r="R32" i="11"/>
  <c r="Q32" i="11"/>
  <c r="P32" i="11"/>
  <c r="O32" i="11"/>
  <c r="N32" i="11"/>
  <c r="M32" i="11"/>
  <c r="L32" i="11"/>
  <c r="K32" i="11"/>
  <c r="J32" i="11"/>
  <c r="T31" i="11"/>
  <c r="S31" i="11"/>
  <c r="R31" i="11"/>
  <c r="Q31" i="11"/>
  <c r="P31" i="11"/>
  <c r="O31" i="11"/>
  <c r="N31" i="11"/>
  <c r="M31" i="11"/>
  <c r="L31" i="11"/>
  <c r="K31" i="11"/>
  <c r="J31" i="11"/>
  <c r="T30" i="11"/>
  <c r="S30" i="11"/>
  <c r="R30" i="11"/>
  <c r="Q30" i="11"/>
  <c r="P30" i="11"/>
  <c r="O30" i="11"/>
  <c r="N30" i="11"/>
  <c r="M30" i="11"/>
  <c r="L30" i="11"/>
  <c r="K30" i="11"/>
  <c r="J30" i="11"/>
  <c r="T29" i="11"/>
  <c r="S29" i="11"/>
  <c r="R29" i="11"/>
  <c r="Q29" i="11"/>
  <c r="P29" i="11"/>
  <c r="O29" i="11"/>
  <c r="N29" i="11"/>
  <c r="M29" i="11"/>
  <c r="L29" i="11"/>
  <c r="K29" i="11"/>
  <c r="J29" i="11"/>
  <c r="T28" i="11"/>
  <c r="S28" i="11"/>
  <c r="R28" i="11"/>
  <c r="Q28" i="11"/>
  <c r="P28" i="11"/>
  <c r="O28" i="11"/>
  <c r="N28" i="11"/>
  <c r="M28" i="11"/>
  <c r="L28" i="11"/>
  <c r="K28" i="11"/>
  <c r="J28" i="11"/>
  <c r="T27" i="11"/>
  <c r="S27" i="11"/>
  <c r="R27" i="11"/>
  <c r="Q27" i="11"/>
  <c r="P27" i="11"/>
  <c r="O27" i="11"/>
  <c r="N27" i="11"/>
  <c r="M27" i="11"/>
  <c r="L27" i="11"/>
  <c r="K27" i="11"/>
  <c r="J27" i="11"/>
  <c r="T26" i="11"/>
  <c r="S26" i="11"/>
  <c r="R26" i="11"/>
  <c r="Q26" i="11"/>
  <c r="P26" i="11"/>
  <c r="O26" i="11"/>
  <c r="N26" i="11"/>
  <c r="M26" i="11"/>
  <c r="L26" i="11"/>
  <c r="K26" i="11"/>
  <c r="J26" i="11"/>
  <c r="T25" i="11"/>
  <c r="S25" i="11"/>
  <c r="R25" i="11"/>
  <c r="Q25" i="11"/>
  <c r="P25" i="11"/>
  <c r="O25" i="11"/>
  <c r="N25" i="11"/>
  <c r="M25" i="11"/>
  <c r="L25" i="11"/>
  <c r="K25" i="11"/>
  <c r="J25" i="11"/>
  <c r="T24" i="11"/>
  <c r="S24" i="11"/>
  <c r="R24" i="11"/>
  <c r="Q24" i="11"/>
  <c r="P24" i="11"/>
  <c r="O24" i="11"/>
  <c r="N24" i="11"/>
  <c r="M24" i="11"/>
  <c r="L24" i="11"/>
  <c r="K24" i="11"/>
  <c r="J24" i="11"/>
  <c r="T23" i="11"/>
  <c r="S23" i="11"/>
  <c r="R23" i="11"/>
  <c r="Q23" i="11"/>
  <c r="P23" i="11"/>
  <c r="O23" i="11"/>
  <c r="N23" i="11"/>
  <c r="M23" i="11"/>
  <c r="L23" i="11"/>
  <c r="K23" i="11"/>
  <c r="J23" i="11"/>
  <c r="T22" i="11"/>
  <c r="S22" i="11"/>
  <c r="R22" i="11"/>
  <c r="Q22" i="11"/>
  <c r="P22" i="11"/>
  <c r="O22" i="11"/>
  <c r="N22" i="11"/>
  <c r="M22" i="11"/>
  <c r="L22" i="11"/>
  <c r="K22" i="11"/>
  <c r="J22" i="11"/>
  <c r="T21" i="11"/>
  <c r="S21" i="11"/>
  <c r="R21" i="11"/>
  <c r="Q21" i="11"/>
  <c r="P21" i="11"/>
  <c r="O21" i="11"/>
  <c r="N21" i="11"/>
  <c r="M21" i="11"/>
  <c r="L21" i="11"/>
  <c r="K21" i="11"/>
  <c r="J21" i="11"/>
  <c r="T20" i="11"/>
  <c r="S20" i="11"/>
  <c r="R20" i="11"/>
  <c r="Q20" i="11"/>
  <c r="P20" i="11"/>
  <c r="O20" i="11"/>
  <c r="N20" i="11"/>
  <c r="M20" i="11"/>
  <c r="L20" i="11"/>
  <c r="K20" i="11"/>
  <c r="J20" i="11"/>
  <c r="T19" i="11"/>
  <c r="S19" i="11"/>
  <c r="R19" i="11"/>
  <c r="Q19" i="11"/>
  <c r="P19" i="11"/>
  <c r="O19" i="11"/>
  <c r="N19" i="11"/>
  <c r="M19" i="11"/>
  <c r="L19" i="11"/>
  <c r="K19" i="11"/>
  <c r="J19" i="11"/>
  <c r="T18" i="11"/>
  <c r="S18" i="11"/>
  <c r="R18" i="11"/>
  <c r="Q18" i="11"/>
  <c r="P18" i="11"/>
  <c r="O18" i="11"/>
  <c r="N18" i="11"/>
  <c r="M18" i="11"/>
  <c r="L18" i="11"/>
  <c r="K18" i="11"/>
  <c r="J18" i="11"/>
  <c r="T17" i="11"/>
  <c r="S17" i="11"/>
  <c r="R17" i="11"/>
  <c r="Q17" i="11"/>
  <c r="P17" i="11"/>
  <c r="O17" i="11"/>
  <c r="N17" i="11"/>
  <c r="M17" i="11"/>
  <c r="L17" i="11"/>
  <c r="K17" i="11"/>
  <c r="J17" i="11"/>
  <c r="T16" i="11"/>
  <c r="S16" i="11"/>
  <c r="R16" i="11"/>
  <c r="Q16" i="11"/>
  <c r="P16" i="11"/>
  <c r="O16" i="11"/>
  <c r="N16" i="11"/>
  <c r="M16" i="11"/>
  <c r="L16" i="11"/>
  <c r="K16" i="11"/>
  <c r="J16" i="11"/>
  <c r="T15" i="11"/>
  <c r="S15" i="11"/>
  <c r="R15" i="11"/>
  <c r="Q15" i="11"/>
  <c r="P15" i="11"/>
  <c r="O15" i="11"/>
  <c r="N15" i="11"/>
  <c r="M15" i="11"/>
  <c r="L15" i="11"/>
  <c r="K15" i="11"/>
  <c r="J15" i="11"/>
  <c r="T14" i="11"/>
  <c r="S14" i="11"/>
  <c r="R14" i="11"/>
  <c r="Q14" i="11"/>
  <c r="P14" i="11"/>
  <c r="O14" i="11"/>
  <c r="N14" i="11"/>
  <c r="M14" i="11"/>
  <c r="L14" i="11"/>
  <c r="K14" i="11"/>
  <c r="J14" i="11"/>
  <c r="T13" i="11"/>
  <c r="S13" i="11"/>
  <c r="R13" i="11"/>
  <c r="Q13" i="11"/>
  <c r="P13" i="11"/>
  <c r="O13" i="11"/>
  <c r="N13" i="11"/>
  <c r="M13" i="11"/>
  <c r="L13" i="11"/>
  <c r="K13" i="11"/>
  <c r="J13" i="11"/>
  <c r="T12" i="11"/>
  <c r="S12" i="11"/>
  <c r="R12" i="11"/>
  <c r="Q12" i="11"/>
  <c r="P12" i="11"/>
  <c r="O12" i="11"/>
  <c r="N12" i="11"/>
  <c r="M12" i="11"/>
  <c r="L12" i="11"/>
  <c r="K12" i="11"/>
  <c r="J12" i="11"/>
  <c r="T11" i="11"/>
  <c r="S11" i="11"/>
  <c r="R11" i="11"/>
  <c r="Q11" i="11"/>
  <c r="P11" i="11"/>
  <c r="O11" i="11"/>
  <c r="N11" i="11"/>
  <c r="M11" i="11"/>
  <c r="L11" i="11"/>
  <c r="K11" i="11"/>
  <c r="J11" i="11"/>
  <c r="T10" i="11"/>
  <c r="S10" i="11"/>
  <c r="R10" i="11"/>
  <c r="Q10" i="11"/>
  <c r="P10" i="11"/>
  <c r="O10" i="11"/>
  <c r="N10" i="11"/>
  <c r="M10" i="11"/>
  <c r="L10" i="11"/>
  <c r="K10" i="11"/>
  <c r="J10" i="11"/>
  <c r="T9" i="11"/>
  <c r="S9" i="11"/>
  <c r="R9" i="11"/>
  <c r="Q9" i="11"/>
  <c r="P9" i="11"/>
  <c r="O9" i="11"/>
  <c r="N9" i="11"/>
  <c r="M9" i="11"/>
  <c r="L9" i="11"/>
  <c r="K9" i="11"/>
  <c r="J9" i="11"/>
  <c r="T8" i="11"/>
  <c r="S8" i="11"/>
  <c r="R8" i="11"/>
  <c r="Q8" i="11"/>
  <c r="P8" i="11"/>
  <c r="O8" i="11"/>
  <c r="N8" i="11"/>
  <c r="M8" i="11"/>
  <c r="L8" i="11"/>
  <c r="K8" i="11"/>
  <c r="J8" i="11"/>
  <c r="T7" i="11"/>
  <c r="S7" i="11"/>
  <c r="R7" i="11"/>
  <c r="Q7" i="11"/>
  <c r="P7" i="11"/>
  <c r="O7" i="11"/>
  <c r="N7" i="11"/>
  <c r="M7" i="11"/>
  <c r="L7" i="11"/>
  <c r="K7" i="11"/>
  <c r="J7" i="11"/>
  <c r="T6" i="11"/>
  <c r="S6" i="11"/>
  <c r="R6" i="11"/>
  <c r="Q6" i="11"/>
  <c r="P6" i="11"/>
  <c r="O6" i="11"/>
  <c r="N6" i="11"/>
  <c r="M6" i="11"/>
  <c r="L6" i="11"/>
  <c r="K6" i="11"/>
  <c r="J6" i="11"/>
  <c r="T5" i="11"/>
  <c r="S5" i="11"/>
  <c r="R5" i="11"/>
  <c r="Q5" i="11"/>
  <c r="P5" i="11"/>
  <c r="O5" i="11"/>
  <c r="N5" i="11"/>
  <c r="M5" i="11"/>
  <c r="L5" i="11"/>
  <c r="K5" i="11"/>
  <c r="J5" i="11"/>
  <c r="T4" i="11"/>
  <c r="S4" i="11"/>
  <c r="R4" i="11"/>
  <c r="Q4" i="11"/>
  <c r="P4" i="11"/>
  <c r="O4" i="11"/>
  <c r="N4" i="11"/>
  <c r="M4" i="11"/>
  <c r="L4" i="11"/>
  <c r="K4" i="11"/>
  <c r="J4" i="11"/>
  <c r="S3" i="11"/>
  <c r="R3" i="11"/>
  <c r="Q3" i="11"/>
  <c r="P3" i="11"/>
  <c r="O3" i="11"/>
  <c r="N3" i="11"/>
  <c r="M3" i="11"/>
  <c r="L3" i="11"/>
  <c r="K3" i="11"/>
  <c r="J3" i="11"/>
  <c r="S2" i="11"/>
  <c r="R2" i="11"/>
  <c r="Q2" i="11"/>
  <c r="P2" i="11"/>
  <c r="O2" i="11"/>
  <c r="N2" i="11"/>
  <c r="M2" i="11"/>
  <c r="L2" i="11"/>
  <c r="K2" i="11"/>
  <c r="J2" i="11"/>
  <c r="R1001" i="1"/>
  <c r="Q1001" i="1"/>
  <c r="P1001" i="1"/>
  <c r="O1001" i="1"/>
  <c r="N1001" i="1"/>
  <c r="M1001" i="1"/>
  <c r="L1001" i="1"/>
  <c r="K1001" i="1"/>
  <c r="J1001" i="1"/>
  <c r="R1000" i="1"/>
  <c r="Q1000" i="1"/>
  <c r="P1000" i="1"/>
  <c r="O1000" i="1"/>
  <c r="N1000" i="1"/>
  <c r="M1000" i="1"/>
  <c r="L1000" i="1"/>
  <c r="K1000" i="1"/>
  <c r="J1000" i="1"/>
  <c r="R999" i="1"/>
  <c r="Q999" i="1"/>
  <c r="P999" i="1"/>
  <c r="O999" i="1"/>
  <c r="N999" i="1"/>
  <c r="M999" i="1"/>
  <c r="L999" i="1"/>
  <c r="K999" i="1"/>
  <c r="J999" i="1"/>
  <c r="R998" i="1"/>
  <c r="Q998" i="1"/>
  <c r="P998" i="1"/>
  <c r="O998" i="1"/>
  <c r="N998" i="1"/>
  <c r="M998" i="1"/>
  <c r="L998" i="1"/>
  <c r="K998" i="1"/>
  <c r="J998" i="1"/>
  <c r="R997" i="1"/>
  <c r="Q997" i="1"/>
  <c r="P997" i="1"/>
  <c r="O997" i="1"/>
  <c r="N997" i="1"/>
  <c r="M997" i="1"/>
  <c r="L997" i="1"/>
  <c r="K997" i="1"/>
  <c r="J997" i="1"/>
  <c r="R996" i="1"/>
  <c r="Q996" i="1"/>
  <c r="P996" i="1"/>
  <c r="O996" i="1"/>
  <c r="N996" i="1"/>
  <c r="M996" i="1"/>
  <c r="L996" i="1"/>
  <c r="K996" i="1"/>
  <c r="J996" i="1"/>
  <c r="R995" i="1"/>
  <c r="Q995" i="1"/>
  <c r="P995" i="1"/>
  <c r="O995" i="1"/>
  <c r="N995" i="1"/>
  <c r="M995" i="1"/>
  <c r="L995" i="1"/>
  <c r="K995" i="1"/>
  <c r="J995" i="1"/>
  <c r="R994" i="1"/>
  <c r="Q994" i="1"/>
  <c r="P994" i="1"/>
  <c r="O994" i="1"/>
  <c r="N994" i="1"/>
  <c r="M994" i="1"/>
  <c r="L994" i="1"/>
  <c r="K994" i="1"/>
  <c r="J994" i="1"/>
  <c r="R993" i="1"/>
  <c r="Q993" i="1"/>
  <c r="P993" i="1"/>
  <c r="O993" i="1"/>
  <c r="N993" i="1"/>
  <c r="M993" i="1"/>
  <c r="L993" i="1"/>
  <c r="K993" i="1"/>
  <c r="J993" i="1"/>
  <c r="R992" i="1"/>
  <c r="Q992" i="1"/>
  <c r="P992" i="1"/>
  <c r="O992" i="1"/>
  <c r="N992" i="1"/>
  <c r="M992" i="1"/>
  <c r="L992" i="1"/>
  <c r="K992" i="1"/>
  <c r="J992" i="1"/>
  <c r="R991" i="1"/>
  <c r="Q991" i="1"/>
  <c r="P991" i="1"/>
  <c r="O991" i="1"/>
  <c r="N991" i="1"/>
  <c r="M991" i="1"/>
  <c r="L991" i="1"/>
  <c r="K991" i="1"/>
  <c r="J991" i="1"/>
  <c r="R990" i="1"/>
  <c r="Q990" i="1"/>
  <c r="P990" i="1"/>
  <c r="O990" i="1"/>
  <c r="N990" i="1"/>
  <c r="M990" i="1"/>
  <c r="L990" i="1"/>
  <c r="K990" i="1"/>
  <c r="J990" i="1"/>
  <c r="R989" i="1"/>
  <c r="Q989" i="1"/>
  <c r="P989" i="1"/>
  <c r="O989" i="1"/>
  <c r="N989" i="1"/>
  <c r="M989" i="1"/>
  <c r="L989" i="1"/>
  <c r="K989" i="1"/>
  <c r="J989" i="1"/>
  <c r="R988" i="1"/>
  <c r="Q988" i="1"/>
  <c r="P988" i="1"/>
  <c r="O988" i="1"/>
  <c r="N988" i="1"/>
  <c r="M988" i="1"/>
  <c r="L988" i="1"/>
  <c r="K988" i="1"/>
  <c r="J988" i="1"/>
  <c r="R987" i="1"/>
  <c r="Q987" i="1"/>
  <c r="P987" i="1"/>
  <c r="O987" i="1"/>
  <c r="N987" i="1"/>
  <c r="M987" i="1"/>
  <c r="L987" i="1"/>
  <c r="K987" i="1"/>
  <c r="J987" i="1"/>
  <c r="R986" i="1"/>
  <c r="Q986" i="1"/>
  <c r="P986" i="1"/>
  <c r="O986" i="1"/>
  <c r="N986" i="1"/>
  <c r="M986" i="1"/>
  <c r="L986" i="1"/>
  <c r="K986" i="1"/>
  <c r="J986" i="1"/>
  <c r="R985" i="1"/>
  <c r="Q985" i="1"/>
  <c r="P985" i="1"/>
  <c r="O985" i="1"/>
  <c r="N985" i="1"/>
  <c r="M985" i="1"/>
  <c r="L985" i="1"/>
  <c r="K985" i="1"/>
  <c r="J985" i="1"/>
  <c r="R984" i="1"/>
  <c r="Q984" i="1"/>
  <c r="P984" i="1"/>
  <c r="O984" i="1"/>
  <c r="N984" i="1"/>
  <c r="M984" i="1"/>
  <c r="L984" i="1"/>
  <c r="K984" i="1"/>
  <c r="J984" i="1"/>
  <c r="R983" i="1"/>
  <c r="Q983" i="1"/>
  <c r="P983" i="1"/>
  <c r="O983" i="1"/>
  <c r="N983" i="1"/>
  <c r="M983" i="1"/>
  <c r="L983" i="1"/>
  <c r="K983" i="1"/>
  <c r="J983" i="1"/>
  <c r="R982" i="1"/>
  <c r="Q982" i="1"/>
  <c r="P982" i="1"/>
  <c r="O982" i="1"/>
  <c r="N982" i="1"/>
  <c r="M982" i="1"/>
  <c r="L982" i="1"/>
  <c r="K982" i="1"/>
  <c r="J982" i="1"/>
  <c r="R981" i="1"/>
  <c r="Q981" i="1"/>
  <c r="P981" i="1"/>
  <c r="O981" i="1"/>
  <c r="N981" i="1"/>
  <c r="M981" i="1"/>
  <c r="L981" i="1"/>
  <c r="K981" i="1"/>
  <c r="J981" i="1"/>
  <c r="R980" i="1"/>
  <c r="Q980" i="1"/>
  <c r="P980" i="1"/>
  <c r="O980" i="1"/>
  <c r="N980" i="1"/>
  <c r="M980" i="1"/>
  <c r="L980" i="1"/>
  <c r="K980" i="1"/>
  <c r="J980" i="1"/>
  <c r="R979" i="1"/>
  <c r="Q979" i="1"/>
  <c r="P979" i="1"/>
  <c r="O979" i="1"/>
  <c r="N979" i="1"/>
  <c r="M979" i="1"/>
  <c r="L979" i="1"/>
  <c r="K979" i="1"/>
  <c r="J979" i="1"/>
  <c r="R978" i="1"/>
  <c r="Q978" i="1"/>
  <c r="P978" i="1"/>
  <c r="O978" i="1"/>
  <c r="N978" i="1"/>
  <c r="M978" i="1"/>
  <c r="L978" i="1"/>
  <c r="K978" i="1"/>
  <c r="J978" i="1"/>
  <c r="R977" i="1"/>
  <c r="Q977" i="1"/>
  <c r="P977" i="1"/>
  <c r="O977" i="1"/>
  <c r="N977" i="1"/>
  <c r="M977" i="1"/>
  <c r="L977" i="1"/>
  <c r="K977" i="1"/>
  <c r="J977" i="1"/>
  <c r="R976" i="1"/>
  <c r="Q976" i="1"/>
  <c r="P976" i="1"/>
  <c r="O976" i="1"/>
  <c r="N976" i="1"/>
  <c r="M976" i="1"/>
  <c r="L976" i="1"/>
  <c r="K976" i="1"/>
  <c r="J976" i="1"/>
  <c r="R975" i="1"/>
  <c r="Q975" i="1"/>
  <c r="P975" i="1"/>
  <c r="O975" i="1"/>
  <c r="N975" i="1"/>
  <c r="M975" i="1"/>
  <c r="L975" i="1"/>
  <c r="K975" i="1"/>
  <c r="J975" i="1"/>
  <c r="R974" i="1"/>
  <c r="Q974" i="1"/>
  <c r="P974" i="1"/>
  <c r="O974" i="1"/>
  <c r="N974" i="1"/>
  <c r="M974" i="1"/>
  <c r="L974" i="1"/>
  <c r="K974" i="1"/>
  <c r="J974" i="1"/>
  <c r="R973" i="1"/>
  <c r="Q973" i="1"/>
  <c r="P973" i="1"/>
  <c r="O973" i="1"/>
  <c r="N973" i="1"/>
  <c r="M973" i="1"/>
  <c r="L973" i="1"/>
  <c r="K973" i="1"/>
  <c r="J973" i="1"/>
  <c r="R972" i="1"/>
  <c r="Q972" i="1"/>
  <c r="P972" i="1"/>
  <c r="O972" i="1"/>
  <c r="N972" i="1"/>
  <c r="M972" i="1"/>
  <c r="L972" i="1"/>
  <c r="K972" i="1"/>
  <c r="J972" i="1"/>
  <c r="R971" i="1"/>
  <c r="Q971" i="1"/>
  <c r="P971" i="1"/>
  <c r="O971" i="1"/>
  <c r="N971" i="1"/>
  <c r="M971" i="1"/>
  <c r="L971" i="1"/>
  <c r="K971" i="1"/>
  <c r="J971" i="1"/>
  <c r="R970" i="1"/>
  <c r="Q970" i="1"/>
  <c r="P970" i="1"/>
  <c r="O970" i="1"/>
  <c r="N970" i="1"/>
  <c r="M970" i="1"/>
  <c r="L970" i="1"/>
  <c r="K970" i="1"/>
  <c r="J970" i="1"/>
  <c r="R969" i="1"/>
  <c r="Q969" i="1"/>
  <c r="P969" i="1"/>
  <c r="O969" i="1"/>
  <c r="N969" i="1"/>
  <c r="M969" i="1"/>
  <c r="L969" i="1"/>
  <c r="K969" i="1"/>
  <c r="J969" i="1"/>
  <c r="R968" i="1"/>
  <c r="Q968" i="1"/>
  <c r="P968" i="1"/>
  <c r="O968" i="1"/>
  <c r="N968" i="1"/>
  <c r="M968" i="1"/>
  <c r="L968" i="1"/>
  <c r="K968" i="1"/>
  <c r="J968" i="1"/>
  <c r="R967" i="1"/>
  <c r="Q967" i="1"/>
  <c r="P967" i="1"/>
  <c r="O967" i="1"/>
  <c r="N967" i="1"/>
  <c r="M967" i="1"/>
  <c r="L967" i="1"/>
  <c r="K967" i="1"/>
  <c r="J967" i="1"/>
  <c r="R966" i="1"/>
  <c r="Q966" i="1"/>
  <c r="P966" i="1"/>
  <c r="O966" i="1"/>
  <c r="N966" i="1"/>
  <c r="M966" i="1"/>
  <c r="L966" i="1"/>
  <c r="K966" i="1"/>
  <c r="J966" i="1"/>
  <c r="R965" i="1"/>
  <c r="Q965" i="1"/>
  <c r="P965" i="1"/>
  <c r="O965" i="1"/>
  <c r="N965" i="1"/>
  <c r="M965" i="1"/>
  <c r="L965" i="1"/>
  <c r="K965" i="1"/>
  <c r="J965" i="1"/>
  <c r="R964" i="1"/>
  <c r="Q964" i="1"/>
  <c r="P964" i="1"/>
  <c r="O964" i="1"/>
  <c r="N964" i="1"/>
  <c r="M964" i="1"/>
  <c r="L964" i="1"/>
  <c r="K964" i="1"/>
  <c r="J964" i="1"/>
  <c r="R963" i="1"/>
  <c r="Q963" i="1"/>
  <c r="P963" i="1"/>
  <c r="O963" i="1"/>
  <c r="N963" i="1"/>
  <c r="M963" i="1"/>
  <c r="L963" i="1"/>
  <c r="K963" i="1"/>
  <c r="J963" i="1"/>
  <c r="R962" i="1"/>
  <c r="Q962" i="1"/>
  <c r="P962" i="1"/>
  <c r="O962" i="1"/>
  <c r="N962" i="1"/>
  <c r="M962" i="1"/>
  <c r="L962" i="1"/>
  <c r="K962" i="1"/>
  <c r="J962" i="1"/>
  <c r="R961" i="1"/>
  <c r="Q961" i="1"/>
  <c r="P961" i="1"/>
  <c r="O961" i="1"/>
  <c r="N961" i="1"/>
  <c r="M961" i="1"/>
  <c r="L961" i="1"/>
  <c r="K961" i="1"/>
  <c r="J961" i="1"/>
  <c r="R960" i="1"/>
  <c r="Q960" i="1"/>
  <c r="P960" i="1"/>
  <c r="O960" i="1"/>
  <c r="N960" i="1"/>
  <c r="M960" i="1"/>
  <c r="L960" i="1"/>
  <c r="K960" i="1"/>
  <c r="J960" i="1"/>
  <c r="R959" i="1"/>
  <c r="Q959" i="1"/>
  <c r="P959" i="1"/>
  <c r="O959" i="1"/>
  <c r="N959" i="1"/>
  <c r="M959" i="1"/>
  <c r="L959" i="1"/>
  <c r="K959" i="1"/>
  <c r="J959" i="1"/>
  <c r="R958" i="1"/>
  <c r="Q958" i="1"/>
  <c r="P958" i="1"/>
  <c r="O958" i="1"/>
  <c r="N958" i="1"/>
  <c r="M958" i="1"/>
  <c r="L958" i="1"/>
  <c r="K958" i="1"/>
  <c r="J958" i="1"/>
  <c r="R957" i="1"/>
  <c r="Q957" i="1"/>
  <c r="P957" i="1"/>
  <c r="O957" i="1"/>
  <c r="N957" i="1"/>
  <c r="M957" i="1"/>
  <c r="L957" i="1"/>
  <c r="K957" i="1"/>
  <c r="J957" i="1"/>
  <c r="R956" i="1"/>
  <c r="Q956" i="1"/>
  <c r="P956" i="1"/>
  <c r="O956" i="1"/>
  <c r="N956" i="1"/>
  <c r="M956" i="1"/>
  <c r="L956" i="1"/>
  <c r="K956" i="1"/>
  <c r="J956" i="1"/>
  <c r="R955" i="1"/>
  <c r="Q955" i="1"/>
  <c r="P955" i="1"/>
  <c r="O955" i="1"/>
  <c r="N955" i="1"/>
  <c r="M955" i="1"/>
  <c r="L955" i="1"/>
  <c r="K955" i="1"/>
  <c r="J955" i="1"/>
  <c r="R954" i="1"/>
  <c r="Q954" i="1"/>
  <c r="P954" i="1"/>
  <c r="O954" i="1"/>
  <c r="N954" i="1"/>
  <c r="M954" i="1"/>
  <c r="L954" i="1"/>
  <c r="K954" i="1"/>
  <c r="J954" i="1"/>
  <c r="R953" i="1"/>
  <c r="Q953" i="1"/>
  <c r="P953" i="1"/>
  <c r="O953" i="1"/>
  <c r="N953" i="1"/>
  <c r="M953" i="1"/>
  <c r="L953" i="1"/>
  <c r="K953" i="1"/>
  <c r="J953" i="1"/>
  <c r="R952" i="1"/>
  <c r="Q952" i="1"/>
  <c r="P952" i="1"/>
  <c r="O952" i="1"/>
  <c r="N952" i="1"/>
  <c r="M952" i="1"/>
  <c r="L952" i="1"/>
  <c r="K952" i="1"/>
  <c r="J952" i="1"/>
  <c r="R951" i="1"/>
  <c r="Q951" i="1"/>
  <c r="P951" i="1"/>
  <c r="O951" i="1"/>
  <c r="N951" i="1"/>
  <c r="M951" i="1"/>
  <c r="L951" i="1"/>
  <c r="K951" i="1"/>
  <c r="J951" i="1"/>
  <c r="R950" i="1"/>
  <c r="Q950" i="1"/>
  <c r="P950" i="1"/>
  <c r="O950" i="1"/>
  <c r="N950" i="1"/>
  <c r="M950" i="1"/>
  <c r="L950" i="1"/>
  <c r="K950" i="1"/>
  <c r="J950" i="1"/>
  <c r="R949" i="1"/>
  <c r="Q949" i="1"/>
  <c r="P949" i="1"/>
  <c r="O949" i="1"/>
  <c r="N949" i="1"/>
  <c r="M949" i="1"/>
  <c r="L949" i="1"/>
  <c r="K949" i="1"/>
  <c r="J949" i="1"/>
  <c r="R948" i="1"/>
  <c r="Q948" i="1"/>
  <c r="P948" i="1"/>
  <c r="O948" i="1"/>
  <c r="N948" i="1"/>
  <c r="M948" i="1"/>
  <c r="L948" i="1"/>
  <c r="K948" i="1"/>
  <c r="J948" i="1"/>
  <c r="R947" i="1"/>
  <c r="Q947" i="1"/>
  <c r="P947" i="1"/>
  <c r="O947" i="1"/>
  <c r="N947" i="1"/>
  <c r="M947" i="1"/>
  <c r="L947" i="1"/>
  <c r="K947" i="1"/>
  <c r="J947" i="1"/>
  <c r="R946" i="1"/>
  <c r="Q946" i="1"/>
  <c r="P946" i="1"/>
  <c r="O946" i="1"/>
  <c r="N946" i="1"/>
  <c r="M946" i="1"/>
  <c r="L946" i="1"/>
  <c r="K946" i="1"/>
  <c r="J946" i="1"/>
  <c r="R945" i="1"/>
  <c r="Q945" i="1"/>
  <c r="P945" i="1"/>
  <c r="O945" i="1"/>
  <c r="N945" i="1"/>
  <c r="M945" i="1"/>
  <c r="L945" i="1"/>
  <c r="K945" i="1"/>
  <c r="J945" i="1"/>
  <c r="R944" i="1"/>
  <c r="Q944" i="1"/>
  <c r="P944" i="1"/>
  <c r="O944" i="1"/>
  <c r="N944" i="1"/>
  <c r="M944" i="1"/>
  <c r="L944" i="1"/>
  <c r="K944" i="1"/>
  <c r="J944" i="1"/>
  <c r="R943" i="1"/>
  <c r="Q943" i="1"/>
  <c r="P943" i="1"/>
  <c r="O943" i="1"/>
  <c r="N943" i="1"/>
  <c r="M943" i="1"/>
  <c r="L943" i="1"/>
  <c r="K943" i="1"/>
  <c r="J943" i="1"/>
  <c r="R942" i="1"/>
  <c r="Q942" i="1"/>
  <c r="P942" i="1"/>
  <c r="O942" i="1"/>
  <c r="N942" i="1"/>
  <c r="M942" i="1"/>
  <c r="L942" i="1"/>
  <c r="K942" i="1"/>
  <c r="J942" i="1"/>
  <c r="R941" i="1"/>
  <c r="Q941" i="1"/>
  <c r="P941" i="1"/>
  <c r="O941" i="1"/>
  <c r="N941" i="1"/>
  <c r="M941" i="1"/>
  <c r="L941" i="1"/>
  <c r="K941" i="1"/>
  <c r="J941" i="1"/>
  <c r="R940" i="1"/>
  <c r="Q940" i="1"/>
  <c r="P940" i="1"/>
  <c r="O940" i="1"/>
  <c r="N940" i="1"/>
  <c r="M940" i="1"/>
  <c r="L940" i="1"/>
  <c r="K940" i="1"/>
  <c r="J940" i="1"/>
  <c r="R939" i="1"/>
  <c r="Q939" i="1"/>
  <c r="P939" i="1"/>
  <c r="O939" i="1"/>
  <c r="N939" i="1"/>
  <c r="M939" i="1"/>
  <c r="L939" i="1"/>
  <c r="K939" i="1"/>
  <c r="J939" i="1"/>
  <c r="R938" i="1"/>
  <c r="Q938" i="1"/>
  <c r="P938" i="1"/>
  <c r="O938" i="1"/>
  <c r="N938" i="1"/>
  <c r="M938" i="1"/>
  <c r="L938" i="1"/>
  <c r="K938" i="1"/>
  <c r="J938" i="1"/>
  <c r="R937" i="1"/>
  <c r="Q937" i="1"/>
  <c r="P937" i="1"/>
  <c r="O937" i="1"/>
  <c r="N937" i="1"/>
  <c r="M937" i="1"/>
  <c r="L937" i="1"/>
  <c r="K937" i="1"/>
  <c r="J937" i="1"/>
  <c r="R936" i="1"/>
  <c r="Q936" i="1"/>
  <c r="P936" i="1"/>
  <c r="O936" i="1"/>
  <c r="N936" i="1"/>
  <c r="M936" i="1"/>
  <c r="L936" i="1"/>
  <c r="K936" i="1"/>
  <c r="J936" i="1"/>
  <c r="R935" i="1"/>
  <c r="Q935" i="1"/>
  <c r="P935" i="1"/>
  <c r="O935" i="1"/>
  <c r="N935" i="1"/>
  <c r="M935" i="1"/>
  <c r="L935" i="1"/>
  <c r="K935" i="1"/>
  <c r="J935" i="1"/>
  <c r="R934" i="1"/>
  <c r="Q934" i="1"/>
  <c r="P934" i="1"/>
  <c r="O934" i="1"/>
  <c r="N934" i="1"/>
  <c r="M934" i="1"/>
  <c r="L934" i="1"/>
  <c r="K934" i="1"/>
  <c r="J934" i="1"/>
  <c r="R933" i="1"/>
  <c r="Q933" i="1"/>
  <c r="P933" i="1"/>
  <c r="O933" i="1"/>
  <c r="N933" i="1"/>
  <c r="M933" i="1"/>
  <c r="L933" i="1"/>
  <c r="K933" i="1"/>
  <c r="J933" i="1"/>
  <c r="R932" i="1"/>
  <c r="Q932" i="1"/>
  <c r="P932" i="1"/>
  <c r="O932" i="1"/>
  <c r="N932" i="1"/>
  <c r="M932" i="1"/>
  <c r="L932" i="1"/>
  <c r="K932" i="1"/>
  <c r="J932" i="1"/>
  <c r="R931" i="1"/>
  <c r="Q931" i="1"/>
  <c r="P931" i="1"/>
  <c r="O931" i="1"/>
  <c r="N931" i="1"/>
  <c r="M931" i="1"/>
  <c r="L931" i="1"/>
  <c r="K931" i="1"/>
  <c r="J931" i="1"/>
  <c r="R930" i="1"/>
  <c r="Q930" i="1"/>
  <c r="P930" i="1"/>
  <c r="O930" i="1"/>
  <c r="N930" i="1"/>
  <c r="M930" i="1"/>
  <c r="L930" i="1"/>
  <c r="K930" i="1"/>
  <c r="J930" i="1"/>
  <c r="R929" i="1"/>
  <c r="Q929" i="1"/>
  <c r="P929" i="1"/>
  <c r="O929" i="1"/>
  <c r="N929" i="1"/>
  <c r="M929" i="1"/>
  <c r="L929" i="1"/>
  <c r="K929" i="1"/>
  <c r="J929" i="1"/>
  <c r="R928" i="1"/>
  <c r="Q928" i="1"/>
  <c r="P928" i="1"/>
  <c r="O928" i="1"/>
  <c r="N928" i="1"/>
  <c r="M928" i="1"/>
  <c r="L928" i="1"/>
  <c r="K928" i="1"/>
  <c r="J928" i="1"/>
  <c r="R927" i="1"/>
  <c r="Q927" i="1"/>
  <c r="P927" i="1"/>
  <c r="O927" i="1"/>
  <c r="N927" i="1"/>
  <c r="M927" i="1"/>
  <c r="L927" i="1"/>
  <c r="K927" i="1"/>
  <c r="J927" i="1"/>
  <c r="R926" i="1"/>
  <c r="Q926" i="1"/>
  <c r="P926" i="1"/>
  <c r="O926" i="1"/>
  <c r="N926" i="1"/>
  <c r="M926" i="1"/>
  <c r="L926" i="1"/>
  <c r="K926" i="1"/>
  <c r="J926" i="1"/>
  <c r="R925" i="1"/>
  <c r="Q925" i="1"/>
  <c r="P925" i="1"/>
  <c r="O925" i="1"/>
  <c r="N925" i="1"/>
  <c r="M925" i="1"/>
  <c r="L925" i="1"/>
  <c r="K925" i="1"/>
  <c r="J925" i="1"/>
  <c r="R924" i="1"/>
  <c r="Q924" i="1"/>
  <c r="P924" i="1"/>
  <c r="O924" i="1"/>
  <c r="N924" i="1"/>
  <c r="M924" i="1"/>
  <c r="L924" i="1"/>
  <c r="K924" i="1"/>
  <c r="J924" i="1"/>
  <c r="R923" i="1"/>
  <c r="Q923" i="1"/>
  <c r="P923" i="1"/>
  <c r="O923" i="1"/>
  <c r="N923" i="1"/>
  <c r="M923" i="1"/>
  <c r="L923" i="1"/>
  <c r="K923" i="1"/>
  <c r="J923" i="1"/>
  <c r="R922" i="1"/>
  <c r="Q922" i="1"/>
  <c r="P922" i="1"/>
  <c r="O922" i="1"/>
  <c r="N922" i="1"/>
  <c r="M922" i="1"/>
  <c r="L922" i="1"/>
  <c r="K922" i="1"/>
  <c r="J922" i="1"/>
  <c r="R921" i="1"/>
  <c r="Q921" i="1"/>
  <c r="P921" i="1"/>
  <c r="O921" i="1"/>
  <c r="N921" i="1"/>
  <c r="M921" i="1"/>
  <c r="L921" i="1"/>
  <c r="K921" i="1"/>
  <c r="J921" i="1"/>
  <c r="R920" i="1"/>
  <c r="Q920" i="1"/>
  <c r="P920" i="1"/>
  <c r="O920" i="1"/>
  <c r="N920" i="1"/>
  <c r="M920" i="1"/>
  <c r="L920" i="1"/>
  <c r="K920" i="1"/>
  <c r="J920" i="1"/>
  <c r="R919" i="1"/>
  <c r="Q919" i="1"/>
  <c r="P919" i="1"/>
  <c r="O919" i="1"/>
  <c r="N919" i="1"/>
  <c r="M919" i="1"/>
  <c r="L919" i="1"/>
  <c r="K919" i="1"/>
  <c r="J919" i="1"/>
  <c r="R918" i="1"/>
  <c r="Q918" i="1"/>
  <c r="P918" i="1"/>
  <c r="O918" i="1"/>
  <c r="N918" i="1"/>
  <c r="M918" i="1"/>
  <c r="L918" i="1"/>
  <c r="K918" i="1"/>
  <c r="J918" i="1"/>
  <c r="R917" i="1"/>
  <c r="Q917" i="1"/>
  <c r="P917" i="1"/>
  <c r="O917" i="1"/>
  <c r="N917" i="1"/>
  <c r="M917" i="1"/>
  <c r="L917" i="1"/>
  <c r="K917" i="1"/>
  <c r="J917" i="1"/>
  <c r="R916" i="1"/>
  <c r="Q916" i="1"/>
  <c r="P916" i="1"/>
  <c r="O916" i="1"/>
  <c r="N916" i="1"/>
  <c r="M916" i="1"/>
  <c r="L916" i="1"/>
  <c r="K916" i="1"/>
  <c r="J916" i="1"/>
  <c r="R915" i="1"/>
  <c r="Q915" i="1"/>
  <c r="P915" i="1"/>
  <c r="O915" i="1"/>
  <c r="N915" i="1"/>
  <c r="M915" i="1"/>
  <c r="L915" i="1"/>
  <c r="K915" i="1"/>
  <c r="J915" i="1"/>
  <c r="R914" i="1"/>
  <c r="Q914" i="1"/>
  <c r="P914" i="1"/>
  <c r="O914" i="1"/>
  <c r="N914" i="1"/>
  <c r="M914" i="1"/>
  <c r="L914" i="1"/>
  <c r="K914" i="1"/>
  <c r="J914" i="1"/>
  <c r="R913" i="1"/>
  <c r="Q913" i="1"/>
  <c r="P913" i="1"/>
  <c r="O913" i="1"/>
  <c r="N913" i="1"/>
  <c r="M913" i="1"/>
  <c r="L913" i="1"/>
  <c r="K913" i="1"/>
  <c r="J913" i="1"/>
  <c r="R912" i="1"/>
  <c r="Q912" i="1"/>
  <c r="P912" i="1"/>
  <c r="O912" i="1"/>
  <c r="N912" i="1"/>
  <c r="M912" i="1"/>
  <c r="L912" i="1"/>
  <c r="K912" i="1"/>
  <c r="J912" i="1"/>
  <c r="R911" i="1"/>
  <c r="Q911" i="1"/>
  <c r="P911" i="1"/>
  <c r="O911" i="1"/>
  <c r="N911" i="1"/>
  <c r="M911" i="1"/>
  <c r="L911" i="1"/>
  <c r="K911" i="1"/>
  <c r="J911" i="1"/>
  <c r="R910" i="1"/>
  <c r="Q910" i="1"/>
  <c r="P910" i="1"/>
  <c r="O910" i="1"/>
  <c r="N910" i="1"/>
  <c r="M910" i="1"/>
  <c r="L910" i="1"/>
  <c r="K910" i="1"/>
  <c r="J910" i="1"/>
  <c r="R909" i="1"/>
  <c r="Q909" i="1"/>
  <c r="P909" i="1"/>
  <c r="O909" i="1"/>
  <c r="N909" i="1"/>
  <c r="M909" i="1"/>
  <c r="L909" i="1"/>
  <c r="K909" i="1"/>
  <c r="J909" i="1"/>
  <c r="R908" i="1"/>
  <c r="Q908" i="1"/>
  <c r="P908" i="1"/>
  <c r="O908" i="1"/>
  <c r="N908" i="1"/>
  <c r="M908" i="1"/>
  <c r="L908" i="1"/>
  <c r="K908" i="1"/>
  <c r="J908" i="1"/>
  <c r="R907" i="1"/>
  <c r="Q907" i="1"/>
  <c r="P907" i="1"/>
  <c r="O907" i="1"/>
  <c r="N907" i="1"/>
  <c r="M907" i="1"/>
  <c r="L907" i="1"/>
  <c r="K907" i="1"/>
  <c r="J907" i="1"/>
  <c r="R906" i="1"/>
  <c r="Q906" i="1"/>
  <c r="P906" i="1"/>
  <c r="O906" i="1"/>
  <c r="N906" i="1"/>
  <c r="M906" i="1"/>
  <c r="L906" i="1"/>
  <c r="K906" i="1"/>
  <c r="J906" i="1"/>
  <c r="R905" i="1"/>
  <c r="Q905" i="1"/>
  <c r="P905" i="1"/>
  <c r="O905" i="1"/>
  <c r="N905" i="1"/>
  <c r="M905" i="1"/>
  <c r="L905" i="1"/>
  <c r="K905" i="1"/>
  <c r="J905" i="1"/>
  <c r="R904" i="1"/>
  <c r="Q904" i="1"/>
  <c r="P904" i="1"/>
  <c r="O904" i="1"/>
  <c r="N904" i="1"/>
  <c r="M904" i="1"/>
  <c r="L904" i="1"/>
  <c r="K904" i="1"/>
  <c r="J904" i="1"/>
  <c r="R903" i="1"/>
  <c r="Q903" i="1"/>
  <c r="P903" i="1"/>
  <c r="O903" i="1"/>
  <c r="N903" i="1"/>
  <c r="M903" i="1"/>
  <c r="L903" i="1"/>
  <c r="K903" i="1"/>
  <c r="J903" i="1"/>
  <c r="R902" i="1"/>
  <c r="Q902" i="1"/>
  <c r="P902" i="1"/>
  <c r="O902" i="1"/>
  <c r="N902" i="1"/>
  <c r="M902" i="1"/>
  <c r="L902" i="1"/>
  <c r="K902" i="1"/>
  <c r="J902" i="1"/>
  <c r="R901" i="1"/>
  <c r="Q901" i="1"/>
  <c r="P901" i="1"/>
  <c r="O901" i="1"/>
  <c r="N901" i="1"/>
  <c r="M901" i="1"/>
  <c r="L901" i="1"/>
  <c r="K901" i="1"/>
  <c r="J901" i="1"/>
  <c r="R900" i="1"/>
  <c r="Q900" i="1"/>
  <c r="P900" i="1"/>
  <c r="O900" i="1"/>
  <c r="N900" i="1"/>
  <c r="M900" i="1"/>
  <c r="L900" i="1"/>
  <c r="K900" i="1"/>
  <c r="J900" i="1"/>
  <c r="R899" i="1"/>
  <c r="Q899" i="1"/>
  <c r="P899" i="1"/>
  <c r="O899" i="1"/>
  <c r="N899" i="1"/>
  <c r="M899" i="1"/>
  <c r="L899" i="1"/>
  <c r="K899" i="1"/>
  <c r="J899" i="1"/>
  <c r="R898" i="1"/>
  <c r="Q898" i="1"/>
  <c r="P898" i="1"/>
  <c r="O898" i="1"/>
  <c r="N898" i="1"/>
  <c r="M898" i="1"/>
  <c r="L898" i="1"/>
  <c r="K898" i="1"/>
  <c r="J898" i="1"/>
  <c r="R897" i="1"/>
  <c r="Q897" i="1"/>
  <c r="P897" i="1"/>
  <c r="O897" i="1"/>
  <c r="N897" i="1"/>
  <c r="M897" i="1"/>
  <c r="L897" i="1"/>
  <c r="K897" i="1"/>
  <c r="J897" i="1"/>
  <c r="R896" i="1"/>
  <c r="Q896" i="1"/>
  <c r="P896" i="1"/>
  <c r="O896" i="1"/>
  <c r="N896" i="1"/>
  <c r="M896" i="1"/>
  <c r="L896" i="1"/>
  <c r="K896" i="1"/>
  <c r="J896" i="1"/>
  <c r="R895" i="1"/>
  <c r="Q895" i="1"/>
  <c r="P895" i="1"/>
  <c r="O895" i="1"/>
  <c r="N895" i="1"/>
  <c r="M895" i="1"/>
  <c r="L895" i="1"/>
  <c r="K895" i="1"/>
  <c r="J895" i="1"/>
  <c r="R894" i="1"/>
  <c r="Q894" i="1"/>
  <c r="P894" i="1"/>
  <c r="O894" i="1"/>
  <c r="N894" i="1"/>
  <c r="M894" i="1"/>
  <c r="L894" i="1"/>
  <c r="K894" i="1"/>
  <c r="J894" i="1"/>
  <c r="R893" i="1"/>
  <c r="Q893" i="1"/>
  <c r="P893" i="1"/>
  <c r="O893" i="1"/>
  <c r="N893" i="1"/>
  <c r="M893" i="1"/>
  <c r="L893" i="1"/>
  <c r="K893" i="1"/>
  <c r="J893" i="1"/>
  <c r="R892" i="1"/>
  <c r="Q892" i="1"/>
  <c r="P892" i="1"/>
  <c r="O892" i="1"/>
  <c r="N892" i="1"/>
  <c r="M892" i="1"/>
  <c r="L892" i="1"/>
  <c r="K892" i="1"/>
  <c r="J892" i="1"/>
  <c r="R891" i="1"/>
  <c r="Q891" i="1"/>
  <c r="P891" i="1"/>
  <c r="O891" i="1"/>
  <c r="N891" i="1"/>
  <c r="M891" i="1"/>
  <c r="L891" i="1"/>
  <c r="K891" i="1"/>
  <c r="J891" i="1"/>
  <c r="R890" i="1"/>
  <c r="Q890" i="1"/>
  <c r="P890" i="1"/>
  <c r="O890" i="1"/>
  <c r="N890" i="1"/>
  <c r="M890" i="1"/>
  <c r="L890" i="1"/>
  <c r="K890" i="1"/>
  <c r="J890" i="1"/>
  <c r="R889" i="1"/>
  <c r="Q889" i="1"/>
  <c r="P889" i="1"/>
  <c r="O889" i="1"/>
  <c r="N889" i="1"/>
  <c r="M889" i="1"/>
  <c r="L889" i="1"/>
  <c r="K889" i="1"/>
  <c r="J889" i="1"/>
  <c r="R888" i="1"/>
  <c r="Q888" i="1"/>
  <c r="P888" i="1"/>
  <c r="O888" i="1"/>
  <c r="N888" i="1"/>
  <c r="M888" i="1"/>
  <c r="L888" i="1"/>
  <c r="K888" i="1"/>
  <c r="J888" i="1"/>
  <c r="R887" i="1"/>
  <c r="Q887" i="1"/>
  <c r="P887" i="1"/>
  <c r="O887" i="1"/>
  <c r="N887" i="1"/>
  <c r="M887" i="1"/>
  <c r="L887" i="1"/>
  <c r="K887" i="1"/>
  <c r="J887" i="1"/>
  <c r="R886" i="1"/>
  <c r="Q886" i="1"/>
  <c r="P886" i="1"/>
  <c r="O886" i="1"/>
  <c r="N886" i="1"/>
  <c r="M886" i="1"/>
  <c r="L886" i="1"/>
  <c r="K886" i="1"/>
  <c r="J886" i="1"/>
  <c r="R885" i="1"/>
  <c r="Q885" i="1"/>
  <c r="P885" i="1"/>
  <c r="O885" i="1"/>
  <c r="N885" i="1"/>
  <c r="M885" i="1"/>
  <c r="L885" i="1"/>
  <c r="K885" i="1"/>
  <c r="J885" i="1"/>
  <c r="R884" i="1"/>
  <c r="Q884" i="1"/>
  <c r="P884" i="1"/>
  <c r="O884" i="1"/>
  <c r="N884" i="1"/>
  <c r="M884" i="1"/>
  <c r="L884" i="1"/>
  <c r="K884" i="1"/>
  <c r="J884" i="1"/>
  <c r="R883" i="1"/>
  <c r="Q883" i="1"/>
  <c r="P883" i="1"/>
  <c r="O883" i="1"/>
  <c r="N883" i="1"/>
  <c r="M883" i="1"/>
  <c r="L883" i="1"/>
  <c r="K883" i="1"/>
  <c r="J883" i="1"/>
  <c r="R882" i="1"/>
  <c r="Q882" i="1"/>
  <c r="P882" i="1"/>
  <c r="O882" i="1"/>
  <c r="N882" i="1"/>
  <c r="M882" i="1"/>
  <c r="L882" i="1"/>
  <c r="K882" i="1"/>
  <c r="J882" i="1"/>
  <c r="R881" i="1"/>
  <c r="Q881" i="1"/>
  <c r="P881" i="1"/>
  <c r="O881" i="1"/>
  <c r="N881" i="1"/>
  <c r="M881" i="1"/>
  <c r="L881" i="1"/>
  <c r="K881" i="1"/>
  <c r="J881" i="1"/>
  <c r="R880" i="1"/>
  <c r="Q880" i="1"/>
  <c r="P880" i="1"/>
  <c r="O880" i="1"/>
  <c r="N880" i="1"/>
  <c r="M880" i="1"/>
  <c r="L880" i="1"/>
  <c r="K880" i="1"/>
  <c r="J880" i="1"/>
  <c r="R879" i="1"/>
  <c r="Q879" i="1"/>
  <c r="P879" i="1"/>
  <c r="O879" i="1"/>
  <c r="N879" i="1"/>
  <c r="M879" i="1"/>
  <c r="L879" i="1"/>
  <c r="K879" i="1"/>
  <c r="J879" i="1"/>
  <c r="R878" i="1"/>
  <c r="Q878" i="1"/>
  <c r="P878" i="1"/>
  <c r="O878" i="1"/>
  <c r="N878" i="1"/>
  <c r="M878" i="1"/>
  <c r="L878" i="1"/>
  <c r="K878" i="1"/>
  <c r="J878" i="1"/>
  <c r="R877" i="1"/>
  <c r="Q877" i="1"/>
  <c r="P877" i="1"/>
  <c r="O877" i="1"/>
  <c r="N877" i="1"/>
  <c r="M877" i="1"/>
  <c r="L877" i="1"/>
  <c r="K877" i="1"/>
  <c r="J877" i="1"/>
  <c r="R876" i="1"/>
  <c r="Q876" i="1"/>
  <c r="P876" i="1"/>
  <c r="O876" i="1"/>
  <c r="N876" i="1"/>
  <c r="M876" i="1"/>
  <c r="L876" i="1"/>
  <c r="K876" i="1"/>
  <c r="J876" i="1"/>
  <c r="R875" i="1"/>
  <c r="Q875" i="1"/>
  <c r="P875" i="1"/>
  <c r="O875" i="1"/>
  <c r="N875" i="1"/>
  <c r="M875" i="1"/>
  <c r="L875" i="1"/>
  <c r="K875" i="1"/>
  <c r="J875" i="1"/>
  <c r="R874" i="1"/>
  <c r="Q874" i="1"/>
  <c r="P874" i="1"/>
  <c r="O874" i="1"/>
  <c r="N874" i="1"/>
  <c r="M874" i="1"/>
  <c r="L874" i="1"/>
  <c r="K874" i="1"/>
  <c r="J874" i="1"/>
  <c r="R873" i="1"/>
  <c r="Q873" i="1"/>
  <c r="P873" i="1"/>
  <c r="O873" i="1"/>
  <c r="N873" i="1"/>
  <c r="M873" i="1"/>
  <c r="L873" i="1"/>
  <c r="K873" i="1"/>
  <c r="J873" i="1"/>
  <c r="R872" i="1"/>
  <c r="Q872" i="1"/>
  <c r="P872" i="1"/>
  <c r="O872" i="1"/>
  <c r="N872" i="1"/>
  <c r="M872" i="1"/>
  <c r="L872" i="1"/>
  <c r="K872" i="1"/>
  <c r="J872" i="1"/>
  <c r="R871" i="1"/>
  <c r="Q871" i="1"/>
  <c r="P871" i="1"/>
  <c r="O871" i="1"/>
  <c r="N871" i="1"/>
  <c r="M871" i="1"/>
  <c r="L871" i="1"/>
  <c r="K871" i="1"/>
  <c r="J871" i="1"/>
  <c r="R870" i="1"/>
  <c r="Q870" i="1"/>
  <c r="P870" i="1"/>
  <c r="O870" i="1"/>
  <c r="N870" i="1"/>
  <c r="M870" i="1"/>
  <c r="L870" i="1"/>
  <c r="K870" i="1"/>
  <c r="J870" i="1"/>
  <c r="R869" i="1"/>
  <c r="Q869" i="1"/>
  <c r="P869" i="1"/>
  <c r="O869" i="1"/>
  <c r="N869" i="1"/>
  <c r="M869" i="1"/>
  <c r="L869" i="1"/>
  <c r="K869" i="1"/>
  <c r="J869" i="1"/>
  <c r="R868" i="1"/>
  <c r="Q868" i="1"/>
  <c r="P868" i="1"/>
  <c r="O868" i="1"/>
  <c r="N868" i="1"/>
  <c r="M868" i="1"/>
  <c r="L868" i="1"/>
  <c r="K868" i="1"/>
  <c r="J868" i="1"/>
  <c r="R867" i="1"/>
  <c r="Q867" i="1"/>
  <c r="P867" i="1"/>
  <c r="O867" i="1"/>
  <c r="N867" i="1"/>
  <c r="M867" i="1"/>
  <c r="L867" i="1"/>
  <c r="K867" i="1"/>
  <c r="J867" i="1"/>
  <c r="R866" i="1"/>
  <c r="Q866" i="1"/>
  <c r="P866" i="1"/>
  <c r="O866" i="1"/>
  <c r="N866" i="1"/>
  <c r="M866" i="1"/>
  <c r="L866" i="1"/>
  <c r="K866" i="1"/>
  <c r="J866" i="1"/>
  <c r="R865" i="1"/>
  <c r="Q865" i="1"/>
  <c r="P865" i="1"/>
  <c r="O865" i="1"/>
  <c r="N865" i="1"/>
  <c r="M865" i="1"/>
  <c r="L865" i="1"/>
  <c r="K865" i="1"/>
  <c r="J865" i="1"/>
  <c r="R864" i="1"/>
  <c r="Q864" i="1"/>
  <c r="P864" i="1"/>
  <c r="O864" i="1"/>
  <c r="N864" i="1"/>
  <c r="M864" i="1"/>
  <c r="L864" i="1"/>
  <c r="K864" i="1"/>
  <c r="J864" i="1"/>
  <c r="R863" i="1"/>
  <c r="Q863" i="1"/>
  <c r="P863" i="1"/>
  <c r="O863" i="1"/>
  <c r="N863" i="1"/>
  <c r="M863" i="1"/>
  <c r="L863" i="1"/>
  <c r="K863" i="1"/>
  <c r="J863" i="1"/>
  <c r="R862" i="1"/>
  <c r="Q862" i="1"/>
  <c r="P862" i="1"/>
  <c r="O862" i="1"/>
  <c r="N862" i="1"/>
  <c r="M862" i="1"/>
  <c r="L862" i="1"/>
  <c r="K862" i="1"/>
  <c r="J862" i="1"/>
  <c r="R861" i="1"/>
  <c r="Q861" i="1"/>
  <c r="P861" i="1"/>
  <c r="O861" i="1"/>
  <c r="N861" i="1"/>
  <c r="M861" i="1"/>
  <c r="L861" i="1"/>
  <c r="K861" i="1"/>
  <c r="J861" i="1"/>
  <c r="R860" i="1"/>
  <c r="Q860" i="1"/>
  <c r="P860" i="1"/>
  <c r="O860" i="1"/>
  <c r="N860" i="1"/>
  <c r="M860" i="1"/>
  <c r="L860" i="1"/>
  <c r="K860" i="1"/>
  <c r="J860" i="1"/>
  <c r="R859" i="1"/>
  <c r="Q859" i="1"/>
  <c r="P859" i="1"/>
  <c r="O859" i="1"/>
  <c r="N859" i="1"/>
  <c r="M859" i="1"/>
  <c r="L859" i="1"/>
  <c r="K859" i="1"/>
  <c r="J859" i="1"/>
  <c r="R858" i="1"/>
  <c r="Q858" i="1"/>
  <c r="P858" i="1"/>
  <c r="O858" i="1"/>
  <c r="N858" i="1"/>
  <c r="M858" i="1"/>
  <c r="L858" i="1"/>
  <c r="K858" i="1"/>
  <c r="J858" i="1"/>
  <c r="R857" i="1"/>
  <c r="Q857" i="1"/>
  <c r="P857" i="1"/>
  <c r="O857" i="1"/>
  <c r="N857" i="1"/>
  <c r="M857" i="1"/>
  <c r="L857" i="1"/>
  <c r="K857" i="1"/>
  <c r="J857" i="1"/>
  <c r="R856" i="1"/>
  <c r="Q856" i="1"/>
  <c r="P856" i="1"/>
  <c r="O856" i="1"/>
  <c r="N856" i="1"/>
  <c r="M856" i="1"/>
  <c r="L856" i="1"/>
  <c r="K856" i="1"/>
  <c r="J856" i="1"/>
  <c r="R855" i="1"/>
  <c r="Q855" i="1"/>
  <c r="P855" i="1"/>
  <c r="O855" i="1"/>
  <c r="N855" i="1"/>
  <c r="M855" i="1"/>
  <c r="L855" i="1"/>
  <c r="K855" i="1"/>
  <c r="J855" i="1"/>
  <c r="R854" i="1"/>
  <c r="Q854" i="1"/>
  <c r="P854" i="1"/>
  <c r="O854" i="1"/>
  <c r="N854" i="1"/>
  <c r="M854" i="1"/>
  <c r="L854" i="1"/>
  <c r="K854" i="1"/>
  <c r="J854" i="1"/>
  <c r="R853" i="1"/>
  <c r="Q853" i="1"/>
  <c r="P853" i="1"/>
  <c r="O853" i="1"/>
  <c r="N853" i="1"/>
  <c r="M853" i="1"/>
  <c r="L853" i="1"/>
  <c r="K853" i="1"/>
  <c r="J853" i="1"/>
  <c r="R852" i="1"/>
  <c r="Q852" i="1"/>
  <c r="P852" i="1"/>
  <c r="O852" i="1"/>
  <c r="N852" i="1"/>
  <c r="M852" i="1"/>
  <c r="L852" i="1"/>
  <c r="K852" i="1"/>
  <c r="J852" i="1"/>
  <c r="R851" i="1"/>
  <c r="Q851" i="1"/>
  <c r="P851" i="1"/>
  <c r="O851" i="1"/>
  <c r="N851" i="1"/>
  <c r="M851" i="1"/>
  <c r="L851" i="1"/>
  <c r="K851" i="1"/>
  <c r="J851" i="1"/>
  <c r="R850" i="1"/>
  <c r="Q850" i="1"/>
  <c r="P850" i="1"/>
  <c r="O850" i="1"/>
  <c r="N850" i="1"/>
  <c r="M850" i="1"/>
  <c r="L850" i="1"/>
  <c r="K850" i="1"/>
  <c r="J850" i="1"/>
  <c r="R849" i="1"/>
  <c r="Q849" i="1"/>
  <c r="P849" i="1"/>
  <c r="O849" i="1"/>
  <c r="N849" i="1"/>
  <c r="M849" i="1"/>
  <c r="L849" i="1"/>
  <c r="K849" i="1"/>
  <c r="J849" i="1"/>
  <c r="R848" i="1"/>
  <c r="Q848" i="1"/>
  <c r="P848" i="1"/>
  <c r="O848" i="1"/>
  <c r="N848" i="1"/>
  <c r="M848" i="1"/>
  <c r="L848" i="1"/>
  <c r="K848" i="1"/>
  <c r="J848" i="1"/>
  <c r="R847" i="1"/>
  <c r="Q847" i="1"/>
  <c r="P847" i="1"/>
  <c r="O847" i="1"/>
  <c r="N847" i="1"/>
  <c r="M847" i="1"/>
  <c r="L847" i="1"/>
  <c r="K847" i="1"/>
  <c r="J847" i="1"/>
  <c r="R846" i="1"/>
  <c r="Q846" i="1"/>
  <c r="P846" i="1"/>
  <c r="O846" i="1"/>
  <c r="N846" i="1"/>
  <c r="M846" i="1"/>
  <c r="L846" i="1"/>
  <c r="K846" i="1"/>
  <c r="J846" i="1"/>
  <c r="R845" i="1"/>
  <c r="Q845" i="1"/>
  <c r="P845" i="1"/>
  <c r="O845" i="1"/>
  <c r="N845" i="1"/>
  <c r="M845" i="1"/>
  <c r="L845" i="1"/>
  <c r="K845" i="1"/>
  <c r="J845" i="1"/>
  <c r="R844" i="1"/>
  <c r="Q844" i="1"/>
  <c r="P844" i="1"/>
  <c r="O844" i="1"/>
  <c r="N844" i="1"/>
  <c r="M844" i="1"/>
  <c r="L844" i="1"/>
  <c r="K844" i="1"/>
  <c r="J844" i="1"/>
  <c r="R843" i="1"/>
  <c r="Q843" i="1"/>
  <c r="P843" i="1"/>
  <c r="O843" i="1"/>
  <c r="N843" i="1"/>
  <c r="M843" i="1"/>
  <c r="L843" i="1"/>
  <c r="K843" i="1"/>
  <c r="J843" i="1"/>
  <c r="R842" i="1"/>
  <c r="Q842" i="1"/>
  <c r="P842" i="1"/>
  <c r="O842" i="1"/>
  <c r="N842" i="1"/>
  <c r="M842" i="1"/>
  <c r="L842" i="1"/>
  <c r="K842" i="1"/>
  <c r="J842" i="1"/>
  <c r="R841" i="1"/>
  <c r="Q841" i="1"/>
  <c r="P841" i="1"/>
  <c r="O841" i="1"/>
  <c r="N841" i="1"/>
  <c r="M841" i="1"/>
  <c r="L841" i="1"/>
  <c r="K841" i="1"/>
  <c r="J841" i="1"/>
  <c r="R840" i="1"/>
  <c r="Q840" i="1"/>
  <c r="P840" i="1"/>
  <c r="O840" i="1"/>
  <c r="N840" i="1"/>
  <c r="M840" i="1"/>
  <c r="L840" i="1"/>
  <c r="K840" i="1"/>
  <c r="J840" i="1"/>
  <c r="R839" i="1"/>
  <c r="Q839" i="1"/>
  <c r="P839" i="1"/>
  <c r="O839" i="1"/>
  <c r="N839" i="1"/>
  <c r="M839" i="1"/>
  <c r="L839" i="1"/>
  <c r="K839" i="1"/>
  <c r="J839" i="1"/>
  <c r="R838" i="1"/>
  <c r="Q838" i="1"/>
  <c r="P838" i="1"/>
  <c r="O838" i="1"/>
  <c r="N838" i="1"/>
  <c r="M838" i="1"/>
  <c r="L838" i="1"/>
  <c r="K838" i="1"/>
  <c r="J838" i="1"/>
  <c r="R837" i="1"/>
  <c r="Q837" i="1"/>
  <c r="P837" i="1"/>
  <c r="O837" i="1"/>
  <c r="N837" i="1"/>
  <c r="M837" i="1"/>
  <c r="L837" i="1"/>
  <c r="K837" i="1"/>
  <c r="J837" i="1"/>
  <c r="R836" i="1"/>
  <c r="Q836" i="1"/>
  <c r="P836" i="1"/>
  <c r="O836" i="1"/>
  <c r="N836" i="1"/>
  <c r="M836" i="1"/>
  <c r="L836" i="1"/>
  <c r="K836" i="1"/>
  <c r="J836" i="1"/>
  <c r="R835" i="1"/>
  <c r="Q835" i="1"/>
  <c r="P835" i="1"/>
  <c r="O835" i="1"/>
  <c r="N835" i="1"/>
  <c r="M835" i="1"/>
  <c r="L835" i="1"/>
  <c r="K835" i="1"/>
  <c r="J835" i="1"/>
  <c r="R834" i="1"/>
  <c r="Q834" i="1"/>
  <c r="P834" i="1"/>
  <c r="O834" i="1"/>
  <c r="N834" i="1"/>
  <c r="M834" i="1"/>
  <c r="L834" i="1"/>
  <c r="K834" i="1"/>
  <c r="J834" i="1"/>
  <c r="R833" i="1"/>
  <c r="Q833" i="1"/>
  <c r="P833" i="1"/>
  <c r="O833" i="1"/>
  <c r="N833" i="1"/>
  <c r="M833" i="1"/>
  <c r="L833" i="1"/>
  <c r="K833" i="1"/>
  <c r="J833" i="1"/>
  <c r="R832" i="1"/>
  <c r="Q832" i="1"/>
  <c r="P832" i="1"/>
  <c r="O832" i="1"/>
  <c r="N832" i="1"/>
  <c r="M832" i="1"/>
  <c r="L832" i="1"/>
  <c r="K832" i="1"/>
  <c r="J832" i="1"/>
  <c r="R831" i="1"/>
  <c r="Q831" i="1"/>
  <c r="P831" i="1"/>
  <c r="O831" i="1"/>
  <c r="N831" i="1"/>
  <c r="M831" i="1"/>
  <c r="L831" i="1"/>
  <c r="K831" i="1"/>
  <c r="J831" i="1"/>
  <c r="R830" i="1"/>
  <c r="Q830" i="1"/>
  <c r="P830" i="1"/>
  <c r="O830" i="1"/>
  <c r="N830" i="1"/>
  <c r="M830" i="1"/>
  <c r="L830" i="1"/>
  <c r="K830" i="1"/>
  <c r="J830" i="1"/>
  <c r="R829" i="1"/>
  <c r="Q829" i="1"/>
  <c r="P829" i="1"/>
  <c r="O829" i="1"/>
  <c r="N829" i="1"/>
  <c r="M829" i="1"/>
  <c r="L829" i="1"/>
  <c r="K829" i="1"/>
  <c r="J829" i="1"/>
  <c r="R828" i="1"/>
  <c r="Q828" i="1"/>
  <c r="P828" i="1"/>
  <c r="O828" i="1"/>
  <c r="N828" i="1"/>
  <c r="M828" i="1"/>
  <c r="L828" i="1"/>
  <c r="K828" i="1"/>
  <c r="J828" i="1"/>
  <c r="R827" i="1"/>
  <c r="Q827" i="1"/>
  <c r="P827" i="1"/>
  <c r="O827" i="1"/>
  <c r="N827" i="1"/>
  <c r="M827" i="1"/>
  <c r="L827" i="1"/>
  <c r="K827" i="1"/>
  <c r="J827" i="1"/>
  <c r="R826" i="1"/>
  <c r="Q826" i="1"/>
  <c r="P826" i="1"/>
  <c r="O826" i="1"/>
  <c r="N826" i="1"/>
  <c r="M826" i="1"/>
  <c r="L826" i="1"/>
  <c r="K826" i="1"/>
  <c r="J826" i="1"/>
  <c r="R825" i="1"/>
  <c r="Q825" i="1"/>
  <c r="P825" i="1"/>
  <c r="O825" i="1"/>
  <c r="N825" i="1"/>
  <c r="M825" i="1"/>
  <c r="L825" i="1"/>
  <c r="K825" i="1"/>
  <c r="J825" i="1"/>
  <c r="R824" i="1"/>
  <c r="Q824" i="1"/>
  <c r="P824" i="1"/>
  <c r="O824" i="1"/>
  <c r="N824" i="1"/>
  <c r="M824" i="1"/>
  <c r="L824" i="1"/>
  <c r="K824" i="1"/>
  <c r="J824" i="1"/>
  <c r="R823" i="1"/>
  <c r="Q823" i="1"/>
  <c r="P823" i="1"/>
  <c r="O823" i="1"/>
  <c r="N823" i="1"/>
  <c r="M823" i="1"/>
  <c r="L823" i="1"/>
  <c r="K823" i="1"/>
  <c r="J823" i="1"/>
  <c r="R822" i="1"/>
  <c r="Q822" i="1"/>
  <c r="P822" i="1"/>
  <c r="O822" i="1"/>
  <c r="N822" i="1"/>
  <c r="M822" i="1"/>
  <c r="L822" i="1"/>
  <c r="K822" i="1"/>
  <c r="J822" i="1"/>
  <c r="R821" i="1"/>
  <c r="Q821" i="1"/>
  <c r="P821" i="1"/>
  <c r="O821" i="1"/>
  <c r="N821" i="1"/>
  <c r="M821" i="1"/>
  <c r="L821" i="1"/>
  <c r="K821" i="1"/>
  <c r="J821" i="1"/>
  <c r="R820" i="1"/>
  <c r="Q820" i="1"/>
  <c r="P820" i="1"/>
  <c r="O820" i="1"/>
  <c r="N820" i="1"/>
  <c r="M820" i="1"/>
  <c r="L820" i="1"/>
  <c r="K820" i="1"/>
  <c r="J820" i="1"/>
  <c r="R819" i="1"/>
  <c r="Q819" i="1"/>
  <c r="P819" i="1"/>
  <c r="O819" i="1"/>
  <c r="N819" i="1"/>
  <c r="M819" i="1"/>
  <c r="L819" i="1"/>
  <c r="K819" i="1"/>
  <c r="J819" i="1"/>
  <c r="R818" i="1"/>
  <c r="Q818" i="1"/>
  <c r="P818" i="1"/>
  <c r="O818" i="1"/>
  <c r="N818" i="1"/>
  <c r="M818" i="1"/>
  <c r="L818" i="1"/>
  <c r="K818" i="1"/>
  <c r="J818" i="1"/>
  <c r="R817" i="1"/>
  <c r="Q817" i="1"/>
  <c r="P817" i="1"/>
  <c r="O817" i="1"/>
  <c r="N817" i="1"/>
  <c r="M817" i="1"/>
  <c r="L817" i="1"/>
  <c r="K817" i="1"/>
  <c r="J817" i="1"/>
  <c r="R816" i="1"/>
  <c r="Q816" i="1"/>
  <c r="P816" i="1"/>
  <c r="O816" i="1"/>
  <c r="N816" i="1"/>
  <c r="M816" i="1"/>
  <c r="L816" i="1"/>
  <c r="K816" i="1"/>
  <c r="J816" i="1"/>
  <c r="R815" i="1"/>
  <c r="Q815" i="1"/>
  <c r="P815" i="1"/>
  <c r="O815" i="1"/>
  <c r="N815" i="1"/>
  <c r="M815" i="1"/>
  <c r="L815" i="1"/>
  <c r="K815" i="1"/>
  <c r="J815" i="1"/>
  <c r="R814" i="1"/>
  <c r="Q814" i="1"/>
  <c r="P814" i="1"/>
  <c r="O814" i="1"/>
  <c r="N814" i="1"/>
  <c r="M814" i="1"/>
  <c r="L814" i="1"/>
  <c r="K814" i="1"/>
  <c r="J814" i="1"/>
  <c r="R813" i="1"/>
  <c r="Q813" i="1"/>
  <c r="P813" i="1"/>
  <c r="O813" i="1"/>
  <c r="N813" i="1"/>
  <c r="M813" i="1"/>
  <c r="L813" i="1"/>
  <c r="K813" i="1"/>
  <c r="J813" i="1"/>
  <c r="R812" i="1"/>
  <c r="Q812" i="1"/>
  <c r="P812" i="1"/>
  <c r="O812" i="1"/>
  <c r="N812" i="1"/>
  <c r="M812" i="1"/>
  <c r="L812" i="1"/>
  <c r="K812" i="1"/>
  <c r="J812" i="1"/>
  <c r="R811" i="1"/>
  <c r="Q811" i="1"/>
  <c r="P811" i="1"/>
  <c r="O811" i="1"/>
  <c r="N811" i="1"/>
  <c r="M811" i="1"/>
  <c r="L811" i="1"/>
  <c r="K811" i="1"/>
  <c r="J811" i="1"/>
  <c r="R810" i="1"/>
  <c r="Q810" i="1"/>
  <c r="P810" i="1"/>
  <c r="O810" i="1"/>
  <c r="N810" i="1"/>
  <c r="M810" i="1"/>
  <c r="L810" i="1"/>
  <c r="K810" i="1"/>
  <c r="J810" i="1"/>
  <c r="R809" i="1"/>
  <c r="Q809" i="1"/>
  <c r="P809" i="1"/>
  <c r="O809" i="1"/>
  <c r="N809" i="1"/>
  <c r="M809" i="1"/>
  <c r="L809" i="1"/>
  <c r="K809" i="1"/>
  <c r="J809" i="1"/>
  <c r="R808" i="1"/>
  <c r="Q808" i="1"/>
  <c r="P808" i="1"/>
  <c r="O808" i="1"/>
  <c r="N808" i="1"/>
  <c r="M808" i="1"/>
  <c r="L808" i="1"/>
  <c r="K808" i="1"/>
  <c r="J808" i="1"/>
  <c r="R807" i="1"/>
  <c r="Q807" i="1"/>
  <c r="P807" i="1"/>
  <c r="O807" i="1"/>
  <c r="N807" i="1"/>
  <c r="M807" i="1"/>
  <c r="L807" i="1"/>
  <c r="K807" i="1"/>
  <c r="J807" i="1"/>
  <c r="R806" i="1"/>
  <c r="Q806" i="1"/>
  <c r="P806" i="1"/>
  <c r="O806" i="1"/>
  <c r="N806" i="1"/>
  <c r="M806" i="1"/>
  <c r="L806" i="1"/>
  <c r="K806" i="1"/>
  <c r="J806" i="1"/>
  <c r="R805" i="1"/>
  <c r="Q805" i="1"/>
  <c r="P805" i="1"/>
  <c r="O805" i="1"/>
  <c r="N805" i="1"/>
  <c r="M805" i="1"/>
  <c r="L805" i="1"/>
  <c r="K805" i="1"/>
  <c r="J805" i="1"/>
  <c r="R804" i="1"/>
  <c r="Q804" i="1"/>
  <c r="P804" i="1"/>
  <c r="O804" i="1"/>
  <c r="N804" i="1"/>
  <c r="M804" i="1"/>
  <c r="L804" i="1"/>
  <c r="K804" i="1"/>
  <c r="J804" i="1"/>
  <c r="R803" i="1"/>
  <c r="Q803" i="1"/>
  <c r="P803" i="1"/>
  <c r="O803" i="1"/>
  <c r="N803" i="1"/>
  <c r="M803" i="1"/>
  <c r="L803" i="1"/>
  <c r="K803" i="1"/>
  <c r="J803" i="1"/>
  <c r="R802" i="1"/>
  <c r="Q802" i="1"/>
  <c r="P802" i="1"/>
  <c r="O802" i="1"/>
  <c r="N802" i="1"/>
  <c r="M802" i="1"/>
  <c r="L802" i="1"/>
  <c r="K802" i="1"/>
  <c r="J802" i="1"/>
  <c r="R801" i="1"/>
  <c r="Q801" i="1"/>
  <c r="P801" i="1"/>
  <c r="O801" i="1"/>
  <c r="N801" i="1"/>
  <c r="M801" i="1"/>
  <c r="L801" i="1"/>
  <c r="K801" i="1"/>
  <c r="J801" i="1"/>
  <c r="R800" i="1"/>
  <c r="Q800" i="1"/>
  <c r="P800" i="1"/>
  <c r="O800" i="1"/>
  <c r="N800" i="1"/>
  <c r="M800" i="1"/>
  <c r="L800" i="1"/>
  <c r="K800" i="1"/>
  <c r="J800" i="1"/>
  <c r="R799" i="1"/>
  <c r="Q799" i="1"/>
  <c r="P799" i="1"/>
  <c r="O799" i="1"/>
  <c r="N799" i="1"/>
  <c r="M799" i="1"/>
  <c r="L799" i="1"/>
  <c r="K799" i="1"/>
  <c r="J799" i="1"/>
  <c r="R798" i="1"/>
  <c r="Q798" i="1"/>
  <c r="P798" i="1"/>
  <c r="O798" i="1"/>
  <c r="N798" i="1"/>
  <c r="M798" i="1"/>
  <c r="L798" i="1"/>
  <c r="K798" i="1"/>
  <c r="J798" i="1"/>
  <c r="R797" i="1"/>
  <c r="Q797" i="1"/>
  <c r="P797" i="1"/>
  <c r="O797" i="1"/>
  <c r="N797" i="1"/>
  <c r="M797" i="1"/>
  <c r="L797" i="1"/>
  <c r="K797" i="1"/>
  <c r="J797" i="1"/>
  <c r="R796" i="1"/>
  <c r="Q796" i="1"/>
  <c r="P796" i="1"/>
  <c r="O796" i="1"/>
  <c r="N796" i="1"/>
  <c r="M796" i="1"/>
  <c r="L796" i="1"/>
  <c r="K796" i="1"/>
  <c r="J796" i="1"/>
  <c r="R795" i="1"/>
  <c r="Q795" i="1"/>
  <c r="P795" i="1"/>
  <c r="O795" i="1"/>
  <c r="N795" i="1"/>
  <c r="M795" i="1"/>
  <c r="L795" i="1"/>
  <c r="K795" i="1"/>
  <c r="J795" i="1"/>
  <c r="R794" i="1"/>
  <c r="Q794" i="1"/>
  <c r="P794" i="1"/>
  <c r="O794" i="1"/>
  <c r="N794" i="1"/>
  <c r="M794" i="1"/>
  <c r="L794" i="1"/>
  <c r="K794" i="1"/>
  <c r="J794" i="1"/>
  <c r="R793" i="1"/>
  <c r="Q793" i="1"/>
  <c r="P793" i="1"/>
  <c r="O793" i="1"/>
  <c r="N793" i="1"/>
  <c r="M793" i="1"/>
  <c r="L793" i="1"/>
  <c r="K793" i="1"/>
  <c r="J793" i="1"/>
  <c r="R792" i="1"/>
  <c r="Q792" i="1"/>
  <c r="P792" i="1"/>
  <c r="O792" i="1"/>
  <c r="N792" i="1"/>
  <c r="M792" i="1"/>
  <c r="L792" i="1"/>
  <c r="K792" i="1"/>
  <c r="J792" i="1"/>
  <c r="R791" i="1"/>
  <c r="Q791" i="1"/>
  <c r="P791" i="1"/>
  <c r="O791" i="1"/>
  <c r="N791" i="1"/>
  <c r="M791" i="1"/>
  <c r="L791" i="1"/>
  <c r="K791" i="1"/>
  <c r="J791" i="1"/>
  <c r="R790" i="1"/>
  <c r="Q790" i="1"/>
  <c r="P790" i="1"/>
  <c r="O790" i="1"/>
  <c r="N790" i="1"/>
  <c r="M790" i="1"/>
  <c r="L790" i="1"/>
  <c r="K790" i="1"/>
  <c r="J790" i="1"/>
  <c r="R789" i="1"/>
  <c r="Q789" i="1"/>
  <c r="P789" i="1"/>
  <c r="O789" i="1"/>
  <c r="N789" i="1"/>
  <c r="M789" i="1"/>
  <c r="L789" i="1"/>
  <c r="K789" i="1"/>
  <c r="J789" i="1"/>
  <c r="R788" i="1"/>
  <c r="Q788" i="1"/>
  <c r="P788" i="1"/>
  <c r="O788" i="1"/>
  <c r="N788" i="1"/>
  <c r="M788" i="1"/>
  <c r="L788" i="1"/>
  <c r="K788" i="1"/>
  <c r="J788" i="1"/>
  <c r="R787" i="1"/>
  <c r="Q787" i="1"/>
  <c r="P787" i="1"/>
  <c r="O787" i="1"/>
  <c r="N787" i="1"/>
  <c r="M787" i="1"/>
  <c r="L787" i="1"/>
  <c r="K787" i="1"/>
  <c r="J787" i="1"/>
  <c r="R786" i="1"/>
  <c r="Q786" i="1"/>
  <c r="P786" i="1"/>
  <c r="O786" i="1"/>
  <c r="N786" i="1"/>
  <c r="M786" i="1"/>
  <c r="L786" i="1"/>
  <c r="K786" i="1"/>
  <c r="J786" i="1"/>
  <c r="R785" i="1"/>
  <c r="Q785" i="1"/>
  <c r="P785" i="1"/>
  <c r="O785" i="1"/>
  <c r="N785" i="1"/>
  <c r="M785" i="1"/>
  <c r="L785" i="1"/>
  <c r="K785" i="1"/>
  <c r="J785" i="1"/>
  <c r="R784" i="1"/>
  <c r="Q784" i="1"/>
  <c r="P784" i="1"/>
  <c r="O784" i="1"/>
  <c r="N784" i="1"/>
  <c r="M784" i="1"/>
  <c r="L784" i="1"/>
  <c r="K784" i="1"/>
  <c r="J784" i="1"/>
  <c r="R783" i="1"/>
  <c r="Q783" i="1"/>
  <c r="P783" i="1"/>
  <c r="O783" i="1"/>
  <c r="N783" i="1"/>
  <c r="M783" i="1"/>
  <c r="L783" i="1"/>
  <c r="K783" i="1"/>
  <c r="J783" i="1"/>
  <c r="R782" i="1"/>
  <c r="Q782" i="1"/>
  <c r="P782" i="1"/>
  <c r="O782" i="1"/>
  <c r="N782" i="1"/>
  <c r="M782" i="1"/>
  <c r="L782" i="1"/>
  <c r="K782" i="1"/>
  <c r="J782" i="1"/>
  <c r="R781" i="1"/>
  <c r="Q781" i="1"/>
  <c r="P781" i="1"/>
  <c r="O781" i="1"/>
  <c r="N781" i="1"/>
  <c r="M781" i="1"/>
  <c r="L781" i="1"/>
  <c r="K781" i="1"/>
  <c r="J781" i="1"/>
  <c r="R780" i="1"/>
  <c r="Q780" i="1"/>
  <c r="P780" i="1"/>
  <c r="O780" i="1"/>
  <c r="N780" i="1"/>
  <c r="M780" i="1"/>
  <c r="L780" i="1"/>
  <c r="K780" i="1"/>
  <c r="J780" i="1"/>
  <c r="R779" i="1"/>
  <c r="Q779" i="1"/>
  <c r="P779" i="1"/>
  <c r="O779" i="1"/>
  <c r="N779" i="1"/>
  <c r="M779" i="1"/>
  <c r="L779" i="1"/>
  <c r="K779" i="1"/>
  <c r="J779" i="1"/>
  <c r="R778" i="1"/>
  <c r="Q778" i="1"/>
  <c r="P778" i="1"/>
  <c r="O778" i="1"/>
  <c r="N778" i="1"/>
  <c r="M778" i="1"/>
  <c r="L778" i="1"/>
  <c r="K778" i="1"/>
  <c r="J778" i="1"/>
  <c r="R777" i="1"/>
  <c r="Q777" i="1"/>
  <c r="P777" i="1"/>
  <c r="O777" i="1"/>
  <c r="N777" i="1"/>
  <c r="M777" i="1"/>
  <c r="L777" i="1"/>
  <c r="K777" i="1"/>
  <c r="J777" i="1"/>
  <c r="R776" i="1"/>
  <c r="Q776" i="1"/>
  <c r="P776" i="1"/>
  <c r="O776" i="1"/>
  <c r="N776" i="1"/>
  <c r="M776" i="1"/>
  <c r="L776" i="1"/>
  <c r="K776" i="1"/>
  <c r="J776" i="1"/>
  <c r="R775" i="1"/>
  <c r="Q775" i="1"/>
  <c r="P775" i="1"/>
  <c r="O775" i="1"/>
  <c r="N775" i="1"/>
  <c r="M775" i="1"/>
  <c r="L775" i="1"/>
  <c r="K775" i="1"/>
  <c r="J775" i="1"/>
  <c r="R774" i="1"/>
  <c r="Q774" i="1"/>
  <c r="P774" i="1"/>
  <c r="O774" i="1"/>
  <c r="N774" i="1"/>
  <c r="M774" i="1"/>
  <c r="L774" i="1"/>
  <c r="K774" i="1"/>
  <c r="J774" i="1"/>
  <c r="R773" i="1"/>
  <c r="Q773" i="1"/>
  <c r="P773" i="1"/>
  <c r="O773" i="1"/>
  <c r="N773" i="1"/>
  <c r="M773" i="1"/>
  <c r="L773" i="1"/>
  <c r="K773" i="1"/>
  <c r="J773" i="1"/>
  <c r="R772" i="1"/>
  <c r="Q772" i="1"/>
  <c r="P772" i="1"/>
  <c r="O772" i="1"/>
  <c r="N772" i="1"/>
  <c r="M772" i="1"/>
  <c r="L772" i="1"/>
  <c r="K772" i="1"/>
  <c r="J772" i="1"/>
  <c r="R771" i="1"/>
  <c r="Q771" i="1"/>
  <c r="P771" i="1"/>
  <c r="O771" i="1"/>
  <c r="N771" i="1"/>
  <c r="M771" i="1"/>
  <c r="L771" i="1"/>
  <c r="K771" i="1"/>
  <c r="J771" i="1"/>
  <c r="R770" i="1"/>
  <c r="Q770" i="1"/>
  <c r="P770" i="1"/>
  <c r="O770" i="1"/>
  <c r="N770" i="1"/>
  <c r="M770" i="1"/>
  <c r="L770" i="1"/>
  <c r="K770" i="1"/>
  <c r="J770" i="1"/>
  <c r="R769" i="1"/>
  <c r="Q769" i="1"/>
  <c r="P769" i="1"/>
  <c r="O769" i="1"/>
  <c r="N769" i="1"/>
  <c r="M769" i="1"/>
  <c r="L769" i="1"/>
  <c r="K769" i="1"/>
  <c r="J769" i="1"/>
  <c r="R768" i="1"/>
  <c r="Q768" i="1"/>
  <c r="P768" i="1"/>
  <c r="O768" i="1"/>
  <c r="N768" i="1"/>
  <c r="M768" i="1"/>
  <c r="L768" i="1"/>
  <c r="K768" i="1"/>
  <c r="J768" i="1"/>
  <c r="R767" i="1"/>
  <c r="Q767" i="1"/>
  <c r="P767" i="1"/>
  <c r="O767" i="1"/>
  <c r="N767" i="1"/>
  <c r="M767" i="1"/>
  <c r="L767" i="1"/>
  <c r="K767" i="1"/>
  <c r="J767" i="1"/>
  <c r="R766" i="1"/>
  <c r="Q766" i="1"/>
  <c r="P766" i="1"/>
  <c r="O766" i="1"/>
  <c r="N766" i="1"/>
  <c r="M766" i="1"/>
  <c r="L766" i="1"/>
  <c r="K766" i="1"/>
  <c r="J766" i="1"/>
  <c r="R765" i="1"/>
  <c r="Q765" i="1"/>
  <c r="P765" i="1"/>
  <c r="O765" i="1"/>
  <c r="N765" i="1"/>
  <c r="M765" i="1"/>
  <c r="L765" i="1"/>
  <c r="K765" i="1"/>
  <c r="J765" i="1"/>
  <c r="R764" i="1"/>
  <c r="Q764" i="1"/>
  <c r="P764" i="1"/>
  <c r="O764" i="1"/>
  <c r="N764" i="1"/>
  <c r="M764" i="1"/>
  <c r="L764" i="1"/>
  <c r="K764" i="1"/>
  <c r="J764" i="1"/>
  <c r="R763" i="1"/>
  <c r="Q763" i="1"/>
  <c r="P763" i="1"/>
  <c r="O763" i="1"/>
  <c r="N763" i="1"/>
  <c r="M763" i="1"/>
  <c r="L763" i="1"/>
  <c r="K763" i="1"/>
  <c r="J763" i="1"/>
  <c r="R762" i="1"/>
  <c r="Q762" i="1"/>
  <c r="P762" i="1"/>
  <c r="O762" i="1"/>
  <c r="N762" i="1"/>
  <c r="M762" i="1"/>
  <c r="L762" i="1"/>
  <c r="K762" i="1"/>
  <c r="J762" i="1"/>
  <c r="R761" i="1"/>
  <c r="Q761" i="1"/>
  <c r="P761" i="1"/>
  <c r="O761" i="1"/>
  <c r="N761" i="1"/>
  <c r="M761" i="1"/>
  <c r="L761" i="1"/>
  <c r="K761" i="1"/>
  <c r="J761" i="1"/>
  <c r="R760" i="1"/>
  <c r="Q760" i="1"/>
  <c r="P760" i="1"/>
  <c r="O760" i="1"/>
  <c r="N760" i="1"/>
  <c r="M760" i="1"/>
  <c r="L760" i="1"/>
  <c r="K760" i="1"/>
  <c r="J760" i="1"/>
  <c r="R759" i="1"/>
  <c r="Q759" i="1"/>
  <c r="P759" i="1"/>
  <c r="O759" i="1"/>
  <c r="N759" i="1"/>
  <c r="M759" i="1"/>
  <c r="L759" i="1"/>
  <c r="K759" i="1"/>
  <c r="J759" i="1"/>
  <c r="R758" i="1"/>
  <c r="Q758" i="1"/>
  <c r="P758" i="1"/>
  <c r="O758" i="1"/>
  <c r="N758" i="1"/>
  <c r="M758" i="1"/>
  <c r="L758" i="1"/>
  <c r="K758" i="1"/>
  <c r="J758" i="1"/>
  <c r="R757" i="1"/>
  <c r="Q757" i="1"/>
  <c r="P757" i="1"/>
  <c r="O757" i="1"/>
  <c r="N757" i="1"/>
  <c r="M757" i="1"/>
  <c r="L757" i="1"/>
  <c r="K757" i="1"/>
  <c r="J757" i="1"/>
  <c r="R756" i="1"/>
  <c r="Q756" i="1"/>
  <c r="P756" i="1"/>
  <c r="O756" i="1"/>
  <c r="N756" i="1"/>
  <c r="M756" i="1"/>
  <c r="L756" i="1"/>
  <c r="K756" i="1"/>
  <c r="J756" i="1"/>
  <c r="R755" i="1"/>
  <c r="Q755" i="1"/>
  <c r="P755" i="1"/>
  <c r="O755" i="1"/>
  <c r="N755" i="1"/>
  <c r="M755" i="1"/>
  <c r="L755" i="1"/>
  <c r="K755" i="1"/>
  <c r="J755" i="1"/>
  <c r="R754" i="1"/>
  <c r="Q754" i="1"/>
  <c r="P754" i="1"/>
  <c r="O754" i="1"/>
  <c r="N754" i="1"/>
  <c r="M754" i="1"/>
  <c r="L754" i="1"/>
  <c r="K754" i="1"/>
  <c r="J754" i="1"/>
  <c r="R753" i="1"/>
  <c r="Q753" i="1"/>
  <c r="P753" i="1"/>
  <c r="O753" i="1"/>
  <c r="N753" i="1"/>
  <c r="M753" i="1"/>
  <c r="L753" i="1"/>
  <c r="K753" i="1"/>
  <c r="J753" i="1"/>
  <c r="R752" i="1"/>
  <c r="Q752" i="1"/>
  <c r="P752" i="1"/>
  <c r="O752" i="1"/>
  <c r="N752" i="1"/>
  <c r="M752" i="1"/>
  <c r="L752" i="1"/>
  <c r="K752" i="1"/>
  <c r="J752" i="1"/>
  <c r="R751" i="1"/>
  <c r="Q751" i="1"/>
  <c r="P751" i="1"/>
  <c r="O751" i="1"/>
  <c r="N751" i="1"/>
  <c r="M751" i="1"/>
  <c r="L751" i="1"/>
  <c r="K751" i="1"/>
  <c r="J751" i="1"/>
  <c r="R750" i="1"/>
  <c r="Q750" i="1"/>
  <c r="P750" i="1"/>
  <c r="O750" i="1"/>
  <c r="N750" i="1"/>
  <c r="M750" i="1"/>
  <c r="L750" i="1"/>
  <c r="K750" i="1"/>
  <c r="J750" i="1"/>
  <c r="R749" i="1"/>
  <c r="Q749" i="1"/>
  <c r="P749" i="1"/>
  <c r="O749" i="1"/>
  <c r="N749" i="1"/>
  <c r="M749" i="1"/>
  <c r="L749" i="1"/>
  <c r="K749" i="1"/>
  <c r="J749" i="1"/>
  <c r="R748" i="1"/>
  <c r="Q748" i="1"/>
  <c r="P748" i="1"/>
  <c r="O748" i="1"/>
  <c r="N748" i="1"/>
  <c r="M748" i="1"/>
  <c r="L748" i="1"/>
  <c r="K748" i="1"/>
  <c r="J748" i="1"/>
  <c r="R747" i="1"/>
  <c r="Q747" i="1"/>
  <c r="P747" i="1"/>
  <c r="O747" i="1"/>
  <c r="N747" i="1"/>
  <c r="M747" i="1"/>
  <c r="L747" i="1"/>
  <c r="K747" i="1"/>
  <c r="J747" i="1"/>
  <c r="R746" i="1"/>
  <c r="Q746" i="1"/>
  <c r="P746" i="1"/>
  <c r="O746" i="1"/>
  <c r="N746" i="1"/>
  <c r="M746" i="1"/>
  <c r="L746" i="1"/>
  <c r="K746" i="1"/>
  <c r="J746" i="1"/>
  <c r="R745" i="1"/>
  <c r="Q745" i="1"/>
  <c r="P745" i="1"/>
  <c r="O745" i="1"/>
  <c r="N745" i="1"/>
  <c r="M745" i="1"/>
  <c r="L745" i="1"/>
  <c r="K745" i="1"/>
  <c r="J745" i="1"/>
  <c r="R744" i="1"/>
  <c r="Q744" i="1"/>
  <c r="P744" i="1"/>
  <c r="O744" i="1"/>
  <c r="N744" i="1"/>
  <c r="M744" i="1"/>
  <c r="L744" i="1"/>
  <c r="K744" i="1"/>
  <c r="J744" i="1"/>
  <c r="R743" i="1"/>
  <c r="Q743" i="1"/>
  <c r="P743" i="1"/>
  <c r="O743" i="1"/>
  <c r="N743" i="1"/>
  <c r="M743" i="1"/>
  <c r="L743" i="1"/>
  <c r="K743" i="1"/>
  <c r="J743" i="1"/>
  <c r="R742" i="1"/>
  <c r="Q742" i="1"/>
  <c r="P742" i="1"/>
  <c r="O742" i="1"/>
  <c r="N742" i="1"/>
  <c r="M742" i="1"/>
  <c r="L742" i="1"/>
  <c r="K742" i="1"/>
  <c r="J742" i="1"/>
  <c r="R741" i="1"/>
  <c r="Q741" i="1"/>
  <c r="P741" i="1"/>
  <c r="O741" i="1"/>
  <c r="N741" i="1"/>
  <c r="M741" i="1"/>
  <c r="L741" i="1"/>
  <c r="K741" i="1"/>
  <c r="J741" i="1"/>
  <c r="R740" i="1"/>
  <c r="Q740" i="1"/>
  <c r="P740" i="1"/>
  <c r="O740" i="1"/>
  <c r="N740" i="1"/>
  <c r="M740" i="1"/>
  <c r="L740" i="1"/>
  <c r="K740" i="1"/>
  <c r="J740" i="1"/>
  <c r="R739" i="1"/>
  <c r="Q739" i="1"/>
  <c r="P739" i="1"/>
  <c r="O739" i="1"/>
  <c r="N739" i="1"/>
  <c r="M739" i="1"/>
  <c r="L739" i="1"/>
  <c r="K739" i="1"/>
  <c r="J739" i="1"/>
  <c r="R738" i="1"/>
  <c r="Q738" i="1"/>
  <c r="P738" i="1"/>
  <c r="O738" i="1"/>
  <c r="N738" i="1"/>
  <c r="M738" i="1"/>
  <c r="L738" i="1"/>
  <c r="K738" i="1"/>
  <c r="J738" i="1"/>
  <c r="R737" i="1"/>
  <c r="Q737" i="1"/>
  <c r="P737" i="1"/>
  <c r="O737" i="1"/>
  <c r="N737" i="1"/>
  <c r="M737" i="1"/>
  <c r="L737" i="1"/>
  <c r="K737" i="1"/>
  <c r="J737" i="1"/>
  <c r="R736" i="1"/>
  <c r="Q736" i="1"/>
  <c r="P736" i="1"/>
  <c r="O736" i="1"/>
  <c r="N736" i="1"/>
  <c r="M736" i="1"/>
  <c r="L736" i="1"/>
  <c r="K736" i="1"/>
  <c r="J736" i="1"/>
  <c r="R735" i="1"/>
  <c r="Q735" i="1"/>
  <c r="P735" i="1"/>
  <c r="O735" i="1"/>
  <c r="N735" i="1"/>
  <c r="M735" i="1"/>
  <c r="L735" i="1"/>
  <c r="K735" i="1"/>
  <c r="J735" i="1"/>
  <c r="R734" i="1"/>
  <c r="Q734" i="1"/>
  <c r="P734" i="1"/>
  <c r="O734" i="1"/>
  <c r="N734" i="1"/>
  <c r="M734" i="1"/>
  <c r="L734" i="1"/>
  <c r="K734" i="1"/>
  <c r="J734" i="1"/>
  <c r="R733" i="1"/>
  <c r="Q733" i="1"/>
  <c r="P733" i="1"/>
  <c r="O733" i="1"/>
  <c r="N733" i="1"/>
  <c r="M733" i="1"/>
  <c r="L733" i="1"/>
  <c r="K733" i="1"/>
  <c r="J733" i="1"/>
  <c r="R732" i="1"/>
  <c r="Q732" i="1"/>
  <c r="P732" i="1"/>
  <c r="O732" i="1"/>
  <c r="N732" i="1"/>
  <c r="M732" i="1"/>
  <c r="L732" i="1"/>
  <c r="K732" i="1"/>
  <c r="J732" i="1"/>
  <c r="R731" i="1"/>
  <c r="Q731" i="1"/>
  <c r="P731" i="1"/>
  <c r="O731" i="1"/>
  <c r="N731" i="1"/>
  <c r="M731" i="1"/>
  <c r="L731" i="1"/>
  <c r="K731" i="1"/>
  <c r="J731" i="1"/>
  <c r="R730" i="1"/>
  <c r="Q730" i="1"/>
  <c r="P730" i="1"/>
  <c r="O730" i="1"/>
  <c r="N730" i="1"/>
  <c r="M730" i="1"/>
  <c r="L730" i="1"/>
  <c r="K730" i="1"/>
  <c r="J730" i="1"/>
  <c r="R729" i="1"/>
  <c r="Q729" i="1"/>
  <c r="P729" i="1"/>
  <c r="O729" i="1"/>
  <c r="N729" i="1"/>
  <c r="M729" i="1"/>
  <c r="L729" i="1"/>
  <c r="K729" i="1"/>
  <c r="J729" i="1"/>
  <c r="R728" i="1"/>
  <c r="Q728" i="1"/>
  <c r="P728" i="1"/>
  <c r="O728" i="1"/>
  <c r="N728" i="1"/>
  <c r="M728" i="1"/>
  <c r="L728" i="1"/>
  <c r="K728" i="1"/>
  <c r="J728" i="1"/>
  <c r="R727" i="1"/>
  <c r="Q727" i="1"/>
  <c r="P727" i="1"/>
  <c r="O727" i="1"/>
  <c r="N727" i="1"/>
  <c r="M727" i="1"/>
  <c r="L727" i="1"/>
  <c r="K727" i="1"/>
  <c r="J727" i="1"/>
  <c r="R726" i="1"/>
  <c r="Q726" i="1"/>
  <c r="P726" i="1"/>
  <c r="O726" i="1"/>
  <c r="N726" i="1"/>
  <c r="M726" i="1"/>
  <c r="L726" i="1"/>
  <c r="K726" i="1"/>
  <c r="J726" i="1"/>
  <c r="R725" i="1"/>
  <c r="Q725" i="1"/>
  <c r="P725" i="1"/>
  <c r="O725" i="1"/>
  <c r="N725" i="1"/>
  <c r="M725" i="1"/>
  <c r="L725" i="1"/>
  <c r="K725" i="1"/>
  <c r="J725" i="1"/>
  <c r="R724" i="1"/>
  <c r="Q724" i="1"/>
  <c r="P724" i="1"/>
  <c r="O724" i="1"/>
  <c r="N724" i="1"/>
  <c r="M724" i="1"/>
  <c r="L724" i="1"/>
  <c r="K724" i="1"/>
  <c r="J724" i="1"/>
  <c r="R723" i="1"/>
  <c r="Q723" i="1"/>
  <c r="P723" i="1"/>
  <c r="O723" i="1"/>
  <c r="N723" i="1"/>
  <c r="M723" i="1"/>
  <c r="L723" i="1"/>
  <c r="K723" i="1"/>
  <c r="J723" i="1"/>
  <c r="R722" i="1"/>
  <c r="Q722" i="1"/>
  <c r="P722" i="1"/>
  <c r="O722" i="1"/>
  <c r="N722" i="1"/>
  <c r="M722" i="1"/>
  <c r="L722" i="1"/>
  <c r="K722" i="1"/>
  <c r="J722" i="1"/>
  <c r="R721" i="1"/>
  <c r="Q721" i="1"/>
  <c r="P721" i="1"/>
  <c r="O721" i="1"/>
  <c r="N721" i="1"/>
  <c r="M721" i="1"/>
  <c r="L721" i="1"/>
  <c r="K721" i="1"/>
  <c r="J721" i="1"/>
  <c r="R720" i="1"/>
  <c r="Q720" i="1"/>
  <c r="P720" i="1"/>
  <c r="O720" i="1"/>
  <c r="N720" i="1"/>
  <c r="M720" i="1"/>
  <c r="L720" i="1"/>
  <c r="K720" i="1"/>
  <c r="J720" i="1"/>
  <c r="R719" i="1"/>
  <c r="Q719" i="1"/>
  <c r="P719" i="1"/>
  <c r="O719" i="1"/>
  <c r="N719" i="1"/>
  <c r="M719" i="1"/>
  <c r="L719" i="1"/>
  <c r="K719" i="1"/>
  <c r="J719" i="1"/>
  <c r="R718" i="1"/>
  <c r="Q718" i="1"/>
  <c r="P718" i="1"/>
  <c r="O718" i="1"/>
  <c r="N718" i="1"/>
  <c r="M718" i="1"/>
  <c r="L718" i="1"/>
  <c r="K718" i="1"/>
  <c r="J718" i="1"/>
  <c r="R717" i="1"/>
  <c r="Q717" i="1"/>
  <c r="P717" i="1"/>
  <c r="O717" i="1"/>
  <c r="N717" i="1"/>
  <c r="M717" i="1"/>
  <c r="L717" i="1"/>
  <c r="K717" i="1"/>
  <c r="J717" i="1"/>
  <c r="R716" i="1"/>
  <c r="Q716" i="1"/>
  <c r="P716" i="1"/>
  <c r="O716" i="1"/>
  <c r="N716" i="1"/>
  <c r="M716" i="1"/>
  <c r="L716" i="1"/>
  <c r="K716" i="1"/>
  <c r="J716" i="1"/>
  <c r="R715" i="1"/>
  <c r="Q715" i="1"/>
  <c r="P715" i="1"/>
  <c r="O715" i="1"/>
  <c r="N715" i="1"/>
  <c r="M715" i="1"/>
  <c r="L715" i="1"/>
  <c r="K715" i="1"/>
  <c r="J715" i="1"/>
  <c r="R714" i="1"/>
  <c r="Q714" i="1"/>
  <c r="P714" i="1"/>
  <c r="O714" i="1"/>
  <c r="N714" i="1"/>
  <c r="M714" i="1"/>
  <c r="L714" i="1"/>
  <c r="K714" i="1"/>
  <c r="J714" i="1"/>
  <c r="R713" i="1"/>
  <c r="Q713" i="1"/>
  <c r="P713" i="1"/>
  <c r="O713" i="1"/>
  <c r="N713" i="1"/>
  <c r="M713" i="1"/>
  <c r="L713" i="1"/>
  <c r="K713" i="1"/>
  <c r="J713" i="1"/>
  <c r="R712" i="1"/>
  <c r="Q712" i="1"/>
  <c r="P712" i="1"/>
  <c r="O712" i="1"/>
  <c r="N712" i="1"/>
  <c r="M712" i="1"/>
  <c r="L712" i="1"/>
  <c r="K712" i="1"/>
  <c r="J712" i="1"/>
  <c r="R711" i="1"/>
  <c r="Q711" i="1"/>
  <c r="P711" i="1"/>
  <c r="O711" i="1"/>
  <c r="N711" i="1"/>
  <c r="M711" i="1"/>
  <c r="L711" i="1"/>
  <c r="K711" i="1"/>
  <c r="J711" i="1"/>
  <c r="R710" i="1"/>
  <c r="Q710" i="1"/>
  <c r="P710" i="1"/>
  <c r="O710" i="1"/>
  <c r="N710" i="1"/>
  <c r="M710" i="1"/>
  <c r="L710" i="1"/>
  <c r="K710" i="1"/>
  <c r="J710" i="1"/>
  <c r="R709" i="1"/>
  <c r="Q709" i="1"/>
  <c r="P709" i="1"/>
  <c r="O709" i="1"/>
  <c r="N709" i="1"/>
  <c r="M709" i="1"/>
  <c r="L709" i="1"/>
  <c r="K709" i="1"/>
  <c r="J709" i="1"/>
  <c r="R708" i="1"/>
  <c r="Q708" i="1"/>
  <c r="P708" i="1"/>
  <c r="O708" i="1"/>
  <c r="N708" i="1"/>
  <c r="M708" i="1"/>
  <c r="L708" i="1"/>
  <c r="K708" i="1"/>
  <c r="J708" i="1"/>
  <c r="R707" i="1"/>
  <c r="Q707" i="1"/>
  <c r="P707" i="1"/>
  <c r="O707" i="1"/>
  <c r="N707" i="1"/>
  <c r="M707" i="1"/>
  <c r="L707" i="1"/>
  <c r="K707" i="1"/>
  <c r="J707" i="1"/>
  <c r="R706" i="1"/>
  <c r="Q706" i="1"/>
  <c r="P706" i="1"/>
  <c r="O706" i="1"/>
  <c r="N706" i="1"/>
  <c r="M706" i="1"/>
  <c r="L706" i="1"/>
  <c r="K706" i="1"/>
  <c r="J706" i="1"/>
  <c r="R705" i="1"/>
  <c r="Q705" i="1"/>
  <c r="P705" i="1"/>
  <c r="O705" i="1"/>
  <c r="N705" i="1"/>
  <c r="M705" i="1"/>
  <c r="L705" i="1"/>
  <c r="K705" i="1"/>
  <c r="J705" i="1"/>
  <c r="R704" i="1"/>
  <c r="Q704" i="1"/>
  <c r="P704" i="1"/>
  <c r="O704" i="1"/>
  <c r="N704" i="1"/>
  <c r="M704" i="1"/>
  <c r="L704" i="1"/>
  <c r="K704" i="1"/>
  <c r="J704" i="1"/>
  <c r="R703" i="1"/>
  <c r="Q703" i="1"/>
  <c r="P703" i="1"/>
  <c r="O703" i="1"/>
  <c r="N703" i="1"/>
  <c r="M703" i="1"/>
  <c r="L703" i="1"/>
  <c r="K703" i="1"/>
  <c r="J703" i="1"/>
  <c r="R702" i="1"/>
  <c r="Q702" i="1"/>
  <c r="P702" i="1"/>
  <c r="O702" i="1"/>
  <c r="N702" i="1"/>
  <c r="M702" i="1"/>
  <c r="L702" i="1"/>
  <c r="K702" i="1"/>
  <c r="J702" i="1"/>
  <c r="R701" i="1"/>
  <c r="Q701" i="1"/>
  <c r="P701" i="1"/>
  <c r="O701" i="1"/>
  <c r="N701" i="1"/>
  <c r="M701" i="1"/>
  <c r="L701" i="1"/>
  <c r="K701" i="1"/>
  <c r="J701" i="1"/>
  <c r="R700" i="1"/>
  <c r="Q700" i="1"/>
  <c r="P700" i="1"/>
  <c r="O700" i="1"/>
  <c r="N700" i="1"/>
  <c r="M700" i="1"/>
  <c r="L700" i="1"/>
  <c r="K700" i="1"/>
  <c r="J700" i="1"/>
  <c r="R699" i="1"/>
  <c r="Q699" i="1"/>
  <c r="P699" i="1"/>
  <c r="O699" i="1"/>
  <c r="N699" i="1"/>
  <c r="M699" i="1"/>
  <c r="L699" i="1"/>
  <c r="K699" i="1"/>
  <c r="J699" i="1"/>
  <c r="R698" i="1"/>
  <c r="Q698" i="1"/>
  <c r="P698" i="1"/>
  <c r="O698" i="1"/>
  <c r="N698" i="1"/>
  <c r="M698" i="1"/>
  <c r="L698" i="1"/>
  <c r="K698" i="1"/>
  <c r="J698" i="1"/>
  <c r="R697" i="1"/>
  <c r="Q697" i="1"/>
  <c r="P697" i="1"/>
  <c r="O697" i="1"/>
  <c r="N697" i="1"/>
  <c r="M697" i="1"/>
  <c r="L697" i="1"/>
  <c r="K697" i="1"/>
  <c r="J697" i="1"/>
  <c r="R696" i="1"/>
  <c r="Q696" i="1"/>
  <c r="P696" i="1"/>
  <c r="O696" i="1"/>
  <c r="N696" i="1"/>
  <c r="M696" i="1"/>
  <c r="L696" i="1"/>
  <c r="K696" i="1"/>
  <c r="J696" i="1"/>
  <c r="R695" i="1"/>
  <c r="Q695" i="1"/>
  <c r="P695" i="1"/>
  <c r="O695" i="1"/>
  <c r="N695" i="1"/>
  <c r="M695" i="1"/>
  <c r="L695" i="1"/>
  <c r="K695" i="1"/>
  <c r="J695" i="1"/>
  <c r="R694" i="1"/>
  <c r="Q694" i="1"/>
  <c r="P694" i="1"/>
  <c r="O694" i="1"/>
  <c r="N694" i="1"/>
  <c r="M694" i="1"/>
  <c r="L694" i="1"/>
  <c r="K694" i="1"/>
  <c r="J694" i="1"/>
  <c r="R693" i="1"/>
  <c r="Q693" i="1"/>
  <c r="P693" i="1"/>
  <c r="O693" i="1"/>
  <c r="N693" i="1"/>
  <c r="M693" i="1"/>
  <c r="L693" i="1"/>
  <c r="K693" i="1"/>
  <c r="J693" i="1"/>
  <c r="R692" i="1"/>
  <c r="Q692" i="1"/>
  <c r="P692" i="1"/>
  <c r="O692" i="1"/>
  <c r="N692" i="1"/>
  <c r="M692" i="1"/>
  <c r="L692" i="1"/>
  <c r="K692" i="1"/>
  <c r="J692" i="1"/>
  <c r="R691" i="1"/>
  <c r="Q691" i="1"/>
  <c r="P691" i="1"/>
  <c r="O691" i="1"/>
  <c r="N691" i="1"/>
  <c r="M691" i="1"/>
  <c r="L691" i="1"/>
  <c r="K691" i="1"/>
  <c r="J691" i="1"/>
  <c r="R690" i="1"/>
  <c r="Q690" i="1"/>
  <c r="P690" i="1"/>
  <c r="O690" i="1"/>
  <c r="N690" i="1"/>
  <c r="M690" i="1"/>
  <c r="L690" i="1"/>
  <c r="K690" i="1"/>
  <c r="J690" i="1"/>
  <c r="R689" i="1"/>
  <c r="Q689" i="1"/>
  <c r="P689" i="1"/>
  <c r="O689" i="1"/>
  <c r="N689" i="1"/>
  <c r="M689" i="1"/>
  <c r="L689" i="1"/>
  <c r="K689" i="1"/>
  <c r="J689" i="1"/>
  <c r="R688" i="1"/>
  <c r="Q688" i="1"/>
  <c r="P688" i="1"/>
  <c r="O688" i="1"/>
  <c r="N688" i="1"/>
  <c r="M688" i="1"/>
  <c r="L688" i="1"/>
  <c r="K688" i="1"/>
  <c r="J688" i="1"/>
  <c r="R687" i="1"/>
  <c r="Q687" i="1"/>
  <c r="P687" i="1"/>
  <c r="O687" i="1"/>
  <c r="N687" i="1"/>
  <c r="M687" i="1"/>
  <c r="L687" i="1"/>
  <c r="K687" i="1"/>
  <c r="J687" i="1"/>
  <c r="R686" i="1"/>
  <c r="Q686" i="1"/>
  <c r="P686" i="1"/>
  <c r="O686" i="1"/>
  <c r="N686" i="1"/>
  <c r="M686" i="1"/>
  <c r="L686" i="1"/>
  <c r="K686" i="1"/>
  <c r="J686" i="1"/>
  <c r="R685" i="1"/>
  <c r="Q685" i="1"/>
  <c r="P685" i="1"/>
  <c r="O685" i="1"/>
  <c r="N685" i="1"/>
  <c r="M685" i="1"/>
  <c r="L685" i="1"/>
  <c r="K685" i="1"/>
  <c r="J685" i="1"/>
  <c r="R684" i="1"/>
  <c r="Q684" i="1"/>
  <c r="P684" i="1"/>
  <c r="O684" i="1"/>
  <c r="N684" i="1"/>
  <c r="M684" i="1"/>
  <c r="L684" i="1"/>
  <c r="K684" i="1"/>
  <c r="J684" i="1"/>
  <c r="R683" i="1"/>
  <c r="Q683" i="1"/>
  <c r="P683" i="1"/>
  <c r="O683" i="1"/>
  <c r="N683" i="1"/>
  <c r="M683" i="1"/>
  <c r="L683" i="1"/>
  <c r="K683" i="1"/>
  <c r="J683" i="1"/>
  <c r="R682" i="1"/>
  <c r="Q682" i="1"/>
  <c r="P682" i="1"/>
  <c r="O682" i="1"/>
  <c r="N682" i="1"/>
  <c r="M682" i="1"/>
  <c r="L682" i="1"/>
  <c r="K682" i="1"/>
  <c r="J682" i="1"/>
  <c r="R681" i="1"/>
  <c r="Q681" i="1"/>
  <c r="P681" i="1"/>
  <c r="O681" i="1"/>
  <c r="N681" i="1"/>
  <c r="M681" i="1"/>
  <c r="L681" i="1"/>
  <c r="K681" i="1"/>
  <c r="J681" i="1"/>
  <c r="R680" i="1"/>
  <c r="Q680" i="1"/>
  <c r="P680" i="1"/>
  <c r="O680" i="1"/>
  <c r="N680" i="1"/>
  <c r="M680" i="1"/>
  <c r="L680" i="1"/>
  <c r="K680" i="1"/>
  <c r="J680" i="1"/>
  <c r="R679" i="1"/>
  <c r="Q679" i="1"/>
  <c r="P679" i="1"/>
  <c r="O679" i="1"/>
  <c r="N679" i="1"/>
  <c r="M679" i="1"/>
  <c r="L679" i="1"/>
  <c r="K679" i="1"/>
  <c r="J679" i="1"/>
  <c r="R678" i="1"/>
  <c r="Q678" i="1"/>
  <c r="P678" i="1"/>
  <c r="O678" i="1"/>
  <c r="N678" i="1"/>
  <c r="M678" i="1"/>
  <c r="L678" i="1"/>
  <c r="K678" i="1"/>
  <c r="J678" i="1"/>
  <c r="R677" i="1"/>
  <c r="Q677" i="1"/>
  <c r="P677" i="1"/>
  <c r="O677" i="1"/>
  <c r="N677" i="1"/>
  <c r="M677" i="1"/>
  <c r="L677" i="1"/>
  <c r="K677" i="1"/>
  <c r="J677" i="1"/>
  <c r="R676" i="1"/>
  <c r="Q676" i="1"/>
  <c r="P676" i="1"/>
  <c r="O676" i="1"/>
  <c r="N676" i="1"/>
  <c r="M676" i="1"/>
  <c r="L676" i="1"/>
  <c r="K676" i="1"/>
  <c r="J676" i="1"/>
  <c r="R675" i="1"/>
  <c r="Q675" i="1"/>
  <c r="P675" i="1"/>
  <c r="O675" i="1"/>
  <c r="N675" i="1"/>
  <c r="M675" i="1"/>
  <c r="L675" i="1"/>
  <c r="K675" i="1"/>
  <c r="J675" i="1"/>
  <c r="R674" i="1"/>
  <c r="Q674" i="1"/>
  <c r="P674" i="1"/>
  <c r="O674" i="1"/>
  <c r="N674" i="1"/>
  <c r="M674" i="1"/>
  <c r="L674" i="1"/>
  <c r="K674" i="1"/>
  <c r="J674" i="1"/>
  <c r="R673" i="1"/>
  <c r="Q673" i="1"/>
  <c r="P673" i="1"/>
  <c r="O673" i="1"/>
  <c r="N673" i="1"/>
  <c r="M673" i="1"/>
  <c r="L673" i="1"/>
  <c r="K673" i="1"/>
  <c r="J673" i="1"/>
  <c r="R672" i="1"/>
  <c r="Q672" i="1"/>
  <c r="P672" i="1"/>
  <c r="O672" i="1"/>
  <c r="N672" i="1"/>
  <c r="M672" i="1"/>
  <c r="L672" i="1"/>
  <c r="K672" i="1"/>
  <c r="J672" i="1"/>
  <c r="R671" i="1"/>
  <c r="Q671" i="1"/>
  <c r="P671" i="1"/>
  <c r="O671" i="1"/>
  <c r="N671" i="1"/>
  <c r="M671" i="1"/>
  <c r="L671" i="1"/>
  <c r="K671" i="1"/>
  <c r="J671" i="1"/>
  <c r="R670" i="1"/>
  <c r="Q670" i="1"/>
  <c r="P670" i="1"/>
  <c r="O670" i="1"/>
  <c r="N670" i="1"/>
  <c r="M670" i="1"/>
  <c r="L670" i="1"/>
  <c r="K670" i="1"/>
  <c r="J670" i="1"/>
  <c r="R669" i="1"/>
  <c r="Q669" i="1"/>
  <c r="P669" i="1"/>
  <c r="O669" i="1"/>
  <c r="N669" i="1"/>
  <c r="M669" i="1"/>
  <c r="L669" i="1"/>
  <c r="K669" i="1"/>
  <c r="J669" i="1"/>
  <c r="R668" i="1"/>
  <c r="Q668" i="1"/>
  <c r="P668" i="1"/>
  <c r="O668" i="1"/>
  <c r="N668" i="1"/>
  <c r="M668" i="1"/>
  <c r="L668" i="1"/>
  <c r="K668" i="1"/>
  <c r="J668" i="1"/>
  <c r="R667" i="1"/>
  <c r="Q667" i="1"/>
  <c r="P667" i="1"/>
  <c r="O667" i="1"/>
  <c r="N667" i="1"/>
  <c r="M667" i="1"/>
  <c r="L667" i="1"/>
  <c r="K667" i="1"/>
  <c r="J667" i="1"/>
  <c r="R666" i="1"/>
  <c r="Q666" i="1"/>
  <c r="P666" i="1"/>
  <c r="O666" i="1"/>
  <c r="N666" i="1"/>
  <c r="M666" i="1"/>
  <c r="L666" i="1"/>
  <c r="K666" i="1"/>
  <c r="J666" i="1"/>
  <c r="R665" i="1"/>
  <c r="Q665" i="1"/>
  <c r="P665" i="1"/>
  <c r="O665" i="1"/>
  <c r="N665" i="1"/>
  <c r="M665" i="1"/>
  <c r="L665" i="1"/>
  <c r="K665" i="1"/>
  <c r="J665" i="1"/>
  <c r="R664" i="1"/>
  <c r="Q664" i="1"/>
  <c r="P664" i="1"/>
  <c r="O664" i="1"/>
  <c r="N664" i="1"/>
  <c r="M664" i="1"/>
  <c r="L664" i="1"/>
  <c r="K664" i="1"/>
  <c r="J664" i="1"/>
  <c r="R663" i="1"/>
  <c r="Q663" i="1"/>
  <c r="P663" i="1"/>
  <c r="O663" i="1"/>
  <c r="N663" i="1"/>
  <c r="M663" i="1"/>
  <c r="L663" i="1"/>
  <c r="K663" i="1"/>
  <c r="J663" i="1"/>
  <c r="R662" i="1"/>
  <c r="Q662" i="1"/>
  <c r="P662" i="1"/>
  <c r="O662" i="1"/>
  <c r="N662" i="1"/>
  <c r="M662" i="1"/>
  <c r="L662" i="1"/>
  <c r="K662" i="1"/>
  <c r="J662" i="1"/>
  <c r="R661" i="1"/>
  <c r="Q661" i="1"/>
  <c r="P661" i="1"/>
  <c r="O661" i="1"/>
  <c r="N661" i="1"/>
  <c r="M661" i="1"/>
  <c r="L661" i="1"/>
  <c r="K661" i="1"/>
  <c r="J661" i="1"/>
  <c r="R660" i="1"/>
  <c r="Q660" i="1"/>
  <c r="P660" i="1"/>
  <c r="O660" i="1"/>
  <c r="N660" i="1"/>
  <c r="M660" i="1"/>
  <c r="L660" i="1"/>
  <c r="K660" i="1"/>
  <c r="J660" i="1"/>
  <c r="R659" i="1"/>
  <c r="Q659" i="1"/>
  <c r="P659" i="1"/>
  <c r="O659" i="1"/>
  <c r="N659" i="1"/>
  <c r="M659" i="1"/>
  <c r="L659" i="1"/>
  <c r="K659" i="1"/>
  <c r="J659" i="1"/>
  <c r="R658" i="1"/>
  <c r="Q658" i="1"/>
  <c r="P658" i="1"/>
  <c r="O658" i="1"/>
  <c r="N658" i="1"/>
  <c r="M658" i="1"/>
  <c r="L658" i="1"/>
  <c r="K658" i="1"/>
  <c r="J658" i="1"/>
  <c r="R657" i="1"/>
  <c r="Q657" i="1"/>
  <c r="P657" i="1"/>
  <c r="O657" i="1"/>
  <c r="N657" i="1"/>
  <c r="M657" i="1"/>
  <c r="L657" i="1"/>
  <c r="K657" i="1"/>
  <c r="J657" i="1"/>
  <c r="R656" i="1"/>
  <c r="Q656" i="1"/>
  <c r="P656" i="1"/>
  <c r="O656" i="1"/>
  <c r="N656" i="1"/>
  <c r="M656" i="1"/>
  <c r="L656" i="1"/>
  <c r="K656" i="1"/>
  <c r="J656" i="1"/>
  <c r="R655" i="1"/>
  <c r="Q655" i="1"/>
  <c r="P655" i="1"/>
  <c r="O655" i="1"/>
  <c r="N655" i="1"/>
  <c r="M655" i="1"/>
  <c r="L655" i="1"/>
  <c r="K655" i="1"/>
  <c r="J655" i="1"/>
  <c r="R654" i="1"/>
  <c r="Q654" i="1"/>
  <c r="P654" i="1"/>
  <c r="O654" i="1"/>
  <c r="N654" i="1"/>
  <c r="M654" i="1"/>
  <c r="L654" i="1"/>
  <c r="K654" i="1"/>
  <c r="J654" i="1"/>
  <c r="R653" i="1"/>
  <c r="Q653" i="1"/>
  <c r="P653" i="1"/>
  <c r="O653" i="1"/>
  <c r="N653" i="1"/>
  <c r="M653" i="1"/>
  <c r="L653" i="1"/>
  <c r="K653" i="1"/>
  <c r="J653" i="1"/>
  <c r="R652" i="1"/>
  <c r="Q652" i="1"/>
  <c r="P652" i="1"/>
  <c r="O652" i="1"/>
  <c r="N652" i="1"/>
  <c r="M652" i="1"/>
  <c r="L652" i="1"/>
  <c r="K652" i="1"/>
  <c r="J652" i="1"/>
  <c r="R651" i="1"/>
  <c r="Q651" i="1"/>
  <c r="P651" i="1"/>
  <c r="O651" i="1"/>
  <c r="N651" i="1"/>
  <c r="M651" i="1"/>
  <c r="L651" i="1"/>
  <c r="K651" i="1"/>
  <c r="J651" i="1"/>
  <c r="R650" i="1"/>
  <c r="Q650" i="1"/>
  <c r="P650" i="1"/>
  <c r="O650" i="1"/>
  <c r="N650" i="1"/>
  <c r="M650" i="1"/>
  <c r="L650" i="1"/>
  <c r="K650" i="1"/>
  <c r="J650" i="1"/>
  <c r="R649" i="1"/>
  <c r="Q649" i="1"/>
  <c r="P649" i="1"/>
  <c r="O649" i="1"/>
  <c r="N649" i="1"/>
  <c r="M649" i="1"/>
  <c r="L649" i="1"/>
  <c r="K649" i="1"/>
  <c r="J649" i="1"/>
  <c r="R648" i="1"/>
  <c r="Q648" i="1"/>
  <c r="P648" i="1"/>
  <c r="O648" i="1"/>
  <c r="N648" i="1"/>
  <c r="M648" i="1"/>
  <c r="L648" i="1"/>
  <c r="K648" i="1"/>
  <c r="J648" i="1"/>
  <c r="R647" i="1"/>
  <c r="Q647" i="1"/>
  <c r="P647" i="1"/>
  <c r="O647" i="1"/>
  <c r="N647" i="1"/>
  <c r="M647" i="1"/>
  <c r="L647" i="1"/>
  <c r="K647" i="1"/>
  <c r="J647" i="1"/>
  <c r="R646" i="1"/>
  <c r="Q646" i="1"/>
  <c r="P646" i="1"/>
  <c r="O646" i="1"/>
  <c r="N646" i="1"/>
  <c r="M646" i="1"/>
  <c r="L646" i="1"/>
  <c r="K646" i="1"/>
  <c r="J646" i="1"/>
  <c r="R645" i="1"/>
  <c r="Q645" i="1"/>
  <c r="P645" i="1"/>
  <c r="O645" i="1"/>
  <c r="N645" i="1"/>
  <c r="M645" i="1"/>
  <c r="L645" i="1"/>
  <c r="K645" i="1"/>
  <c r="J645" i="1"/>
  <c r="R644" i="1"/>
  <c r="Q644" i="1"/>
  <c r="P644" i="1"/>
  <c r="O644" i="1"/>
  <c r="N644" i="1"/>
  <c r="M644" i="1"/>
  <c r="L644" i="1"/>
  <c r="K644" i="1"/>
  <c r="J644" i="1"/>
  <c r="R643" i="1"/>
  <c r="Q643" i="1"/>
  <c r="P643" i="1"/>
  <c r="O643" i="1"/>
  <c r="N643" i="1"/>
  <c r="M643" i="1"/>
  <c r="L643" i="1"/>
  <c r="K643" i="1"/>
  <c r="J643" i="1"/>
  <c r="R642" i="1"/>
  <c r="Q642" i="1"/>
  <c r="P642" i="1"/>
  <c r="O642" i="1"/>
  <c r="N642" i="1"/>
  <c r="M642" i="1"/>
  <c r="L642" i="1"/>
  <c r="K642" i="1"/>
  <c r="J642" i="1"/>
  <c r="R641" i="1"/>
  <c r="Q641" i="1"/>
  <c r="P641" i="1"/>
  <c r="O641" i="1"/>
  <c r="N641" i="1"/>
  <c r="M641" i="1"/>
  <c r="L641" i="1"/>
  <c r="K641" i="1"/>
  <c r="J641" i="1"/>
  <c r="R640" i="1"/>
  <c r="Q640" i="1"/>
  <c r="P640" i="1"/>
  <c r="O640" i="1"/>
  <c r="N640" i="1"/>
  <c r="M640" i="1"/>
  <c r="L640" i="1"/>
  <c r="K640" i="1"/>
  <c r="J640" i="1"/>
  <c r="R639" i="1"/>
  <c r="Q639" i="1"/>
  <c r="P639" i="1"/>
  <c r="O639" i="1"/>
  <c r="N639" i="1"/>
  <c r="M639" i="1"/>
  <c r="L639" i="1"/>
  <c r="K639" i="1"/>
  <c r="J639" i="1"/>
  <c r="R638" i="1"/>
  <c r="Q638" i="1"/>
  <c r="P638" i="1"/>
  <c r="O638" i="1"/>
  <c r="N638" i="1"/>
  <c r="M638" i="1"/>
  <c r="L638" i="1"/>
  <c r="K638" i="1"/>
  <c r="J638" i="1"/>
  <c r="R637" i="1"/>
  <c r="Q637" i="1"/>
  <c r="P637" i="1"/>
  <c r="O637" i="1"/>
  <c r="N637" i="1"/>
  <c r="M637" i="1"/>
  <c r="L637" i="1"/>
  <c r="K637" i="1"/>
  <c r="J637" i="1"/>
  <c r="R636" i="1"/>
  <c r="Q636" i="1"/>
  <c r="P636" i="1"/>
  <c r="O636" i="1"/>
  <c r="N636" i="1"/>
  <c r="M636" i="1"/>
  <c r="L636" i="1"/>
  <c r="K636" i="1"/>
  <c r="J636" i="1"/>
  <c r="R635" i="1"/>
  <c r="Q635" i="1"/>
  <c r="P635" i="1"/>
  <c r="O635" i="1"/>
  <c r="N635" i="1"/>
  <c r="M635" i="1"/>
  <c r="L635" i="1"/>
  <c r="K635" i="1"/>
  <c r="J635" i="1"/>
  <c r="R634" i="1"/>
  <c r="Q634" i="1"/>
  <c r="P634" i="1"/>
  <c r="O634" i="1"/>
  <c r="N634" i="1"/>
  <c r="M634" i="1"/>
  <c r="L634" i="1"/>
  <c r="K634" i="1"/>
  <c r="J634" i="1"/>
  <c r="R633" i="1"/>
  <c r="Q633" i="1"/>
  <c r="P633" i="1"/>
  <c r="O633" i="1"/>
  <c r="N633" i="1"/>
  <c r="M633" i="1"/>
  <c r="L633" i="1"/>
  <c r="K633" i="1"/>
  <c r="J633" i="1"/>
  <c r="R632" i="1"/>
  <c r="Q632" i="1"/>
  <c r="P632" i="1"/>
  <c r="O632" i="1"/>
  <c r="N632" i="1"/>
  <c r="M632" i="1"/>
  <c r="L632" i="1"/>
  <c r="K632" i="1"/>
  <c r="J632" i="1"/>
  <c r="R631" i="1"/>
  <c r="Q631" i="1"/>
  <c r="P631" i="1"/>
  <c r="O631" i="1"/>
  <c r="N631" i="1"/>
  <c r="M631" i="1"/>
  <c r="L631" i="1"/>
  <c r="K631" i="1"/>
  <c r="J631" i="1"/>
  <c r="R630" i="1"/>
  <c r="Q630" i="1"/>
  <c r="P630" i="1"/>
  <c r="O630" i="1"/>
  <c r="N630" i="1"/>
  <c r="M630" i="1"/>
  <c r="L630" i="1"/>
  <c r="K630" i="1"/>
  <c r="J630" i="1"/>
  <c r="R629" i="1"/>
  <c r="Q629" i="1"/>
  <c r="P629" i="1"/>
  <c r="O629" i="1"/>
  <c r="N629" i="1"/>
  <c r="M629" i="1"/>
  <c r="L629" i="1"/>
  <c r="K629" i="1"/>
  <c r="J629" i="1"/>
  <c r="R628" i="1"/>
  <c r="Q628" i="1"/>
  <c r="P628" i="1"/>
  <c r="O628" i="1"/>
  <c r="N628" i="1"/>
  <c r="M628" i="1"/>
  <c r="L628" i="1"/>
  <c r="K628" i="1"/>
  <c r="J628" i="1"/>
  <c r="R627" i="1"/>
  <c r="Q627" i="1"/>
  <c r="P627" i="1"/>
  <c r="O627" i="1"/>
  <c r="N627" i="1"/>
  <c r="M627" i="1"/>
  <c r="L627" i="1"/>
  <c r="K627" i="1"/>
  <c r="J627" i="1"/>
  <c r="R626" i="1"/>
  <c r="Q626" i="1"/>
  <c r="P626" i="1"/>
  <c r="O626" i="1"/>
  <c r="N626" i="1"/>
  <c r="M626" i="1"/>
  <c r="L626" i="1"/>
  <c r="K626" i="1"/>
  <c r="J626" i="1"/>
  <c r="R625" i="1"/>
  <c r="Q625" i="1"/>
  <c r="P625" i="1"/>
  <c r="O625" i="1"/>
  <c r="N625" i="1"/>
  <c r="M625" i="1"/>
  <c r="L625" i="1"/>
  <c r="K625" i="1"/>
  <c r="J625" i="1"/>
  <c r="R624" i="1"/>
  <c r="Q624" i="1"/>
  <c r="P624" i="1"/>
  <c r="O624" i="1"/>
  <c r="N624" i="1"/>
  <c r="M624" i="1"/>
  <c r="L624" i="1"/>
  <c r="K624" i="1"/>
  <c r="J624" i="1"/>
  <c r="R623" i="1"/>
  <c r="Q623" i="1"/>
  <c r="P623" i="1"/>
  <c r="O623" i="1"/>
  <c r="N623" i="1"/>
  <c r="M623" i="1"/>
  <c r="L623" i="1"/>
  <c r="K623" i="1"/>
  <c r="J623" i="1"/>
  <c r="R622" i="1"/>
  <c r="Q622" i="1"/>
  <c r="P622" i="1"/>
  <c r="O622" i="1"/>
  <c r="N622" i="1"/>
  <c r="M622" i="1"/>
  <c r="L622" i="1"/>
  <c r="K622" i="1"/>
  <c r="J622" i="1"/>
  <c r="R621" i="1"/>
  <c r="Q621" i="1"/>
  <c r="P621" i="1"/>
  <c r="O621" i="1"/>
  <c r="N621" i="1"/>
  <c r="M621" i="1"/>
  <c r="L621" i="1"/>
  <c r="K621" i="1"/>
  <c r="J621" i="1"/>
  <c r="R620" i="1"/>
  <c r="Q620" i="1"/>
  <c r="P620" i="1"/>
  <c r="O620" i="1"/>
  <c r="N620" i="1"/>
  <c r="M620" i="1"/>
  <c r="L620" i="1"/>
  <c r="K620" i="1"/>
  <c r="J620" i="1"/>
  <c r="R619" i="1"/>
  <c r="Q619" i="1"/>
  <c r="P619" i="1"/>
  <c r="O619" i="1"/>
  <c r="N619" i="1"/>
  <c r="M619" i="1"/>
  <c r="L619" i="1"/>
  <c r="K619" i="1"/>
  <c r="J619" i="1"/>
  <c r="R618" i="1"/>
  <c r="Q618" i="1"/>
  <c r="P618" i="1"/>
  <c r="O618" i="1"/>
  <c r="N618" i="1"/>
  <c r="M618" i="1"/>
  <c r="L618" i="1"/>
  <c r="K618" i="1"/>
  <c r="J618" i="1"/>
  <c r="R617" i="1"/>
  <c r="Q617" i="1"/>
  <c r="P617" i="1"/>
  <c r="O617" i="1"/>
  <c r="N617" i="1"/>
  <c r="M617" i="1"/>
  <c r="L617" i="1"/>
  <c r="K617" i="1"/>
  <c r="J617" i="1"/>
  <c r="R616" i="1"/>
  <c r="Q616" i="1"/>
  <c r="P616" i="1"/>
  <c r="O616" i="1"/>
  <c r="N616" i="1"/>
  <c r="M616" i="1"/>
  <c r="L616" i="1"/>
  <c r="K616" i="1"/>
  <c r="J616" i="1"/>
  <c r="R615" i="1"/>
  <c r="Q615" i="1"/>
  <c r="P615" i="1"/>
  <c r="O615" i="1"/>
  <c r="N615" i="1"/>
  <c r="M615" i="1"/>
  <c r="L615" i="1"/>
  <c r="K615" i="1"/>
  <c r="J615" i="1"/>
  <c r="R614" i="1"/>
  <c r="Q614" i="1"/>
  <c r="P614" i="1"/>
  <c r="O614" i="1"/>
  <c r="N614" i="1"/>
  <c r="M614" i="1"/>
  <c r="L614" i="1"/>
  <c r="K614" i="1"/>
  <c r="J614" i="1"/>
  <c r="R613" i="1"/>
  <c r="Q613" i="1"/>
  <c r="P613" i="1"/>
  <c r="O613" i="1"/>
  <c r="N613" i="1"/>
  <c r="M613" i="1"/>
  <c r="L613" i="1"/>
  <c r="K613" i="1"/>
  <c r="J613" i="1"/>
  <c r="R612" i="1"/>
  <c r="Q612" i="1"/>
  <c r="P612" i="1"/>
  <c r="O612" i="1"/>
  <c r="N612" i="1"/>
  <c r="M612" i="1"/>
  <c r="L612" i="1"/>
  <c r="K612" i="1"/>
  <c r="J612" i="1"/>
  <c r="R611" i="1"/>
  <c r="Q611" i="1"/>
  <c r="P611" i="1"/>
  <c r="O611" i="1"/>
  <c r="N611" i="1"/>
  <c r="M611" i="1"/>
  <c r="L611" i="1"/>
  <c r="K611" i="1"/>
  <c r="J611" i="1"/>
  <c r="R610" i="1"/>
  <c r="Q610" i="1"/>
  <c r="P610" i="1"/>
  <c r="O610" i="1"/>
  <c r="N610" i="1"/>
  <c r="M610" i="1"/>
  <c r="L610" i="1"/>
  <c r="K610" i="1"/>
  <c r="J610" i="1"/>
  <c r="R609" i="1"/>
  <c r="Q609" i="1"/>
  <c r="P609" i="1"/>
  <c r="O609" i="1"/>
  <c r="N609" i="1"/>
  <c r="M609" i="1"/>
  <c r="L609" i="1"/>
  <c r="K609" i="1"/>
  <c r="J609" i="1"/>
  <c r="R608" i="1"/>
  <c r="Q608" i="1"/>
  <c r="P608" i="1"/>
  <c r="O608" i="1"/>
  <c r="N608" i="1"/>
  <c r="M608" i="1"/>
  <c r="L608" i="1"/>
  <c r="K608" i="1"/>
  <c r="J608" i="1"/>
  <c r="R607" i="1"/>
  <c r="Q607" i="1"/>
  <c r="P607" i="1"/>
  <c r="O607" i="1"/>
  <c r="N607" i="1"/>
  <c r="M607" i="1"/>
  <c r="L607" i="1"/>
  <c r="K607" i="1"/>
  <c r="J607" i="1"/>
  <c r="R606" i="1"/>
  <c r="Q606" i="1"/>
  <c r="P606" i="1"/>
  <c r="O606" i="1"/>
  <c r="N606" i="1"/>
  <c r="M606" i="1"/>
  <c r="L606" i="1"/>
  <c r="K606" i="1"/>
  <c r="J606" i="1"/>
  <c r="R605" i="1"/>
  <c r="Q605" i="1"/>
  <c r="P605" i="1"/>
  <c r="O605" i="1"/>
  <c r="N605" i="1"/>
  <c r="M605" i="1"/>
  <c r="L605" i="1"/>
  <c r="K605" i="1"/>
  <c r="J605" i="1"/>
  <c r="R604" i="1"/>
  <c r="Q604" i="1"/>
  <c r="P604" i="1"/>
  <c r="O604" i="1"/>
  <c r="N604" i="1"/>
  <c r="M604" i="1"/>
  <c r="L604" i="1"/>
  <c r="K604" i="1"/>
  <c r="J604" i="1"/>
  <c r="R603" i="1"/>
  <c r="Q603" i="1"/>
  <c r="P603" i="1"/>
  <c r="O603" i="1"/>
  <c r="N603" i="1"/>
  <c r="M603" i="1"/>
  <c r="L603" i="1"/>
  <c r="K603" i="1"/>
  <c r="J603" i="1"/>
  <c r="R602" i="1"/>
  <c r="Q602" i="1"/>
  <c r="P602" i="1"/>
  <c r="O602" i="1"/>
  <c r="N602" i="1"/>
  <c r="M602" i="1"/>
  <c r="L602" i="1"/>
  <c r="K602" i="1"/>
  <c r="J602" i="1"/>
  <c r="R601" i="1"/>
  <c r="Q601" i="1"/>
  <c r="P601" i="1"/>
  <c r="O601" i="1"/>
  <c r="N601" i="1"/>
  <c r="M601" i="1"/>
  <c r="L601" i="1"/>
  <c r="K601" i="1"/>
  <c r="J601" i="1"/>
  <c r="R600" i="1"/>
  <c r="Q600" i="1"/>
  <c r="P600" i="1"/>
  <c r="O600" i="1"/>
  <c r="N600" i="1"/>
  <c r="M600" i="1"/>
  <c r="L600" i="1"/>
  <c r="K600" i="1"/>
  <c r="J600" i="1"/>
  <c r="R599" i="1"/>
  <c r="Q599" i="1"/>
  <c r="P599" i="1"/>
  <c r="O599" i="1"/>
  <c r="N599" i="1"/>
  <c r="M599" i="1"/>
  <c r="L599" i="1"/>
  <c r="K599" i="1"/>
  <c r="J599" i="1"/>
  <c r="R598" i="1"/>
  <c r="Q598" i="1"/>
  <c r="P598" i="1"/>
  <c r="O598" i="1"/>
  <c r="N598" i="1"/>
  <c r="M598" i="1"/>
  <c r="L598" i="1"/>
  <c r="K598" i="1"/>
  <c r="J598" i="1"/>
  <c r="R597" i="1"/>
  <c r="Q597" i="1"/>
  <c r="P597" i="1"/>
  <c r="O597" i="1"/>
  <c r="N597" i="1"/>
  <c r="M597" i="1"/>
  <c r="L597" i="1"/>
  <c r="K597" i="1"/>
  <c r="J597" i="1"/>
  <c r="R596" i="1"/>
  <c r="Q596" i="1"/>
  <c r="P596" i="1"/>
  <c r="O596" i="1"/>
  <c r="N596" i="1"/>
  <c r="M596" i="1"/>
  <c r="L596" i="1"/>
  <c r="K596" i="1"/>
  <c r="J596" i="1"/>
  <c r="R595" i="1"/>
  <c r="Q595" i="1"/>
  <c r="P595" i="1"/>
  <c r="O595" i="1"/>
  <c r="N595" i="1"/>
  <c r="M595" i="1"/>
  <c r="L595" i="1"/>
  <c r="K595" i="1"/>
  <c r="J595" i="1"/>
  <c r="R594" i="1"/>
  <c r="Q594" i="1"/>
  <c r="P594" i="1"/>
  <c r="O594" i="1"/>
  <c r="N594" i="1"/>
  <c r="M594" i="1"/>
  <c r="L594" i="1"/>
  <c r="K594" i="1"/>
  <c r="J594" i="1"/>
  <c r="R593" i="1"/>
  <c r="Q593" i="1"/>
  <c r="P593" i="1"/>
  <c r="O593" i="1"/>
  <c r="N593" i="1"/>
  <c r="M593" i="1"/>
  <c r="L593" i="1"/>
  <c r="K593" i="1"/>
  <c r="J593" i="1"/>
  <c r="R592" i="1"/>
  <c r="Q592" i="1"/>
  <c r="P592" i="1"/>
  <c r="O592" i="1"/>
  <c r="N592" i="1"/>
  <c r="M592" i="1"/>
  <c r="L592" i="1"/>
  <c r="K592" i="1"/>
  <c r="J592" i="1"/>
  <c r="R591" i="1"/>
  <c r="Q591" i="1"/>
  <c r="P591" i="1"/>
  <c r="O591" i="1"/>
  <c r="N591" i="1"/>
  <c r="M591" i="1"/>
  <c r="L591" i="1"/>
  <c r="K591" i="1"/>
  <c r="J591" i="1"/>
  <c r="R590" i="1"/>
  <c r="Q590" i="1"/>
  <c r="P590" i="1"/>
  <c r="O590" i="1"/>
  <c r="N590" i="1"/>
  <c r="M590" i="1"/>
  <c r="L590" i="1"/>
  <c r="K590" i="1"/>
  <c r="J590" i="1"/>
  <c r="R589" i="1"/>
  <c r="Q589" i="1"/>
  <c r="P589" i="1"/>
  <c r="O589" i="1"/>
  <c r="N589" i="1"/>
  <c r="M589" i="1"/>
  <c r="L589" i="1"/>
  <c r="K589" i="1"/>
  <c r="J589" i="1"/>
  <c r="R588" i="1"/>
  <c r="Q588" i="1"/>
  <c r="P588" i="1"/>
  <c r="O588" i="1"/>
  <c r="N588" i="1"/>
  <c r="M588" i="1"/>
  <c r="L588" i="1"/>
  <c r="K588" i="1"/>
  <c r="J588" i="1"/>
  <c r="R587" i="1"/>
  <c r="Q587" i="1"/>
  <c r="P587" i="1"/>
  <c r="O587" i="1"/>
  <c r="N587" i="1"/>
  <c r="M587" i="1"/>
  <c r="L587" i="1"/>
  <c r="K587" i="1"/>
  <c r="J587" i="1"/>
  <c r="R586" i="1"/>
  <c r="Q586" i="1"/>
  <c r="P586" i="1"/>
  <c r="O586" i="1"/>
  <c r="N586" i="1"/>
  <c r="M586" i="1"/>
  <c r="L586" i="1"/>
  <c r="K586" i="1"/>
  <c r="J586" i="1"/>
  <c r="R585" i="1"/>
  <c r="Q585" i="1"/>
  <c r="P585" i="1"/>
  <c r="O585" i="1"/>
  <c r="N585" i="1"/>
  <c r="M585" i="1"/>
  <c r="L585" i="1"/>
  <c r="K585" i="1"/>
  <c r="J585" i="1"/>
  <c r="R584" i="1"/>
  <c r="Q584" i="1"/>
  <c r="P584" i="1"/>
  <c r="O584" i="1"/>
  <c r="N584" i="1"/>
  <c r="M584" i="1"/>
  <c r="L584" i="1"/>
  <c r="K584" i="1"/>
  <c r="J584" i="1"/>
  <c r="R583" i="1"/>
  <c r="Q583" i="1"/>
  <c r="P583" i="1"/>
  <c r="O583" i="1"/>
  <c r="N583" i="1"/>
  <c r="M583" i="1"/>
  <c r="L583" i="1"/>
  <c r="K583" i="1"/>
  <c r="J583" i="1"/>
  <c r="R582" i="1"/>
  <c r="Q582" i="1"/>
  <c r="P582" i="1"/>
  <c r="O582" i="1"/>
  <c r="N582" i="1"/>
  <c r="M582" i="1"/>
  <c r="L582" i="1"/>
  <c r="K582" i="1"/>
  <c r="J582" i="1"/>
  <c r="R581" i="1"/>
  <c r="Q581" i="1"/>
  <c r="P581" i="1"/>
  <c r="O581" i="1"/>
  <c r="N581" i="1"/>
  <c r="M581" i="1"/>
  <c r="L581" i="1"/>
  <c r="K581" i="1"/>
  <c r="J581" i="1"/>
  <c r="R580" i="1"/>
  <c r="Q580" i="1"/>
  <c r="P580" i="1"/>
  <c r="O580" i="1"/>
  <c r="N580" i="1"/>
  <c r="M580" i="1"/>
  <c r="L580" i="1"/>
  <c r="K580" i="1"/>
  <c r="J580" i="1"/>
  <c r="R579" i="1"/>
  <c r="Q579" i="1"/>
  <c r="P579" i="1"/>
  <c r="O579" i="1"/>
  <c r="N579" i="1"/>
  <c r="M579" i="1"/>
  <c r="L579" i="1"/>
  <c r="K579" i="1"/>
  <c r="J579" i="1"/>
  <c r="R578" i="1"/>
  <c r="Q578" i="1"/>
  <c r="P578" i="1"/>
  <c r="O578" i="1"/>
  <c r="N578" i="1"/>
  <c r="M578" i="1"/>
  <c r="L578" i="1"/>
  <c r="K578" i="1"/>
  <c r="J578" i="1"/>
  <c r="R577" i="1"/>
  <c r="Q577" i="1"/>
  <c r="P577" i="1"/>
  <c r="O577" i="1"/>
  <c r="N577" i="1"/>
  <c r="M577" i="1"/>
  <c r="L577" i="1"/>
  <c r="K577" i="1"/>
  <c r="J577" i="1"/>
  <c r="R576" i="1"/>
  <c r="Q576" i="1"/>
  <c r="P576" i="1"/>
  <c r="O576" i="1"/>
  <c r="N576" i="1"/>
  <c r="M576" i="1"/>
  <c r="L576" i="1"/>
  <c r="K576" i="1"/>
  <c r="J576" i="1"/>
  <c r="R575" i="1"/>
  <c r="Q575" i="1"/>
  <c r="P575" i="1"/>
  <c r="O575" i="1"/>
  <c r="N575" i="1"/>
  <c r="M575" i="1"/>
  <c r="L575" i="1"/>
  <c r="K575" i="1"/>
  <c r="J575" i="1"/>
  <c r="R574" i="1"/>
  <c r="Q574" i="1"/>
  <c r="P574" i="1"/>
  <c r="O574" i="1"/>
  <c r="N574" i="1"/>
  <c r="M574" i="1"/>
  <c r="L574" i="1"/>
  <c r="K574" i="1"/>
  <c r="J574" i="1"/>
  <c r="R573" i="1"/>
  <c r="Q573" i="1"/>
  <c r="P573" i="1"/>
  <c r="O573" i="1"/>
  <c r="N573" i="1"/>
  <c r="M573" i="1"/>
  <c r="L573" i="1"/>
  <c r="K573" i="1"/>
  <c r="J573" i="1"/>
  <c r="R572" i="1"/>
  <c r="Q572" i="1"/>
  <c r="P572" i="1"/>
  <c r="O572" i="1"/>
  <c r="N572" i="1"/>
  <c r="M572" i="1"/>
  <c r="L572" i="1"/>
  <c r="K572" i="1"/>
  <c r="J572" i="1"/>
  <c r="R571" i="1"/>
  <c r="Q571" i="1"/>
  <c r="P571" i="1"/>
  <c r="O571" i="1"/>
  <c r="N571" i="1"/>
  <c r="M571" i="1"/>
  <c r="L571" i="1"/>
  <c r="K571" i="1"/>
  <c r="J571" i="1"/>
  <c r="R570" i="1"/>
  <c r="Q570" i="1"/>
  <c r="P570" i="1"/>
  <c r="O570" i="1"/>
  <c r="N570" i="1"/>
  <c r="M570" i="1"/>
  <c r="L570" i="1"/>
  <c r="K570" i="1"/>
  <c r="J570" i="1"/>
  <c r="R569" i="1"/>
  <c r="Q569" i="1"/>
  <c r="P569" i="1"/>
  <c r="O569" i="1"/>
  <c r="N569" i="1"/>
  <c r="M569" i="1"/>
  <c r="L569" i="1"/>
  <c r="K569" i="1"/>
  <c r="J569" i="1"/>
  <c r="R568" i="1"/>
  <c r="Q568" i="1"/>
  <c r="P568" i="1"/>
  <c r="O568" i="1"/>
  <c r="N568" i="1"/>
  <c r="M568" i="1"/>
  <c r="L568" i="1"/>
  <c r="K568" i="1"/>
  <c r="J568" i="1"/>
  <c r="R567" i="1"/>
  <c r="Q567" i="1"/>
  <c r="P567" i="1"/>
  <c r="O567" i="1"/>
  <c r="N567" i="1"/>
  <c r="M567" i="1"/>
  <c r="L567" i="1"/>
  <c r="K567" i="1"/>
  <c r="J567" i="1"/>
  <c r="R566" i="1"/>
  <c r="Q566" i="1"/>
  <c r="P566" i="1"/>
  <c r="O566" i="1"/>
  <c r="N566" i="1"/>
  <c r="M566" i="1"/>
  <c r="L566" i="1"/>
  <c r="K566" i="1"/>
  <c r="J566" i="1"/>
  <c r="R565" i="1"/>
  <c r="Q565" i="1"/>
  <c r="P565" i="1"/>
  <c r="O565" i="1"/>
  <c r="N565" i="1"/>
  <c r="M565" i="1"/>
  <c r="L565" i="1"/>
  <c r="K565" i="1"/>
  <c r="J565" i="1"/>
  <c r="R564" i="1"/>
  <c r="Q564" i="1"/>
  <c r="P564" i="1"/>
  <c r="O564" i="1"/>
  <c r="N564" i="1"/>
  <c r="M564" i="1"/>
  <c r="L564" i="1"/>
  <c r="K564" i="1"/>
  <c r="J564" i="1"/>
  <c r="R563" i="1"/>
  <c r="Q563" i="1"/>
  <c r="P563" i="1"/>
  <c r="O563" i="1"/>
  <c r="N563" i="1"/>
  <c r="M563" i="1"/>
  <c r="L563" i="1"/>
  <c r="K563" i="1"/>
  <c r="J563" i="1"/>
  <c r="R562" i="1"/>
  <c r="Q562" i="1"/>
  <c r="P562" i="1"/>
  <c r="O562" i="1"/>
  <c r="N562" i="1"/>
  <c r="M562" i="1"/>
  <c r="L562" i="1"/>
  <c r="K562" i="1"/>
  <c r="J562" i="1"/>
  <c r="R561" i="1"/>
  <c r="Q561" i="1"/>
  <c r="P561" i="1"/>
  <c r="O561" i="1"/>
  <c r="N561" i="1"/>
  <c r="M561" i="1"/>
  <c r="L561" i="1"/>
  <c r="K561" i="1"/>
  <c r="J561" i="1"/>
  <c r="R560" i="1"/>
  <c r="Q560" i="1"/>
  <c r="P560" i="1"/>
  <c r="O560" i="1"/>
  <c r="N560" i="1"/>
  <c r="M560" i="1"/>
  <c r="L560" i="1"/>
  <c r="K560" i="1"/>
  <c r="J560" i="1"/>
  <c r="R559" i="1"/>
  <c r="Q559" i="1"/>
  <c r="P559" i="1"/>
  <c r="O559" i="1"/>
  <c r="N559" i="1"/>
  <c r="M559" i="1"/>
  <c r="L559" i="1"/>
  <c r="K559" i="1"/>
  <c r="J559" i="1"/>
  <c r="R558" i="1"/>
  <c r="Q558" i="1"/>
  <c r="P558" i="1"/>
  <c r="O558" i="1"/>
  <c r="N558" i="1"/>
  <c r="M558" i="1"/>
  <c r="L558" i="1"/>
  <c r="K558" i="1"/>
  <c r="J558" i="1"/>
  <c r="R557" i="1"/>
  <c r="Q557" i="1"/>
  <c r="P557" i="1"/>
  <c r="O557" i="1"/>
  <c r="N557" i="1"/>
  <c r="M557" i="1"/>
  <c r="L557" i="1"/>
  <c r="K557" i="1"/>
  <c r="J557" i="1"/>
  <c r="R556" i="1"/>
  <c r="Q556" i="1"/>
  <c r="P556" i="1"/>
  <c r="O556" i="1"/>
  <c r="N556" i="1"/>
  <c r="M556" i="1"/>
  <c r="L556" i="1"/>
  <c r="K556" i="1"/>
  <c r="J556" i="1"/>
  <c r="R555" i="1"/>
  <c r="Q555" i="1"/>
  <c r="P555" i="1"/>
  <c r="O555" i="1"/>
  <c r="N555" i="1"/>
  <c r="M555" i="1"/>
  <c r="L555" i="1"/>
  <c r="K555" i="1"/>
  <c r="J555" i="1"/>
  <c r="R554" i="1"/>
  <c r="Q554" i="1"/>
  <c r="P554" i="1"/>
  <c r="O554" i="1"/>
  <c r="N554" i="1"/>
  <c r="M554" i="1"/>
  <c r="L554" i="1"/>
  <c r="K554" i="1"/>
  <c r="J554" i="1"/>
  <c r="R553" i="1"/>
  <c r="Q553" i="1"/>
  <c r="P553" i="1"/>
  <c r="O553" i="1"/>
  <c r="N553" i="1"/>
  <c r="M553" i="1"/>
  <c r="L553" i="1"/>
  <c r="K553" i="1"/>
  <c r="J553" i="1"/>
  <c r="R552" i="1"/>
  <c r="Q552" i="1"/>
  <c r="P552" i="1"/>
  <c r="O552" i="1"/>
  <c r="N552" i="1"/>
  <c r="M552" i="1"/>
  <c r="L552" i="1"/>
  <c r="K552" i="1"/>
  <c r="J552" i="1"/>
  <c r="R551" i="1"/>
  <c r="Q551" i="1"/>
  <c r="P551" i="1"/>
  <c r="O551" i="1"/>
  <c r="N551" i="1"/>
  <c r="M551" i="1"/>
  <c r="L551" i="1"/>
  <c r="K551" i="1"/>
  <c r="J551" i="1"/>
  <c r="R550" i="1"/>
  <c r="Q550" i="1"/>
  <c r="P550" i="1"/>
  <c r="O550" i="1"/>
  <c r="N550" i="1"/>
  <c r="M550" i="1"/>
  <c r="L550" i="1"/>
  <c r="K550" i="1"/>
  <c r="J550" i="1"/>
  <c r="R549" i="1"/>
  <c r="Q549" i="1"/>
  <c r="P549" i="1"/>
  <c r="O549" i="1"/>
  <c r="N549" i="1"/>
  <c r="M549" i="1"/>
  <c r="L549" i="1"/>
  <c r="K549" i="1"/>
  <c r="J549" i="1"/>
  <c r="R548" i="1"/>
  <c r="Q548" i="1"/>
  <c r="P548" i="1"/>
  <c r="O548" i="1"/>
  <c r="N548" i="1"/>
  <c r="M548" i="1"/>
  <c r="L548" i="1"/>
  <c r="K548" i="1"/>
  <c r="J548" i="1"/>
  <c r="R547" i="1"/>
  <c r="Q547" i="1"/>
  <c r="P547" i="1"/>
  <c r="O547" i="1"/>
  <c r="N547" i="1"/>
  <c r="M547" i="1"/>
  <c r="L547" i="1"/>
  <c r="K547" i="1"/>
  <c r="J547" i="1"/>
  <c r="R546" i="1"/>
  <c r="Q546" i="1"/>
  <c r="P546" i="1"/>
  <c r="O546" i="1"/>
  <c r="N546" i="1"/>
  <c r="M546" i="1"/>
  <c r="L546" i="1"/>
  <c r="K546" i="1"/>
  <c r="J546" i="1"/>
  <c r="R545" i="1"/>
  <c r="Q545" i="1"/>
  <c r="P545" i="1"/>
  <c r="O545" i="1"/>
  <c r="N545" i="1"/>
  <c r="M545" i="1"/>
  <c r="L545" i="1"/>
  <c r="K545" i="1"/>
  <c r="J545" i="1"/>
  <c r="R544" i="1"/>
  <c r="Q544" i="1"/>
  <c r="P544" i="1"/>
  <c r="O544" i="1"/>
  <c r="N544" i="1"/>
  <c r="M544" i="1"/>
  <c r="L544" i="1"/>
  <c r="K544" i="1"/>
  <c r="J544" i="1"/>
  <c r="R543" i="1"/>
  <c r="Q543" i="1"/>
  <c r="P543" i="1"/>
  <c r="O543" i="1"/>
  <c r="N543" i="1"/>
  <c r="M543" i="1"/>
  <c r="L543" i="1"/>
  <c r="K543" i="1"/>
  <c r="J543" i="1"/>
  <c r="R542" i="1"/>
  <c r="Q542" i="1"/>
  <c r="P542" i="1"/>
  <c r="O542" i="1"/>
  <c r="N542" i="1"/>
  <c r="M542" i="1"/>
  <c r="L542" i="1"/>
  <c r="K542" i="1"/>
  <c r="J542" i="1"/>
  <c r="R541" i="1"/>
  <c r="Q541" i="1"/>
  <c r="P541" i="1"/>
  <c r="O541" i="1"/>
  <c r="N541" i="1"/>
  <c r="M541" i="1"/>
  <c r="L541" i="1"/>
  <c r="K541" i="1"/>
  <c r="J541" i="1"/>
  <c r="R540" i="1"/>
  <c r="Q540" i="1"/>
  <c r="P540" i="1"/>
  <c r="O540" i="1"/>
  <c r="N540" i="1"/>
  <c r="M540" i="1"/>
  <c r="L540" i="1"/>
  <c r="K540" i="1"/>
  <c r="J540" i="1"/>
  <c r="R539" i="1"/>
  <c r="Q539" i="1"/>
  <c r="P539" i="1"/>
  <c r="O539" i="1"/>
  <c r="N539" i="1"/>
  <c r="M539" i="1"/>
  <c r="L539" i="1"/>
  <c r="K539" i="1"/>
  <c r="J539" i="1"/>
  <c r="R538" i="1"/>
  <c r="Q538" i="1"/>
  <c r="P538" i="1"/>
  <c r="O538" i="1"/>
  <c r="N538" i="1"/>
  <c r="M538" i="1"/>
  <c r="L538" i="1"/>
  <c r="K538" i="1"/>
  <c r="J538" i="1"/>
  <c r="R537" i="1"/>
  <c r="Q537" i="1"/>
  <c r="P537" i="1"/>
  <c r="O537" i="1"/>
  <c r="N537" i="1"/>
  <c r="M537" i="1"/>
  <c r="L537" i="1"/>
  <c r="K537" i="1"/>
  <c r="J537" i="1"/>
  <c r="R536" i="1"/>
  <c r="Q536" i="1"/>
  <c r="P536" i="1"/>
  <c r="O536" i="1"/>
  <c r="N536" i="1"/>
  <c r="M536" i="1"/>
  <c r="L536" i="1"/>
  <c r="K536" i="1"/>
  <c r="J536" i="1"/>
  <c r="R535" i="1"/>
  <c r="Q535" i="1"/>
  <c r="P535" i="1"/>
  <c r="O535" i="1"/>
  <c r="N535" i="1"/>
  <c r="M535" i="1"/>
  <c r="L535" i="1"/>
  <c r="K535" i="1"/>
  <c r="J535" i="1"/>
  <c r="R534" i="1"/>
  <c r="Q534" i="1"/>
  <c r="P534" i="1"/>
  <c r="O534" i="1"/>
  <c r="N534" i="1"/>
  <c r="M534" i="1"/>
  <c r="L534" i="1"/>
  <c r="K534" i="1"/>
  <c r="J534" i="1"/>
  <c r="R533" i="1"/>
  <c r="Q533" i="1"/>
  <c r="P533" i="1"/>
  <c r="O533" i="1"/>
  <c r="N533" i="1"/>
  <c r="M533" i="1"/>
  <c r="L533" i="1"/>
  <c r="K533" i="1"/>
  <c r="J533" i="1"/>
  <c r="R532" i="1"/>
  <c r="Q532" i="1"/>
  <c r="P532" i="1"/>
  <c r="O532" i="1"/>
  <c r="N532" i="1"/>
  <c r="M532" i="1"/>
  <c r="L532" i="1"/>
  <c r="K532" i="1"/>
  <c r="J532" i="1"/>
  <c r="R531" i="1"/>
  <c r="Q531" i="1"/>
  <c r="P531" i="1"/>
  <c r="O531" i="1"/>
  <c r="N531" i="1"/>
  <c r="M531" i="1"/>
  <c r="L531" i="1"/>
  <c r="K531" i="1"/>
  <c r="J531" i="1"/>
  <c r="R530" i="1"/>
  <c r="Q530" i="1"/>
  <c r="P530" i="1"/>
  <c r="O530" i="1"/>
  <c r="N530" i="1"/>
  <c r="M530" i="1"/>
  <c r="L530" i="1"/>
  <c r="K530" i="1"/>
  <c r="J530" i="1"/>
  <c r="R529" i="1"/>
  <c r="Q529" i="1"/>
  <c r="P529" i="1"/>
  <c r="O529" i="1"/>
  <c r="N529" i="1"/>
  <c r="M529" i="1"/>
  <c r="L529" i="1"/>
  <c r="K529" i="1"/>
  <c r="J529" i="1"/>
  <c r="R528" i="1"/>
  <c r="Q528" i="1"/>
  <c r="P528" i="1"/>
  <c r="O528" i="1"/>
  <c r="N528" i="1"/>
  <c r="M528" i="1"/>
  <c r="L528" i="1"/>
  <c r="K528" i="1"/>
  <c r="J528" i="1"/>
  <c r="R527" i="1"/>
  <c r="Q527" i="1"/>
  <c r="P527" i="1"/>
  <c r="O527" i="1"/>
  <c r="N527" i="1"/>
  <c r="M527" i="1"/>
  <c r="L527" i="1"/>
  <c r="K527" i="1"/>
  <c r="J527" i="1"/>
  <c r="R526" i="1"/>
  <c r="Q526" i="1"/>
  <c r="P526" i="1"/>
  <c r="O526" i="1"/>
  <c r="N526" i="1"/>
  <c r="M526" i="1"/>
  <c r="L526" i="1"/>
  <c r="K526" i="1"/>
  <c r="J526" i="1"/>
  <c r="R525" i="1"/>
  <c r="Q525" i="1"/>
  <c r="P525" i="1"/>
  <c r="O525" i="1"/>
  <c r="N525" i="1"/>
  <c r="M525" i="1"/>
  <c r="L525" i="1"/>
  <c r="K525" i="1"/>
  <c r="J525" i="1"/>
  <c r="R524" i="1"/>
  <c r="Q524" i="1"/>
  <c r="P524" i="1"/>
  <c r="O524" i="1"/>
  <c r="N524" i="1"/>
  <c r="M524" i="1"/>
  <c r="L524" i="1"/>
  <c r="K524" i="1"/>
  <c r="J524" i="1"/>
  <c r="R523" i="1"/>
  <c r="Q523" i="1"/>
  <c r="P523" i="1"/>
  <c r="O523" i="1"/>
  <c r="N523" i="1"/>
  <c r="M523" i="1"/>
  <c r="L523" i="1"/>
  <c r="K523" i="1"/>
  <c r="J523" i="1"/>
  <c r="R522" i="1"/>
  <c r="Q522" i="1"/>
  <c r="P522" i="1"/>
  <c r="O522" i="1"/>
  <c r="N522" i="1"/>
  <c r="M522" i="1"/>
  <c r="L522" i="1"/>
  <c r="K522" i="1"/>
  <c r="J522" i="1"/>
  <c r="R521" i="1"/>
  <c r="Q521" i="1"/>
  <c r="P521" i="1"/>
  <c r="O521" i="1"/>
  <c r="N521" i="1"/>
  <c r="M521" i="1"/>
  <c r="L521" i="1"/>
  <c r="K521" i="1"/>
  <c r="J521" i="1"/>
  <c r="R520" i="1"/>
  <c r="Q520" i="1"/>
  <c r="P520" i="1"/>
  <c r="O520" i="1"/>
  <c r="N520" i="1"/>
  <c r="M520" i="1"/>
  <c r="L520" i="1"/>
  <c r="K520" i="1"/>
  <c r="J520" i="1"/>
  <c r="R519" i="1"/>
  <c r="Q519" i="1"/>
  <c r="P519" i="1"/>
  <c r="O519" i="1"/>
  <c r="N519" i="1"/>
  <c r="M519" i="1"/>
  <c r="L519" i="1"/>
  <c r="K519" i="1"/>
  <c r="J519" i="1"/>
  <c r="R518" i="1"/>
  <c r="Q518" i="1"/>
  <c r="P518" i="1"/>
  <c r="O518" i="1"/>
  <c r="N518" i="1"/>
  <c r="M518" i="1"/>
  <c r="L518" i="1"/>
  <c r="K518" i="1"/>
  <c r="J518" i="1"/>
  <c r="R517" i="1"/>
  <c r="Q517" i="1"/>
  <c r="P517" i="1"/>
  <c r="O517" i="1"/>
  <c r="N517" i="1"/>
  <c r="M517" i="1"/>
  <c r="L517" i="1"/>
  <c r="K517" i="1"/>
  <c r="J517" i="1"/>
  <c r="R516" i="1"/>
  <c r="Q516" i="1"/>
  <c r="P516" i="1"/>
  <c r="O516" i="1"/>
  <c r="N516" i="1"/>
  <c r="M516" i="1"/>
  <c r="L516" i="1"/>
  <c r="K516" i="1"/>
  <c r="J516" i="1"/>
  <c r="R515" i="1"/>
  <c r="Q515" i="1"/>
  <c r="P515" i="1"/>
  <c r="O515" i="1"/>
  <c r="N515" i="1"/>
  <c r="M515" i="1"/>
  <c r="L515" i="1"/>
  <c r="K515" i="1"/>
  <c r="J515" i="1"/>
  <c r="R514" i="1"/>
  <c r="Q514" i="1"/>
  <c r="P514" i="1"/>
  <c r="O514" i="1"/>
  <c r="N514" i="1"/>
  <c r="M514" i="1"/>
  <c r="L514" i="1"/>
  <c r="K514" i="1"/>
  <c r="J514" i="1"/>
  <c r="R513" i="1"/>
  <c r="Q513" i="1"/>
  <c r="P513" i="1"/>
  <c r="O513" i="1"/>
  <c r="N513" i="1"/>
  <c r="M513" i="1"/>
  <c r="L513" i="1"/>
  <c r="K513" i="1"/>
  <c r="J513" i="1"/>
  <c r="R512" i="1"/>
  <c r="Q512" i="1"/>
  <c r="P512" i="1"/>
  <c r="O512" i="1"/>
  <c r="N512" i="1"/>
  <c r="M512" i="1"/>
  <c r="L512" i="1"/>
  <c r="K512" i="1"/>
  <c r="J512" i="1"/>
  <c r="R511" i="1"/>
  <c r="Q511" i="1"/>
  <c r="P511" i="1"/>
  <c r="O511" i="1"/>
  <c r="N511" i="1"/>
  <c r="M511" i="1"/>
  <c r="L511" i="1"/>
  <c r="K511" i="1"/>
  <c r="J511" i="1"/>
  <c r="R510" i="1"/>
  <c r="Q510" i="1"/>
  <c r="P510" i="1"/>
  <c r="O510" i="1"/>
  <c r="N510" i="1"/>
  <c r="M510" i="1"/>
  <c r="L510" i="1"/>
  <c r="K510" i="1"/>
  <c r="J510" i="1"/>
  <c r="R509" i="1"/>
  <c r="Q509" i="1"/>
  <c r="P509" i="1"/>
  <c r="O509" i="1"/>
  <c r="N509" i="1"/>
  <c r="M509" i="1"/>
  <c r="L509" i="1"/>
  <c r="K509" i="1"/>
  <c r="J509" i="1"/>
  <c r="R508" i="1"/>
  <c r="Q508" i="1"/>
  <c r="P508" i="1"/>
  <c r="O508" i="1"/>
  <c r="N508" i="1"/>
  <c r="M508" i="1"/>
  <c r="L508" i="1"/>
  <c r="K508" i="1"/>
  <c r="J508" i="1"/>
  <c r="R507" i="1"/>
  <c r="Q507" i="1"/>
  <c r="P507" i="1"/>
  <c r="O507" i="1"/>
  <c r="N507" i="1"/>
  <c r="M507" i="1"/>
  <c r="L507" i="1"/>
  <c r="K507" i="1"/>
  <c r="J507" i="1"/>
  <c r="R506" i="1"/>
  <c r="Q506" i="1"/>
  <c r="P506" i="1"/>
  <c r="O506" i="1"/>
  <c r="N506" i="1"/>
  <c r="M506" i="1"/>
  <c r="L506" i="1"/>
  <c r="K506" i="1"/>
  <c r="J506" i="1"/>
  <c r="R505" i="1"/>
  <c r="Q505" i="1"/>
  <c r="P505" i="1"/>
  <c r="O505" i="1"/>
  <c r="N505" i="1"/>
  <c r="M505" i="1"/>
  <c r="L505" i="1"/>
  <c r="K505" i="1"/>
  <c r="J505" i="1"/>
  <c r="R504" i="1"/>
  <c r="Q504" i="1"/>
  <c r="P504" i="1"/>
  <c r="O504" i="1"/>
  <c r="N504" i="1"/>
  <c r="M504" i="1"/>
  <c r="L504" i="1"/>
  <c r="K504" i="1"/>
  <c r="J504" i="1"/>
  <c r="R503" i="1"/>
  <c r="Q503" i="1"/>
  <c r="P503" i="1"/>
  <c r="O503" i="1"/>
  <c r="N503" i="1"/>
  <c r="M503" i="1"/>
  <c r="L503" i="1"/>
  <c r="K503" i="1"/>
  <c r="J503" i="1"/>
  <c r="R502" i="1"/>
  <c r="Q502" i="1"/>
  <c r="P502" i="1"/>
  <c r="O502" i="1"/>
  <c r="N502" i="1"/>
  <c r="M502" i="1"/>
  <c r="L502" i="1"/>
  <c r="K502" i="1"/>
  <c r="J502" i="1"/>
  <c r="R501" i="1"/>
  <c r="Q501" i="1"/>
  <c r="P501" i="1"/>
  <c r="O501" i="1"/>
  <c r="N501" i="1"/>
  <c r="M501" i="1"/>
  <c r="L501" i="1"/>
  <c r="K501" i="1"/>
  <c r="J501" i="1"/>
  <c r="R500" i="1"/>
  <c r="Q500" i="1"/>
  <c r="P500" i="1"/>
  <c r="O500" i="1"/>
  <c r="N500" i="1"/>
  <c r="M500" i="1"/>
  <c r="L500" i="1"/>
  <c r="K500" i="1"/>
  <c r="J500" i="1"/>
  <c r="R499" i="1"/>
  <c r="Q499" i="1"/>
  <c r="P499" i="1"/>
  <c r="O499" i="1"/>
  <c r="N499" i="1"/>
  <c r="M499" i="1"/>
  <c r="L499" i="1"/>
  <c r="K499" i="1"/>
  <c r="J499" i="1"/>
  <c r="R498" i="1"/>
  <c r="Q498" i="1"/>
  <c r="P498" i="1"/>
  <c r="O498" i="1"/>
  <c r="N498" i="1"/>
  <c r="M498" i="1"/>
  <c r="L498" i="1"/>
  <c r="K498" i="1"/>
  <c r="J498" i="1"/>
  <c r="R497" i="1"/>
  <c r="Q497" i="1"/>
  <c r="P497" i="1"/>
  <c r="O497" i="1"/>
  <c r="N497" i="1"/>
  <c r="M497" i="1"/>
  <c r="L497" i="1"/>
  <c r="K497" i="1"/>
  <c r="J497" i="1"/>
  <c r="R496" i="1"/>
  <c r="Q496" i="1"/>
  <c r="P496" i="1"/>
  <c r="O496" i="1"/>
  <c r="N496" i="1"/>
  <c r="M496" i="1"/>
  <c r="L496" i="1"/>
  <c r="K496" i="1"/>
  <c r="J496" i="1"/>
  <c r="R495" i="1"/>
  <c r="Q495" i="1"/>
  <c r="P495" i="1"/>
  <c r="O495" i="1"/>
  <c r="N495" i="1"/>
  <c r="M495" i="1"/>
  <c r="L495" i="1"/>
  <c r="K495" i="1"/>
  <c r="J495" i="1"/>
  <c r="R494" i="1"/>
  <c r="Q494" i="1"/>
  <c r="P494" i="1"/>
  <c r="O494" i="1"/>
  <c r="N494" i="1"/>
  <c r="M494" i="1"/>
  <c r="L494" i="1"/>
  <c r="K494" i="1"/>
  <c r="J494" i="1"/>
  <c r="R493" i="1"/>
  <c r="Q493" i="1"/>
  <c r="P493" i="1"/>
  <c r="O493" i="1"/>
  <c r="N493" i="1"/>
  <c r="M493" i="1"/>
  <c r="L493" i="1"/>
  <c r="K493" i="1"/>
  <c r="J493" i="1"/>
  <c r="R492" i="1"/>
  <c r="Q492" i="1"/>
  <c r="P492" i="1"/>
  <c r="O492" i="1"/>
  <c r="N492" i="1"/>
  <c r="M492" i="1"/>
  <c r="L492" i="1"/>
  <c r="K492" i="1"/>
  <c r="J492" i="1"/>
  <c r="R491" i="1"/>
  <c r="Q491" i="1"/>
  <c r="P491" i="1"/>
  <c r="O491" i="1"/>
  <c r="N491" i="1"/>
  <c r="M491" i="1"/>
  <c r="L491" i="1"/>
  <c r="K491" i="1"/>
  <c r="J491" i="1"/>
  <c r="R490" i="1"/>
  <c r="Q490" i="1"/>
  <c r="P490" i="1"/>
  <c r="O490" i="1"/>
  <c r="N490" i="1"/>
  <c r="M490" i="1"/>
  <c r="L490" i="1"/>
  <c r="K490" i="1"/>
  <c r="J490" i="1"/>
  <c r="R489" i="1"/>
  <c r="Q489" i="1"/>
  <c r="P489" i="1"/>
  <c r="O489" i="1"/>
  <c r="N489" i="1"/>
  <c r="M489" i="1"/>
  <c r="L489" i="1"/>
  <c r="K489" i="1"/>
  <c r="J489" i="1"/>
  <c r="R488" i="1"/>
  <c r="Q488" i="1"/>
  <c r="P488" i="1"/>
  <c r="O488" i="1"/>
  <c r="N488" i="1"/>
  <c r="M488" i="1"/>
  <c r="L488" i="1"/>
  <c r="K488" i="1"/>
  <c r="J488" i="1"/>
  <c r="R487" i="1"/>
  <c r="Q487" i="1"/>
  <c r="P487" i="1"/>
  <c r="O487" i="1"/>
  <c r="N487" i="1"/>
  <c r="M487" i="1"/>
  <c r="L487" i="1"/>
  <c r="K487" i="1"/>
  <c r="J487" i="1"/>
  <c r="R486" i="1"/>
  <c r="Q486" i="1"/>
  <c r="P486" i="1"/>
  <c r="O486" i="1"/>
  <c r="N486" i="1"/>
  <c r="M486" i="1"/>
  <c r="L486" i="1"/>
  <c r="K486" i="1"/>
  <c r="J486" i="1"/>
  <c r="R485" i="1"/>
  <c r="Q485" i="1"/>
  <c r="P485" i="1"/>
  <c r="O485" i="1"/>
  <c r="N485" i="1"/>
  <c r="M485" i="1"/>
  <c r="L485" i="1"/>
  <c r="K485" i="1"/>
  <c r="J485" i="1"/>
  <c r="R484" i="1"/>
  <c r="Q484" i="1"/>
  <c r="P484" i="1"/>
  <c r="O484" i="1"/>
  <c r="N484" i="1"/>
  <c r="M484" i="1"/>
  <c r="L484" i="1"/>
  <c r="K484" i="1"/>
  <c r="J484" i="1"/>
  <c r="R483" i="1"/>
  <c r="Q483" i="1"/>
  <c r="P483" i="1"/>
  <c r="O483" i="1"/>
  <c r="N483" i="1"/>
  <c r="M483" i="1"/>
  <c r="L483" i="1"/>
  <c r="K483" i="1"/>
  <c r="J483" i="1"/>
  <c r="R482" i="1"/>
  <c r="Q482" i="1"/>
  <c r="P482" i="1"/>
  <c r="O482" i="1"/>
  <c r="N482" i="1"/>
  <c r="M482" i="1"/>
  <c r="L482" i="1"/>
  <c r="K482" i="1"/>
  <c r="J482" i="1"/>
  <c r="R481" i="1"/>
  <c r="Q481" i="1"/>
  <c r="P481" i="1"/>
  <c r="O481" i="1"/>
  <c r="N481" i="1"/>
  <c r="M481" i="1"/>
  <c r="L481" i="1"/>
  <c r="K481" i="1"/>
  <c r="J481" i="1"/>
  <c r="R480" i="1"/>
  <c r="Q480" i="1"/>
  <c r="P480" i="1"/>
  <c r="O480" i="1"/>
  <c r="N480" i="1"/>
  <c r="M480" i="1"/>
  <c r="L480" i="1"/>
  <c r="K480" i="1"/>
  <c r="J480" i="1"/>
  <c r="R479" i="1"/>
  <c r="Q479" i="1"/>
  <c r="P479" i="1"/>
  <c r="O479" i="1"/>
  <c r="N479" i="1"/>
  <c r="M479" i="1"/>
  <c r="L479" i="1"/>
  <c r="K479" i="1"/>
  <c r="J479" i="1"/>
  <c r="R478" i="1"/>
  <c r="Q478" i="1"/>
  <c r="P478" i="1"/>
  <c r="O478" i="1"/>
  <c r="N478" i="1"/>
  <c r="M478" i="1"/>
  <c r="L478" i="1"/>
  <c r="K478" i="1"/>
  <c r="J478" i="1"/>
  <c r="R477" i="1"/>
  <c r="Q477" i="1"/>
  <c r="P477" i="1"/>
  <c r="O477" i="1"/>
  <c r="N477" i="1"/>
  <c r="M477" i="1"/>
  <c r="L477" i="1"/>
  <c r="K477" i="1"/>
  <c r="J477" i="1"/>
  <c r="R476" i="1"/>
  <c r="Q476" i="1"/>
  <c r="P476" i="1"/>
  <c r="O476" i="1"/>
  <c r="N476" i="1"/>
  <c r="M476" i="1"/>
  <c r="L476" i="1"/>
  <c r="K476" i="1"/>
  <c r="J476" i="1"/>
  <c r="R475" i="1"/>
  <c r="Q475" i="1"/>
  <c r="P475" i="1"/>
  <c r="O475" i="1"/>
  <c r="N475" i="1"/>
  <c r="M475" i="1"/>
  <c r="L475" i="1"/>
  <c r="K475" i="1"/>
  <c r="J475" i="1"/>
  <c r="R474" i="1"/>
  <c r="Q474" i="1"/>
  <c r="P474" i="1"/>
  <c r="O474" i="1"/>
  <c r="N474" i="1"/>
  <c r="M474" i="1"/>
  <c r="L474" i="1"/>
  <c r="K474" i="1"/>
  <c r="J474" i="1"/>
  <c r="R473" i="1"/>
  <c r="Q473" i="1"/>
  <c r="P473" i="1"/>
  <c r="O473" i="1"/>
  <c r="N473" i="1"/>
  <c r="M473" i="1"/>
  <c r="L473" i="1"/>
  <c r="K473" i="1"/>
  <c r="J473" i="1"/>
  <c r="R472" i="1"/>
  <c r="Q472" i="1"/>
  <c r="P472" i="1"/>
  <c r="O472" i="1"/>
  <c r="N472" i="1"/>
  <c r="M472" i="1"/>
  <c r="L472" i="1"/>
  <c r="K472" i="1"/>
  <c r="J472" i="1"/>
  <c r="R471" i="1"/>
  <c r="Q471" i="1"/>
  <c r="P471" i="1"/>
  <c r="O471" i="1"/>
  <c r="N471" i="1"/>
  <c r="M471" i="1"/>
  <c r="L471" i="1"/>
  <c r="K471" i="1"/>
  <c r="J471" i="1"/>
  <c r="R470" i="1"/>
  <c r="Q470" i="1"/>
  <c r="P470" i="1"/>
  <c r="O470" i="1"/>
  <c r="N470" i="1"/>
  <c r="M470" i="1"/>
  <c r="L470" i="1"/>
  <c r="K470" i="1"/>
  <c r="J470" i="1"/>
  <c r="R469" i="1"/>
  <c r="Q469" i="1"/>
  <c r="P469" i="1"/>
  <c r="O469" i="1"/>
  <c r="N469" i="1"/>
  <c r="M469" i="1"/>
  <c r="L469" i="1"/>
  <c r="K469" i="1"/>
  <c r="J469" i="1"/>
  <c r="R468" i="1"/>
  <c r="Q468" i="1"/>
  <c r="P468" i="1"/>
  <c r="O468" i="1"/>
  <c r="N468" i="1"/>
  <c r="M468" i="1"/>
  <c r="L468" i="1"/>
  <c r="K468" i="1"/>
  <c r="J468" i="1"/>
  <c r="R467" i="1"/>
  <c r="Q467" i="1"/>
  <c r="P467" i="1"/>
  <c r="O467" i="1"/>
  <c r="N467" i="1"/>
  <c r="M467" i="1"/>
  <c r="L467" i="1"/>
  <c r="K467" i="1"/>
  <c r="J467" i="1"/>
  <c r="R466" i="1"/>
  <c r="Q466" i="1"/>
  <c r="P466" i="1"/>
  <c r="O466" i="1"/>
  <c r="N466" i="1"/>
  <c r="M466" i="1"/>
  <c r="L466" i="1"/>
  <c r="K466" i="1"/>
  <c r="J466" i="1"/>
  <c r="R465" i="1"/>
  <c r="Q465" i="1"/>
  <c r="P465" i="1"/>
  <c r="O465" i="1"/>
  <c r="N465" i="1"/>
  <c r="M465" i="1"/>
  <c r="L465" i="1"/>
  <c r="K465" i="1"/>
  <c r="J465" i="1"/>
  <c r="R464" i="1"/>
  <c r="Q464" i="1"/>
  <c r="P464" i="1"/>
  <c r="O464" i="1"/>
  <c r="N464" i="1"/>
  <c r="M464" i="1"/>
  <c r="L464" i="1"/>
  <c r="K464" i="1"/>
  <c r="J464" i="1"/>
  <c r="R463" i="1"/>
  <c r="Q463" i="1"/>
  <c r="P463" i="1"/>
  <c r="O463" i="1"/>
  <c r="N463" i="1"/>
  <c r="M463" i="1"/>
  <c r="L463" i="1"/>
  <c r="K463" i="1"/>
  <c r="J463" i="1"/>
  <c r="R462" i="1"/>
  <c r="Q462" i="1"/>
  <c r="P462" i="1"/>
  <c r="O462" i="1"/>
  <c r="N462" i="1"/>
  <c r="M462" i="1"/>
  <c r="L462" i="1"/>
  <c r="K462" i="1"/>
  <c r="J462" i="1"/>
  <c r="R461" i="1"/>
  <c r="Q461" i="1"/>
  <c r="P461" i="1"/>
  <c r="O461" i="1"/>
  <c r="N461" i="1"/>
  <c r="M461" i="1"/>
  <c r="L461" i="1"/>
  <c r="K461" i="1"/>
  <c r="J461" i="1"/>
  <c r="R460" i="1"/>
  <c r="Q460" i="1"/>
  <c r="P460" i="1"/>
  <c r="O460" i="1"/>
  <c r="N460" i="1"/>
  <c r="M460" i="1"/>
  <c r="L460" i="1"/>
  <c r="K460" i="1"/>
  <c r="J460" i="1"/>
  <c r="R459" i="1"/>
  <c r="Q459" i="1"/>
  <c r="P459" i="1"/>
  <c r="O459" i="1"/>
  <c r="N459" i="1"/>
  <c r="M459" i="1"/>
  <c r="L459" i="1"/>
  <c r="K459" i="1"/>
  <c r="J459" i="1"/>
  <c r="R458" i="1"/>
  <c r="Q458" i="1"/>
  <c r="P458" i="1"/>
  <c r="O458" i="1"/>
  <c r="N458" i="1"/>
  <c r="M458" i="1"/>
  <c r="L458" i="1"/>
  <c r="K458" i="1"/>
  <c r="J458" i="1"/>
  <c r="R457" i="1"/>
  <c r="Q457" i="1"/>
  <c r="P457" i="1"/>
  <c r="O457" i="1"/>
  <c r="N457" i="1"/>
  <c r="M457" i="1"/>
  <c r="L457" i="1"/>
  <c r="K457" i="1"/>
  <c r="J457" i="1"/>
  <c r="R456" i="1"/>
  <c r="Q456" i="1"/>
  <c r="P456" i="1"/>
  <c r="O456" i="1"/>
  <c r="N456" i="1"/>
  <c r="M456" i="1"/>
  <c r="L456" i="1"/>
  <c r="K456" i="1"/>
  <c r="J456" i="1"/>
  <c r="R455" i="1"/>
  <c r="Q455" i="1"/>
  <c r="P455" i="1"/>
  <c r="O455" i="1"/>
  <c r="N455" i="1"/>
  <c r="M455" i="1"/>
  <c r="L455" i="1"/>
  <c r="K455" i="1"/>
  <c r="J455" i="1"/>
  <c r="R454" i="1"/>
  <c r="Q454" i="1"/>
  <c r="P454" i="1"/>
  <c r="O454" i="1"/>
  <c r="N454" i="1"/>
  <c r="M454" i="1"/>
  <c r="L454" i="1"/>
  <c r="K454" i="1"/>
  <c r="J454" i="1"/>
  <c r="R453" i="1"/>
  <c r="Q453" i="1"/>
  <c r="P453" i="1"/>
  <c r="O453" i="1"/>
  <c r="N453" i="1"/>
  <c r="M453" i="1"/>
  <c r="L453" i="1"/>
  <c r="K453" i="1"/>
  <c r="J453" i="1"/>
  <c r="R452" i="1"/>
  <c r="Q452" i="1"/>
  <c r="P452" i="1"/>
  <c r="O452" i="1"/>
  <c r="N452" i="1"/>
  <c r="M452" i="1"/>
  <c r="L452" i="1"/>
  <c r="K452" i="1"/>
  <c r="J452" i="1"/>
  <c r="R451" i="1"/>
  <c r="Q451" i="1"/>
  <c r="P451" i="1"/>
  <c r="O451" i="1"/>
  <c r="N451" i="1"/>
  <c r="M451" i="1"/>
  <c r="L451" i="1"/>
  <c r="K451" i="1"/>
  <c r="J451" i="1"/>
  <c r="R450" i="1"/>
  <c r="Q450" i="1"/>
  <c r="P450" i="1"/>
  <c r="O450" i="1"/>
  <c r="N450" i="1"/>
  <c r="M450" i="1"/>
  <c r="L450" i="1"/>
  <c r="K450" i="1"/>
  <c r="J450" i="1"/>
  <c r="R449" i="1"/>
  <c r="Q449" i="1"/>
  <c r="P449" i="1"/>
  <c r="O449" i="1"/>
  <c r="N449" i="1"/>
  <c r="M449" i="1"/>
  <c r="L449" i="1"/>
  <c r="K449" i="1"/>
  <c r="J449" i="1"/>
  <c r="R448" i="1"/>
  <c r="Q448" i="1"/>
  <c r="P448" i="1"/>
  <c r="O448" i="1"/>
  <c r="N448" i="1"/>
  <c r="M448" i="1"/>
  <c r="L448" i="1"/>
  <c r="K448" i="1"/>
  <c r="J448" i="1"/>
  <c r="R447" i="1"/>
  <c r="Q447" i="1"/>
  <c r="P447" i="1"/>
  <c r="O447" i="1"/>
  <c r="N447" i="1"/>
  <c r="M447" i="1"/>
  <c r="L447" i="1"/>
  <c r="K447" i="1"/>
  <c r="J447" i="1"/>
  <c r="R446" i="1"/>
  <c r="Q446" i="1"/>
  <c r="P446" i="1"/>
  <c r="O446" i="1"/>
  <c r="N446" i="1"/>
  <c r="M446" i="1"/>
  <c r="L446" i="1"/>
  <c r="K446" i="1"/>
  <c r="J446" i="1"/>
  <c r="R445" i="1"/>
  <c r="Q445" i="1"/>
  <c r="P445" i="1"/>
  <c r="O445" i="1"/>
  <c r="N445" i="1"/>
  <c r="M445" i="1"/>
  <c r="L445" i="1"/>
  <c r="K445" i="1"/>
  <c r="J445" i="1"/>
  <c r="R444" i="1"/>
  <c r="Q444" i="1"/>
  <c r="P444" i="1"/>
  <c r="O444" i="1"/>
  <c r="N444" i="1"/>
  <c r="M444" i="1"/>
  <c r="L444" i="1"/>
  <c r="K444" i="1"/>
  <c r="J444" i="1"/>
  <c r="R443" i="1"/>
  <c r="Q443" i="1"/>
  <c r="P443" i="1"/>
  <c r="O443" i="1"/>
  <c r="N443" i="1"/>
  <c r="M443" i="1"/>
  <c r="L443" i="1"/>
  <c r="K443" i="1"/>
  <c r="J443" i="1"/>
  <c r="R442" i="1"/>
  <c r="Q442" i="1"/>
  <c r="P442" i="1"/>
  <c r="O442" i="1"/>
  <c r="N442" i="1"/>
  <c r="M442" i="1"/>
  <c r="L442" i="1"/>
  <c r="K442" i="1"/>
  <c r="J442" i="1"/>
  <c r="R441" i="1"/>
  <c r="Q441" i="1"/>
  <c r="P441" i="1"/>
  <c r="O441" i="1"/>
  <c r="N441" i="1"/>
  <c r="M441" i="1"/>
  <c r="L441" i="1"/>
  <c r="K441" i="1"/>
  <c r="J441" i="1"/>
  <c r="R440" i="1"/>
  <c r="Q440" i="1"/>
  <c r="P440" i="1"/>
  <c r="O440" i="1"/>
  <c r="N440" i="1"/>
  <c r="M440" i="1"/>
  <c r="L440" i="1"/>
  <c r="K440" i="1"/>
  <c r="J440" i="1"/>
  <c r="R439" i="1"/>
  <c r="Q439" i="1"/>
  <c r="P439" i="1"/>
  <c r="O439" i="1"/>
  <c r="N439" i="1"/>
  <c r="M439" i="1"/>
  <c r="L439" i="1"/>
  <c r="K439" i="1"/>
  <c r="J439" i="1"/>
  <c r="R438" i="1"/>
  <c r="Q438" i="1"/>
  <c r="P438" i="1"/>
  <c r="O438" i="1"/>
  <c r="N438" i="1"/>
  <c r="M438" i="1"/>
  <c r="L438" i="1"/>
  <c r="K438" i="1"/>
  <c r="J438" i="1"/>
  <c r="R437" i="1"/>
  <c r="Q437" i="1"/>
  <c r="P437" i="1"/>
  <c r="O437" i="1"/>
  <c r="N437" i="1"/>
  <c r="M437" i="1"/>
  <c r="L437" i="1"/>
  <c r="K437" i="1"/>
  <c r="J437" i="1"/>
  <c r="R436" i="1"/>
  <c r="Q436" i="1"/>
  <c r="P436" i="1"/>
  <c r="O436" i="1"/>
  <c r="N436" i="1"/>
  <c r="M436" i="1"/>
  <c r="L436" i="1"/>
  <c r="K436" i="1"/>
  <c r="J436" i="1"/>
  <c r="R435" i="1"/>
  <c r="Q435" i="1"/>
  <c r="P435" i="1"/>
  <c r="O435" i="1"/>
  <c r="N435" i="1"/>
  <c r="M435" i="1"/>
  <c r="L435" i="1"/>
  <c r="K435" i="1"/>
  <c r="J435" i="1"/>
  <c r="R434" i="1"/>
  <c r="Q434" i="1"/>
  <c r="P434" i="1"/>
  <c r="O434" i="1"/>
  <c r="N434" i="1"/>
  <c r="M434" i="1"/>
  <c r="L434" i="1"/>
  <c r="K434" i="1"/>
  <c r="J434" i="1"/>
  <c r="R433" i="1"/>
  <c r="Q433" i="1"/>
  <c r="P433" i="1"/>
  <c r="O433" i="1"/>
  <c r="N433" i="1"/>
  <c r="M433" i="1"/>
  <c r="L433" i="1"/>
  <c r="K433" i="1"/>
  <c r="J433" i="1"/>
  <c r="R432" i="1"/>
  <c r="Q432" i="1"/>
  <c r="P432" i="1"/>
  <c r="O432" i="1"/>
  <c r="N432" i="1"/>
  <c r="M432" i="1"/>
  <c r="L432" i="1"/>
  <c r="K432" i="1"/>
  <c r="J432" i="1"/>
  <c r="R431" i="1"/>
  <c r="Q431" i="1"/>
  <c r="P431" i="1"/>
  <c r="O431" i="1"/>
  <c r="N431" i="1"/>
  <c r="M431" i="1"/>
  <c r="L431" i="1"/>
  <c r="K431" i="1"/>
  <c r="J431" i="1"/>
  <c r="R430" i="1"/>
  <c r="Q430" i="1"/>
  <c r="P430" i="1"/>
  <c r="O430" i="1"/>
  <c r="N430" i="1"/>
  <c r="M430" i="1"/>
  <c r="L430" i="1"/>
  <c r="K430" i="1"/>
  <c r="J430" i="1"/>
  <c r="R429" i="1"/>
  <c r="Q429" i="1"/>
  <c r="P429" i="1"/>
  <c r="O429" i="1"/>
  <c r="N429" i="1"/>
  <c r="M429" i="1"/>
  <c r="L429" i="1"/>
  <c r="K429" i="1"/>
  <c r="J429" i="1"/>
  <c r="R428" i="1"/>
  <c r="Q428" i="1"/>
  <c r="P428" i="1"/>
  <c r="O428" i="1"/>
  <c r="N428" i="1"/>
  <c r="M428" i="1"/>
  <c r="L428" i="1"/>
  <c r="K428" i="1"/>
  <c r="J428" i="1"/>
  <c r="R427" i="1"/>
  <c r="Q427" i="1"/>
  <c r="P427" i="1"/>
  <c r="O427" i="1"/>
  <c r="N427" i="1"/>
  <c r="M427" i="1"/>
  <c r="L427" i="1"/>
  <c r="K427" i="1"/>
  <c r="J427" i="1"/>
  <c r="R426" i="1"/>
  <c r="Q426" i="1"/>
  <c r="P426" i="1"/>
  <c r="O426" i="1"/>
  <c r="N426" i="1"/>
  <c r="M426" i="1"/>
  <c r="L426" i="1"/>
  <c r="K426" i="1"/>
  <c r="J426" i="1"/>
  <c r="R425" i="1"/>
  <c r="Q425" i="1"/>
  <c r="P425" i="1"/>
  <c r="O425" i="1"/>
  <c r="N425" i="1"/>
  <c r="M425" i="1"/>
  <c r="L425" i="1"/>
  <c r="K425" i="1"/>
  <c r="J425" i="1"/>
  <c r="R424" i="1"/>
  <c r="Q424" i="1"/>
  <c r="P424" i="1"/>
  <c r="O424" i="1"/>
  <c r="N424" i="1"/>
  <c r="M424" i="1"/>
  <c r="L424" i="1"/>
  <c r="K424" i="1"/>
  <c r="J424" i="1"/>
  <c r="R423" i="1"/>
  <c r="Q423" i="1"/>
  <c r="P423" i="1"/>
  <c r="O423" i="1"/>
  <c r="N423" i="1"/>
  <c r="M423" i="1"/>
  <c r="L423" i="1"/>
  <c r="K423" i="1"/>
  <c r="J423" i="1"/>
  <c r="R422" i="1"/>
  <c r="Q422" i="1"/>
  <c r="P422" i="1"/>
  <c r="O422" i="1"/>
  <c r="N422" i="1"/>
  <c r="M422" i="1"/>
  <c r="L422" i="1"/>
  <c r="K422" i="1"/>
  <c r="J422" i="1"/>
  <c r="R421" i="1"/>
  <c r="Q421" i="1"/>
  <c r="P421" i="1"/>
  <c r="O421" i="1"/>
  <c r="N421" i="1"/>
  <c r="M421" i="1"/>
  <c r="L421" i="1"/>
  <c r="K421" i="1"/>
  <c r="J421" i="1"/>
  <c r="R420" i="1"/>
  <c r="Q420" i="1"/>
  <c r="P420" i="1"/>
  <c r="O420" i="1"/>
  <c r="N420" i="1"/>
  <c r="M420" i="1"/>
  <c r="L420" i="1"/>
  <c r="K420" i="1"/>
  <c r="J420" i="1"/>
  <c r="R419" i="1"/>
  <c r="Q419" i="1"/>
  <c r="P419" i="1"/>
  <c r="O419" i="1"/>
  <c r="N419" i="1"/>
  <c r="M419" i="1"/>
  <c r="L419" i="1"/>
  <c r="K419" i="1"/>
  <c r="J419" i="1"/>
  <c r="R418" i="1"/>
  <c r="Q418" i="1"/>
  <c r="P418" i="1"/>
  <c r="O418" i="1"/>
  <c r="N418" i="1"/>
  <c r="M418" i="1"/>
  <c r="L418" i="1"/>
  <c r="K418" i="1"/>
  <c r="J418" i="1"/>
  <c r="R417" i="1"/>
  <c r="Q417" i="1"/>
  <c r="P417" i="1"/>
  <c r="O417" i="1"/>
  <c r="N417" i="1"/>
  <c r="M417" i="1"/>
  <c r="L417" i="1"/>
  <c r="K417" i="1"/>
  <c r="J417" i="1"/>
  <c r="R416" i="1"/>
  <c r="Q416" i="1"/>
  <c r="P416" i="1"/>
  <c r="O416" i="1"/>
  <c r="N416" i="1"/>
  <c r="M416" i="1"/>
  <c r="L416" i="1"/>
  <c r="K416" i="1"/>
  <c r="J416" i="1"/>
  <c r="R415" i="1"/>
  <c r="Q415" i="1"/>
  <c r="P415" i="1"/>
  <c r="O415" i="1"/>
  <c r="N415" i="1"/>
  <c r="M415" i="1"/>
  <c r="L415" i="1"/>
  <c r="K415" i="1"/>
  <c r="J415" i="1"/>
  <c r="R414" i="1"/>
  <c r="Q414" i="1"/>
  <c r="P414" i="1"/>
  <c r="O414" i="1"/>
  <c r="N414" i="1"/>
  <c r="M414" i="1"/>
  <c r="L414" i="1"/>
  <c r="K414" i="1"/>
  <c r="J414" i="1"/>
  <c r="R413" i="1"/>
  <c r="Q413" i="1"/>
  <c r="P413" i="1"/>
  <c r="O413" i="1"/>
  <c r="N413" i="1"/>
  <c r="M413" i="1"/>
  <c r="L413" i="1"/>
  <c r="K413" i="1"/>
  <c r="J413" i="1"/>
  <c r="R412" i="1"/>
  <c r="Q412" i="1"/>
  <c r="P412" i="1"/>
  <c r="O412" i="1"/>
  <c r="N412" i="1"/>
  <c r="M412" i="1"/>
  <c r="L412" i="1"/>
  <c r="K412" i="1"/>
  <c r="J412" i="1"/>
  <c r="R411" i="1"/>
  <c r="Q411" i="1"/>
  <c r="P411" i="1"/>
  <c r="O411" i="1"/>
  <c r="N411" i="1"/>
  <c r="M411" i="1"/>
  <c r="L411" i="1"/>
  <c r="K411" i="1"/>
  <c r="J411" i="1"/>
  <c r="R410" i="1"/>
  <c r="Q410" i="1"/>
  <c r="P410" i="1"/>
  <c r="O410" i="1"/>
  <c r="N410" i="1"/>
  <c r="M410" i="1"/>
  <c r="L410" i="1"/>
  <c r="K410" i="1"/>
  <c r="J410" i="1"/>
  <c r="R409" i="1"/>
  <c r="Q409" i="1"/>
  <c r="P409" i="1"/>
  <c r="O409" i="1"/>
  <c r="N409" i="1"/>
  <c r="M409" i="1"/>
  <c r="L409" i="1"/>
  <c r="K409" i="1"/>
  <c r="J409" i="1"/>
  <c r="R408" i="1"/>
  <c r="Q408" i="1"/>
  <c r="P408" i="1"/>
  <c r="O408" i="1"/>
  <c r="N408" i="1"/>
  <c r="M408" i="1"/>
  <c r="L408" i="1"/>
  <c r="K408" i="1"/>
  <c r="J408" i="1"/>
  <c r="R407" i="1"/>
  <c r="Q407" i="1"/>
  <c r="P407" i="1"/>
  <c r="O407" i="1"/>
  <c r="N407" i="1"/>
  <c r="M407" i="1"/>
  <c r="L407" i="1"/>
  <c r="K407" i="1"/>
  <c r="J407" i="1"/>
  <c r="R406" i="1"/>
  <c r="Q406" i="1"/>
  <c r="P406" i="1"/>
  <c r="O406" i="1"/>
  <c r="N406" i="1"/>
  <c r="M406" i="1"/>
  <c r="L406" i="1"/>
  <c r="K406" i="1"/>
  <c r="J406" i="1"/>
  <c r="R405" i="1"/>
  <c r="Q405" i="1"/>
  <c r="P405" i="1"/>
  <c r="O405" i="1"/>
  <c r="N405" i="1"/>
  <c r="M405" i="1"/>
  <c r="L405" i="1"/>
  <c r="K405" i="1"/>
  <c r="J405" i="1"/>
  <c r="R404" i="1"/>
  <c r="Q404" i="1"/>
  <c r="P404" i="1"/>
  <c r="O404" i="1"/>
  <c r="N404" i="1"/>
  <c r="M404" i="1"/>
  <c r="L404" i="1"/>
  <c r="K404" i="1"/>
  <c r="J404" i="1"/>
  <c r="R403" i="1"/>
  <c r="Q403" i="1"/>
  <c r="P403" i="1"/>
  <c r="O403" i="1"/>
  <c r="N403" i="1"/>
  <c r="M403" i="1"/>
  <c r="L403" i="1"/>
  <c r="K403" i="1"/>
  <c r="J403" i="1"/>
  <c r="R402" i="1"/>
  <c r="Q402" i="1"/>
  <c r="P402" i="1"/>
  <c r="O402" i="1"/>
  <c r="N402" i="1"/>
  <c r="M402" i="1"/>
  <c r="L402" i="1"/>
  <c r="K402" i="1"/>
  <c r="J402" i="1"/>
  <c r="R401" i="1"/>
  <c r="Q401" i="1"/>
  <c r="P401" i="1"/>
  <c r="O401" i="1"/>
  <c r="N401" i="1"/>
  <c r="M401" i="1"/>
  <c r="L401" i="1"/>
  <c r="K401" i="1"/>
  <c r="J401" i="1"/>
  <c r="R400" i="1"/>
  <c r="Q400" i="1"/>
  <c r="P400" i="1"/>
  <c r="O400" i="1"/>
  <c r="N400" i="1"/>
  <c r="M400" i="1"/>
  <c r="L400" i="1"/>
  <c r="K400" i="1"/>
  <c r="J400" i="1"/>
  <c r="R399" i="1"/>
  <c r="Q399" i="1"/>
  <c r="P399" i="1"/>
  <c r="O399" i="1"/>
  <c r="N399" i="1"/>
  <c r="M399" i="1"/>
  <c r="L399" i="1"/>
  <c r="K399" i="1"/>
  <c r="J399" i="1"/>
  <c r="R398" i="1"/>
  <c r="Q398" i="1"/>
  <c r="P398" i="1"/>
  <c r="O398" i="1"/>
  <c r="N398" i="1"/>
  <c r="M398" i="1"/>
  <c r="L398" i="1"/>
  <c r="K398" i="1"/>
  <c r="J398" i="1"/>
  <c r="R397" i="1"/>
  <c r="Q397" i="1"/>
  <c r="P397" i="1"/>
  <c r="O397" i="1"/>
  <c r="N397" i="1"/>
  <c r="M397" i="1"/>
  <c r="L397" i="1"/>
  <c r="K397" i="1"/>
  <c r="J397" i="1"/>
  <c r="R396" i="1"/>
  <c r="Q396" i="1"/>
  <c r="P396" i="1"/>
  <c r="O396" i="1"/>
  <c r="N396" i="1"/>
  <c r="M396" i="1"/>
  <c r="L396" i="1"/>
  <c r="K396" i="1"/>
  <c r="J396" i="1"/>
  <c r="R395" i="1"/>
  <c r="Q395" i="1"/>
  <c r="P395" i="1"/>
  <c r="O395" i="1"/>
  <c r="N395" i="1"/>
  <c r="M395" i="1"/>
  <c r="L395" i="1"/>
  <c r="K395" i="1"/>
  <c r="J395" i="1"/>
  <c r="R394" i="1"/>
  <c r="Q394" i="1"/>
  <c r="P394" i="1"/>
  <c r="O394" i="1"/>
  <c r="N394" i="1"/>
  <c r="M394" i="1"/>
  <c r="L394" i="1"/>
  <c r="K394" i="1"/>
  <c r="J394" i="1"/>
  <c r="R393" i="1"/>
  <c r="Q393" i="1"/>
  <c r="P393" i="1"/>
  <c r="O393" i="1"/>
  <c r="N393" i="1"/>
  <c r="M393" i="1"/>
  <c r="L393" i="1"/>
  <c r="K393" i="1"/>
  <c r="J393" i="1"/>
  <c r="R392" i="1"/>
  <c r="Q392" i="1"/>
  <c r="P392" i="1"/>
  <c r="O392" i="1"/>
  <c r="N392" i="1"/>
  <c r="M392" i="1"/>
  <c r="L392" i="1"/>
  <c r="K392" i="1"/>
  <c r="J392" i="1"/>
  <c r="R391" i="1"/>
  <c r="Q391" i="1"/>
  <c r="P391" i="1"/>
  <c r="O391" i="1"/>
  <c r="N391" i="1"/>
  <c r="M391" i="1"/>
  <c r="L391" i="1"/>
  <c r="K391" i="1"/>
  <c r="J391" i="1"/>
  <c r="R390" i="1"/>
  <c r="Q390" i="1"/>
  <c r="P390" i="1"/>
  <c r="O390" i="1"/>
  <c r="N390" i="1"/>
  <c r="M390" i="1"/>
  <c r="L390" i="1"/>
  <c r="K390" i="1"/>
  <c r="J390" i="1"/>
  <c r="R389" i="1"/>
  <c r="Q389" i="1"/>
  <c r="P389" i="1"/>
  <c r="O389" i="1"/>
  <c r="N389" i="1"/>
  <c r="M389" i="1"/>
  <c r="L389" i="1"/>
  <c r="K389" i="1"/>
  <c r="J389" i="1"/>
  <c r="R388" i="1"/>
  <c r="Q388" i="1"/>
  <c r="P388" i="1"/>
  <c r="O388" i="1"/>
  <c r="N388" i="1"/>
  <c r="M388" i="1"/>
  <c r="L388" i="1"/>
  <c r="K388" i="1"/>
  <c r="J388" i="1"/>
  <c r="R387" i="1"/>
  <c r="Q387" i="1"/>
  <c r="P387" i="1"/>
  <c r="O387" i="1"/>
  <c r="N387" i="1"/>
  <c r="M387" i="1"/>
  <c r="L387" i="1"/>
  <c r="K387" i="1"/>
  <c r="J387" i="1"/>
  <c r="R386" i="1"/>
  <c r="Q386" i="1"/>
  <c r="P386" i="1"/>
  <c r="O386" i="1"/>
  <c r="N386" i="1"/>
  <c r="M386" i="1"/>
  <c r="L386" i="1"/>
  <c r="K386" i="1"/>
  <c r="J386" i="1"/>
  <c r="R385" i="1"/>
  <c r="Q385" i="1"/>
  <c r="P385" i="1"/>
  <c r="O385" i="1"/>
  <c r="N385" i="1"/>
  <c r="M385" i="1"/>
  <c r="L385" i="1"/>
  <c r="K385" i="1"/>
  <c r="J385" i="1"/>
  <c r="R384" i="1"/>
  <c r="Q384" i="1"/>
  <c r="P384" i="1"/>
  <c r="O384" i="1"/>
  <c r="N384" i="1"/>
  <c r="M384" i="1"/>
  <c r="L384" i="1"/>
  <c r="K384" i="1"/>
  <c r="J384" i="1"/>
  <c r="R383" i="1"/>
  <c r="Q383" i="1"/>
  <c r="P383" i="1"/>
  <c r="O383" i="1"/>
  <c r="N383" i="1"/>
  <c r="M383" i="1"/>
  <c r="L383" i="1"/>
  <c r="K383" i="1"/>
  <c r="J383" i="1"/>
  <c r="R382" i="1"/>
  <c r="Q382" i="1"/>
  <c r="P382" i="1"/>
  <c r="O382" i="1"/>
  <c r="N382" i="1"/>
  <c r="M382" i="1"/>
  <c r="L382" i="1"/>
  <c r="K382" i="1"/>
  <c r="J382" i="1"/>
  <c r="R381" i="1"/>
  <c r="Q381" i="1"/>
  <c r="P381" i="1"/>
  <c r="O381" i="1"/>
  <c r="N381" i="1"/>
  <c r="M381" i="1"/>
  <c r="L381" i="1"/>
  <c r="K381" i="1"/>
  <c r="J381" i="1"/>
  <c r="R380" i="1"/>
  <c r="Q380" i="1"/>
  <c r="P380" i="1"/>
  <c r="O380" i="1"/>
  <c r="N380" i="1"/>
  <c r="M380" i="1"/>
  <c r="L380" i="1"/>
  <c r="K380" i="1"/>
  <c r="J380" i="1"/>
  <c r="R379" i="1"/>
  <c r="Q379" i="1"/>
  <c r="P379" i="1"/>
  <c r="O379" i="1"/>
  <c r="N379" i="1"/>
  <c r="M379" i="1"/>
  <c r="L379" i="1"/>
  <c r="K379" i="1"/>
  <c r="J379" i="1"/>
  <c r="R378" i="1"/>
  <c r="Q378" i="1"/>
  <c r="P378" i="1"/>
  <c r="O378" i="1"/>
  <c r="N378" i="1"/>
  <c r="M378" i="1"/>
  <c r="L378" i="1"/>
  <c r="K378" i="1"/>
  <c r="J378" i="1"/>
  <c r="R377" i="1"/>
  <c r="Q377" i="1"/>
  <c r="P377" i="1"/>
  <c r="O377" i="1"/>
  <c r="N377" i="1"/>
  <c r="M377" i="1"/>
  <c r="L377" i="1"/>
  <c r="K377" i="1"/>
  <c r="J377" i="1"/>
  <c r="R376" i="1"/>
  <c r="Q376" i="1"/>
  <c r="P376" i="1"/>
  <c r="O376" i="1"/>
  <c r="N376" i="1"/>
  <c r="M376" i="1"/>
  <c r="L376" i="1"/>
  <c r="K376" i="1"/>
  <c r="J376" i="1"/>
  <c r="R375" i="1"/>
  <c r="Q375" i="1"/>
  <c r="P375" i="1"/>
  <c r="O375" i="1"/>
  <c r="N375" i="1"/>
  <c r="M375" i="1"/>
  <c r="L375" i="1"/>
  <c r="K375" i="1"/>
  <c r="J375" i="1"/>
  <c r="R374" i="1"/>
  <c r="Q374" i="1"/>
  <c r="P374" i="1"/>
  <c r="O374" i="1"/>
  <c r="N374" i="1"/>
  <c r="M374" i="1"/>
  <c r="L374" i="1"/>
  <c r="K374" i="1"/>
  <c r="J374" i="1"/>
  <c r="R373" i="1"/>
  <c r="Q373" i="1"/>
  <c r="P373" i="1"/>
  <c r="O373" i="1"/>
  <c r="N373" i="1"/>
  <c r="M373" i="1"/>
  <c r="L373" i="1"/>
  <c r="K373" i="1"/>
  <c r="J373" i="1"/>
  <c r="R372" i="1"/>
  <c r="Q372" i="1"/>
  <c r="P372" i="1"/>
  <c r="O372" i="1"/>
  <c r="N372" i="1"/>
  <c r="M372" i="1"/>
  <c r="L372" i="1"/>
  <c r="K372" i="1"/>
  <c r="J372" i="1"/>
  <c r="R371" i="1"/>
  <c r="Q371" i="1"/>
  <c r="P371" i="1"/>
  <c r="O371" i="1"/>
  <c r="N371" i="1"/>
  <c r="M371" i="1"/>
  <c r="L371" i="1"/>
  <c r="K371" i="1"/>
  <c r="J371" i="1"/>
  <c r="R370" i="1"/>
  <c r="Q370" i="1"/>
  <c r="P370" i="1"/>
  <c r="O370" i="1"/>
  <c r="N370" i="1"/>
  <c r="M370" i="1"/>
  <c r="L370" i="1"/>
  <c r="K370" i="1"/>
  <c r="J370" i="1"/>
  <c r="R369" i="1"/>
  <c r="Q369" i="1"/>
  <c r="P369" i="1"/>
  <c r="O369" i="1"/>
  <c r="N369" i="1"/>
  <c r="M369" i="1"/>
  <c r="L369" i="1"/>
  <c r="K369" i="1"/>
  <c r="J369" i="1"/>
  <c r="R368" i="1"/>
  <c r="Q368" i="1"/>
  <c r="P368" i="1"/>
  <c r="O368" i="1"/>
  <c r="N368" i="1"/>
  <c r="M368" i="1"/>
  <c r="L368" i="1"/>
  <c r="K368" i="1"/>
  <c r="J368" i="1"/>
  <c r="R367" i="1"/>
  <c r="Q367" i="1"/>
  <c r="P367" i="1"/>
  <c r="O367" i="1"/>
  <c r="N367" i="1"/>
  <c r="M367" i="1"/>
  <c r="L367" i="1"/>
  <c r="K367" i="1"/>
  <c r="J367" i="1"/>
  <c r="R366" i="1"/>
  <c r="Q366" i="1"/>
  <c r="P366" i="1"/>
  <c r="O366" i="1"/>
  <c r="N366" i="1"/>
  <c r="M366" i="1"/>
  <c r="L366" i="1"/>
  <c r="K366" i="1"/>
  <c r="J366" i="1"/>
  <c r="R365" i="1"/>
  <c r="Q365" i="1"/>
  <c r="P365" i="1"/>
  <c r="O365" i="1"/>
  <c r="N365" i="1"/>
  <c r="M365" i="1"/>
  <c r="L365" i="1"/>
  <c r="K365" i="1"/>
  <c r="J365" i="1"/>
  <c r="R364" i="1"/>
  <c r="Q364" i="1"/>
  <c r="P364" i="1"/>
  <c r="O364" i="1"/>
  <c r="N364" i="1"/>
  <c r="M364" i="1"/>
  <c r="L364" i="1"/>
  <c r="K364" i="1"/>
  <c r="J364" i="1"/>
  <c r="R363" i="1"/>
  <c r="Q363" i="1"/>
  <c r="P363" i="1"/>
  <c r="O363" i="1"/>
  <c r="N363" i="1"/>
  <c r="M363" i="1"/>
  <c r="L363" i="1"/>
  <c r="K363" i="1"/>
  <c r="J363" i="1"/>
  <c r="R362" i="1"/>
  <c r="Q362" i="1"/>
  <c r="P362" i="1"/>
  <c r="O362" i="1"/>
  <c r="N362" i="1"/>
  <c r="M362" i="1"/>
  <c r="L362" i="1"/>
  <c r="K362" i="1"/>
  <c r="J362" i="1"/>
  <c r="R361" i="1"/>
  <c r="Q361" i="1"/>
  <c r="P361" i="1"/>
  <c r="O361" i="1"/>
  <c r="N361" i="1"/>
  <c r="M361" i="1"/>
  <c r="L361" i="1"/>
  <c r="K361" i="1"/>
  <c r="J361" i="1"/>
  <c r="R360" i="1"/>
  <c r="Q360" i="1"/>
  <c r="P360" i="1"/>
  <c r="O360" i="1"/>
  <c r="N360" i="1"/>
  <c r="M360" i="1"/>
  <c r="L360" i="1"/>
  <c r="K360" i="1"/>
  <c r="J360" i="1"/>
  <c r="R359" i="1"/>
  <c r="Q359" i="1"/>
  <c r="P359" i="1"/>
  <c r="O359" i="1"/>
  <c r="N359" i="1"/>
  <c r="M359" i="1"/>
  <c r="L359" i="1"/>
  <c r="K359" i="1"/>
  <c r="J359" i="1"/>
  <c r="R358" i="1"/>
  <c r="Q358" i="1"/>
  <c r="P358" i="1"/>
  <c r="O358" i="1"/>
  <c r="N358" i="1"/>
  <c r="M358" i="1"/>
  <c r="L358" i="1"/>
  <c r="K358" i="1"/>
  <c r="J358" i="1"/>
  <c r="R357" i="1"/>
  <c r="Q357" i="1"/>
  <c r="P357" i="1"/>
  <c r="O357" i="1"/>
  <c r="N357" i="1"/>
  <c r="M357" i="1"/>
  <c r="L357" i="1"/>
  <c r="K357" i="1"/>
  <c r="J357" i="1"/>
  <c r="R356" i="1"/>
  <c r="Q356" i="1"/>
  <c r="P356" i="1"/>
  <c r="O356" i="1"/>
  <c r="N356" i="1"/>
  <c r="M356" i="1"/>
  <c r="L356" i="1"/>
  <c r="K356" i="1"/>
  <c r="J356" i="1"/>
  <c r="R355" i="1"/>
  <c r="Q355" i="1"/>
  <c r="P355" i="1"/>
  <c r="O355" i="1"/>
  <c r="N355" i="1"/>
  <c r="M355" i="1"/>
  <c r="L355" i="1"/>
  <c r="K355" i="1"/>
  <c r="J355" i="1"/>
  <c r="R354" i="1"/>
  <c r="Q354" i="1"/>
  <c r="P354" i="1"/>
  <c r="O354" i="1"/>
  <c r="N354" i="1"/>
  <c r="M354" i="1"/>
  <c r="L354" i="1"/>
  <c r="K354" i="1"/>
  <c r="J354" i="1"/>
  <c r="R353" i="1"/>
  <c r="Q353" i="1"/>
  <c r="P353" i="1"/>
  <c r="O353" i="1"/>
  <c r="N353" i="1"/>
  <c r="M353" i="1"/>
  <c r="L353" i="1"/>
  <c r="K353" i="1"/>
  <c r="J353" i="1"/>
  <c r="R352" i="1"/>
  <c r="Q352" i="1"/>
  <c r="P352" i="1"/>
  <c r="O352" i="1"/>
  <c r="N352" i="1"/>
  <c r="M352" i="1"/>
  <c r="L352" i="1"/>
  <c r="K352" i="1"/>
  <c r="J352" i="1"/>
  <c r="R351" i="1"/>
  <c r="Q351" i="1"/>
  <c r="P351" i="1"/>
  <c r="O351" i="1"/>
  <c r="N351" i="1"/>
  <c r="M351" i="1"/>
  <c r="L351" i="1"/>
  <c r="K351" i="1"/>
  <c r="J351" i="1"/>
  <c r="R350" i="1"/>
  <c r="Q350" i="1"/>
  <c r="P350" i="1"/>
  <c r="O350" i="1"/>
  <c r="N350" i="1"/>
  <c r="M350" i="1"/>
  <c r="L350" i="1"/>
  <c r="K350" i="1"/>
  <c r="J350" i="1"/>
  <c r="R349" i="1"/>
  <c r="Q349" i="1"/>
  <c r="P349" i="1"/>
  <c r="O349" i="1"/>
  <c r="N349" i="1"/>
  <c r="M349" i="1"/>
  <c r="L349" i="1"/>
  <c r="K349" i="1"/>
  <c r="J349" i="1"/>
  <c r="R348" i="1"/>
  <c r="Q348" i="1"/>
  <c r="P348" i="1"/>
  <c r="O348" i="1"/>
  <c r="N348" i="1"/>
  <c r="M348" i="1"/>
  <c r="L348" i="1"/>
  <c r="K348" i="1"/>
  <c r="J348" i="1"/>
  <c r="R347" i="1"/>
  <c r="Q347" i="1"/>
  <c r="P347" i="1"/>
  <c r="O347" i="1"/>
  <c r="N347" i="1"/>
  <c r="M347" i="1"/>
  <c r="L347" i="1"/>
  <c r="K347" i="1"/>
  <c r="J347" i="1"/>
  <c r="R346" i="1"/>
  <c r="Q346" i="1"/>
  <c r="P346" i="1"/>
  <c r="O346" i="1"/>
  <c r="N346" i="1"/>
  <c r="M346" i="1"/>
  <c r="L346" i="1"/>
  <c r="K346" i="1"/>
  <c r="J346" i="1"/>
  <c r="R345" i="1"/>
  <c r="Q345" i="1"/>
  <c r="P345" i="1"/>
  <c r="O345" i="1"/>
  <c r="N345" i="1"/>
  <c r="M345" i="1"/>
  <c r="L345" i="1"/>
  <c r="K345" i="1"/>
  <c r="J345" i="1"/>
  <c r="R344" i="1"/>
  <c r="Q344" i="1"/>
  <c r="P344" i="1"/>
  <c r="O344" i="1"/>
  <c r="N344" i="1"/>
  <c r="M344" i="1"/>
  <c r="L344" i="1"/>
  <c r="K344" i="1"/>
  <c r="J344" i="1"/>
  <c r="R343" i="1"/>
  <c r="Q343" i="1"/>
  <c r="P343" i="1"/>
  <c r="O343" i="1"/>
  <c r="N343" i="1"/>
  <c r="M343" i="1"/>
  <c r="L343" i="1"/>
  <c r="K343" i="1"/>
  <c r="J343" i="1"/>
  <c r="R342" i="1"/>
  <c r="Q342" i="1"/>
  <c r="P342" i="1"/>
  <c r="O342" i="1"/>
  <c r="N342" i="1"/>
  <c r="M342" i="1"/>
  <c r="L342" i="1"/>
  <c r="K342" i="1"/>
  <c r="J342" i="1"/>
  <c r="R341" i="1"/>
  <c r="Q341" i="1"/>
  <c r="P341" i="1"/>
  <c r="O341" i="1"/>
  <c r="N341" i="1"/>
  <c r="M341" i="1"/>
  <c r="L341" i="1"/>
  <c r="K341" i="1"/>
  <c r="J341" i="1"/>
  <c r="R340" i="1"/>
  <c r="Q340" i="1"/>
  <c r="P340" i="1"/>
  <c r="O340" i="1"/>
  <c r="N340" i="1"/>
  <c r="M340" i="1"/>
  <c r="L340" i="1"/>
  <c r="K340" i="1"/>
  <c r="J340" i="1"/>
  <c r="R339" i="1"/>
  <c r="Q339" i="1"/>
  <c r="P339" i="1"/>
  <c r="O339" i="1"/>
  <c r="N339" i="1"/>
  <c r="M339" i="1"/>
  <c r="L339" i="1"/>
  <c r="K339" i="1"/>
  <c r="J339" i="1"/>
  <c r="R338" i="1"/>
  <c r="Q338" i="1"/>
  <c r="P338" i="1"/>
  <c r="O338" i="1"/>
  <c r="N338" i="1"/>
  <c r="M338" i="1"/>
  <c r="L338" i="1"/>
  <c r="K338" i="1"/>
  <c r="J338" i="1"/>
  <c r="R337" i="1"/>
  <c r="Q337" i="1"/>
  <c r="P337" i="1"/>
  <c r="O337" i="1"/>
  <c r="N337" i="1"/>
  <c r="M337" i="1"/>
  <c r="L337" i="1"/>
  <c r="K337" i="1"/>
  <c r="J337" i="1"/>
  <c r="R336" i="1"/>
  <c r="Q336" i="1"/>
  <c r="P336" i="1"/>
  <c r="O336" i="1"/>
  <c r="N336" i="1"/>
  <c r="M336" i="1"/>
  <c r="L336" i="1"/>
  <c r="K336" i="1"/>
  <c r="J336" i="1"/>
  <c r="R335" i="1"/>
  <c r="Q335" i="1"/>
  <c r="P335" i="1"/>
  <c r="O335" i="1"/>
  <c r="N335" i="1"/>
  <c r="M335" i="1"/>
  <c r="L335" i="1"/>
  <c r="K335" i="1"/>
  <c r="J335" i="1"/>
  <c r="R334" i="1"/>
  <c r="Q334" i="1"/>
  <c r="P334" i="1"/>
  <c r="O334" i="1"/>
  <c r="N334" i="1"/>
  <c r="M334" i="1"/>
  <c r="L334" i="1"/>
  <c r="K334" i="1"/>
  <c r="J334" i="1"/>
  <c r="R333" i="1"/>
  <c r="Q333" i="1"/>
  <c r="P333" i="1"/>
  <c r="O333" i="1"/>
  <c r="N333" i="1"/>
  <c r="M333" i="1"/>
  <c r="L333" i="1"/>
  <c r="K333" i="1"/>
  <c r="J333" i="1"/>
  <c r="R332" i="1"/>
  <c r="Q332" i="1"/>
  <c r="P332" i="1"/>
  <c r="O332" i="1"/>
  <c r="N332" i="1"/>
  <c r="M332" i="1"/>
  <c r="L332" i="1"/>
  <c r="K332" i="1"/>
  <c r="J332" i="1"/>
  <c r="R331" i="1"/>
  <c r="Q331" i="1"/>
  <c r="P331" i="1"/>
  <c r="O331" i="1"/>
  <c r="N331" i="1"/>
  <c r="M331" i="1"/>
  <c r="L331" i="1"/>
  <c r="K331" i="1"/>
  <c r="J331" i="1"/>
  <c r="R330" i="1"/>
  <c r="Q330" i="1"/>
  <c r="P330" i="1"/>
  <c r="O330" i="1"/>
  <c r="N330" i="1"/>
  <c r="M330" i="1"/>
  <c r="L330" i="1"/>
  <c r="K330" i="1"/>
  <c r="J330" i="1"/>
  <c r="R329" i="1"/>
  <c r="Q329" i="1"/>
  <c r="P329" i="1"/>
  <c r="O329" i="1"/>
  <c r="N329" i="1"/>
  <c r="M329" i="1"/>
  <c r="L329" i="1"/>
  <c r="K329" i="1"/>
  <c r="J329" i="1"/>
  <c r="R328" i="1"/>
  <c r="Q328" i="1"/>
  <c r="P328" i="1"/>
  <c r="O328" i="1"/>
  <c r="N328" i="1"/>
  <c r="M328" i="1"/>
  <c r="L328" i="1"/>
  <c r="K328" i="1"/>
  <c r="J328" i="1"/>
  <c r="R327" i="1"/>
  <c r="Q327" i="1"/>
  <c r="P327" i="1"/>
  <c r="O327" i="1"/>
  <c r="N327" i="1"/>
  <c r="M327" i="1"/>
  <c r="L327" i="1"/>
  <c r="K327" i="1"/>
  <c r="J327" i="1"/>
  <c r="R326" i="1"/>
  <c r="Q326" i="1"/>
  <c r="P326" i="1"/>
  <c r="O326" i="1"/>
  <c r="N326" i="1"/>
  <c r="M326" i="1"/>
  <c r="L326" i="1"/>
  <c r="K326" i="1"/>
  <c r="J326" i="1"/>
  <c r="R325" i="1"/>
  <c r="Q325" i="1"/>
  <c r="P325" i="1"/>
  <c r="O325" i="1"/>
  <c r="N325" i="1"/>
  <c r="M325" i="1"/>
  <c r="L325" i="1"/>
  <c r="K325" i="1"/>
  <c r="J325" i="1"/>
  <c r="R324" i="1"/>
  <c r="Q324" i="1"/>
  <c r="P324" i="1"/>
  <c r="O324" i="1"/>
  <c r="N324" i="1"/>
  <c r="M324" i="1"/>
  <c r="L324" i="1"/>
  <c r="K324" i="1"/>
  <c r="J324" i="1"/>
  <c r="R323" i="1"/>
  <c r="Q323" i="1"/>
  <c r="P323" i="1"/>
  <c r="O323" i="1"/>
  <c r="N323" i="1"/>
  <c r="M323" i="1"/>
  <c r="L323" i="1"/>
  <c r="K323" i="1"/>
  <c r="J323" i="1"/>
  <c r="R322" i="1"/>
  <c r="Q322" i="1"/>
  <c r="P322" i="1"/>
  <c r="O322" i="1"/>
  <c r="N322" i="1"/>
  <c r="M322" i="1"/>
  <c r="L322" i="1"/>
  <c r="K322" i="1"/>
  <c r="J322" i="1"/>
  <c r="R321" i="1"/>
  <c r="Q321" i="1"/>
  <c r="P321" i="1"/>
  <c r="O321" i="1"/>
  <c r="N321" i="1"/>
  <c r="M321" i="1"/>
  <c r="L321" i="1"/>
  <c r="K321" i="1"/>
  <c r="J321" i="1"/>
  <c r="R320" i="1"/>
  <c r="Q320" i="1"/>
  <c r="P320" i="1"/>
  <c r="O320" i="1"/>
  <c r="N320" i="1"/>
  <c r="M320" i="1"/>
  <c r="L320" i="1"/>
  <c r="K320" i="1"/>
  <c r="J320" i="1"/>
  <c r="R319" i="1"/>
  <c r="Q319" i="1"/>
  <c r="P319" i="1"/>
  <c r="O319" i="1"/>
  <c r="N319" i="1"/>
  <c r="M319" i="1"/>
  <c r="L319" i="1"/>
  <c r="K319" i="1"/>
  <c r="J319" i="1"/>
  <c r="R318" i="1"/>
  <c r="Q318" i="1"/>
  <c r="P318" i="1"/>
  <c r="O318" i="1"/>
  <c r="N318" i="1"/>
  <c r="M318" i="1"/>
  <c r="L318" i="1"/>
  <c r="K318" i="1"/>
  <c r="J318" i="1"/>
  <c r="R317" i="1"/>
  <c r="Q317" i="1"/>
  <c r="P317" i="1"/>
  <c r="O317" i="1"/>
  <c r="N317" i="1"/>
  <c r="M317" i="1"/>
  <c r="L317" i="1"/>
  <c r="K317" i="1"/>
  <c r="J317" i="1"/>
  <c r="R316" i="1"/>
  <c r="Q316" i="1"/>
  <c r="P316" i="1"/>
  <c r="O316" i="1"/>
  <c r="N316" i="1"/>
  <c r="M316" i="1"/>
  <c r="L316" i="1"/>
  <c r="K316" i="1"/>
  <c r="J316" i="1"/>
  <c r="R315" i="1"/>
  <c r="Q315" i="1"/>
  <c r="P315" i="1"/>
  <c r="O315" i="1"/>
  <c r="N315" i="1"/>
  <c r="M315" i="1"/>
  <c r="L315" i="1"/>
  <c r="K315" i="1"/>
  <c r="J315" i="1"/>
  <c r="R314" i="1"/>
  <c r="Q314" i="1"/>
  <c r="P314" i="1"/>
  <c r="O314" i="1"/>
  <c r="N314" i="1"/>
  <c r="M314" i="1"/>
  <c r="L314" i="1"/>
  <c r="K314" i="1"/>
  <c r="J314" i="1"/>
  <c r="R313" i="1"/>
  <c r="Q313" i="1"/>
  <c r="P313" i="1"/>
  <c r="O313" i="1"/>
  <c r="N313" i="1"/>
  <c r="M313" i="1"/>
  <c r="L313" i="1"/>
  <c r="K313" i="1"/>
  <c r="J313" i="1"/>
  <c r="R312" i="1"/>
  <c r="Q312" i="1"/>
  <c r="P312" i="1"/>
  <c r="O312" i="1"/>
  <c r="N312" i="1"/>
  <c r="M312" i="1"/>
  <c r="L312" i="1"/>
  <c r="K312" i="1"/>
  <c r="J312" i="1"/>
  <c r="R311" i="1"/>
  <c r="Q311" i="1"/>
  <c r="P311" i="1"/>
  <c r="O311" i="1"/>
  <c r="N311" i="1"/>
  <c r="M311" i="1"/>
  <c r="L311" i="1"/>
  <c r="K311" i="1"/>
  <c r="J311" i="1"/>
  <c r="R310" i="1"/>
  <c r="Q310" i="1"/>
  <c r="P310" i="1"/>
  <c r="O310" i="1"/>
  <c r="N310" i="1"/>
  <c r="M310" i="1"/>
  <c r="L310" i="1"/>
  <c r="K310" i="1"/>
  <c r="J310" i="1"/>
  <c r="R309" i="1"/>
  <c r="Q309" i="1"/>
  <c r="P309" i="1"/>
  <c r="O309" i="1"/>
  <c r="N309" i="1"/>
  <c r="M309" i="1"/>
  <c r="L309" i="1"/>
  <c r="K309" i="1"/>
  <c r="J309" i="1"/>
  <c r="R308" i="1"/>
  <c r="Q308" i="1"/>
  <c r="P308" i="1"/>
  <c r="O308" i="1"/>
  <c r="N308" i="1"/>
  <c r="M308" i="1"/>
  <c r="L308" i="1"/>
  <c r="K308" i="1"/>
  <c r="J308" i="1"/>
  <c r="R307" i="1"/>
  <c r="Q307" i="1"/>
  <c r="P307" i="1"/>
  <c r="O307" i="1"/>
  <c r="N307" i="1"/>
  <c r="M307" i="1"/>
  <c r="L307" i="1"/>
  <c r="K307" i="1"/>
  <c r="J307" i="1"/>
  <c r="R306" i="1"/>
  <c r="Q306" i="1"/>
  <c r="P306" i="1"/>
  <c r="O306" i="1"/>
  <c r="N306" i="1"/>
  <c r="M306" i="1"/>
  <c r="L306" i="1"/>
  <c r="K306" i="1"/>
  <c r="J306" i="1"/>
  <c r="R305" i="1"/>
  <c r="Q305" i="1"/>
  <c r="P305" i="1"/>
  <c r="O305" i="1"/>
  <c r="N305" i="1"/>
  <c r="M305" i="1"/>
  <c r="L305" i="1"/>
  <c r="K305" i="1"/>
  <c r="J305" i="1"/>
  <c r="R304" i="1"/>
  <c r="Q304" i="1"/>
  <c r="P304" i="1"/>
  <c r="O304" i="1"/>
  <c r="N304" i="1"/>
  <c r="M304" i="1"/>
  <c r="L304" i="1"/>
  <c r="K304" i="1"/>
  <c r="J304" i="1"/>
  <c r="R303" i="1"/>
  <c r="Q303" i="1"/>
  <c r="P303" i="1"/>
  <c r="O303" i="1"/>
  <c r="N303" i="1"/>
  <c r="M303" i="1"/>
  <c r="L303" i="1"/>
  <c r="K303" i="1"/>
  <c r="J303" i="1"/>
  <c r="R302" i="1"/>
  <c r="Q302" i="1"/>
  <c r="P302" i="1"/>
  <c r="O302" i="1"/>
  <c r="N302" i="1"/>
  <c r="M302" i="1"/>
  <c r="L302" i="1"/>
  <c r="K302" i="1"/>
  <c r="J302" i="1"/>
  <c r="R301" i="1"/>
  <c r="Q301" i="1"/>
  <c r="P301" i="1"/>
  <c r="O301" i="1"/>
  <c r="N301" i="1"/>
  <c r="M301" i="1"/>
  <c r="L301" i="1"/>
  <c r="K301" i="1"/>
  <c r="J301" i="1"/>
  <c r="R300" i="1"/>
  <c r="Q300" i="1"/>
  <c r="P300" i="1"/>
  <c r="O300" i="1"/>
  <c r="N300" i="1"/>
  <c r="M300" i="1"/>
  <c r="L300" i="1"/>
  <c r="K300" i="1"/>
  <c r="J300" i="1"/>
  <c r="R299" i="1"/>
  <c r="Q299" i="1"/>
  <c r="P299" i="1"/>
  <c r="O299" i="1"/>
  <c r="N299" i="1"/>
  <c r="M299" i="1"/>
  <c r="L299" i="1"/>
  <c r="K299" i="1"/>
  <c r="J299" i="1"/>
  <c r="R298" i="1"/>
  <c r="Q298" i="1"/>
  <c r="P298" i="1"/>
  <c r="O298" i="1"/>
  <c r="N298" i="1"/>
  <c r="M298" i="1"/>
  <c r="L298" i="1"/>
  <c r="K298" i="1"/>
  <c r="J298" i="1"/>
  <c r="R297" i="1"/>
  <c r="Q297" i="1"/>
  <c r="P297" i="1"/>
  <c r="O297" i="1"/>
  <c r="N297" i="1"/>
  <c r="M297" i="1"/>
  <c r="L297" i="1"/>
  <c r="K297" i="1"/>
  <c r="J297" i="1"/>
  <c r="R296" i="1"/>
  <c r="Q296" i="1"/>
  <c r="P296" i="1"/>
  <c r="O296" i="1"/>
  <c r="N296" i="1"/>
  <c r="M296" i="1"/>
  <c r="L296" i="1"/>
  <c r="K296" i="1"/>
  <c r="J296" i="1"/>
  <c r="R295" i="1"/>
  <c r="Q295" i="1"/>
  <c r="P295" i="1"/>
  <c r="O295" i="1"/>
  <c r="N295" i="1"/>
  <c r="M295" i="1"/>
  <c r="L295" i="1"/>
  <c r="K295" i="1"/>
  <c r="J295" i="1"/>
  <c r="R294" i="1"/>
  <c r="Q294" i="1"/>
  <c r="P294" i="1"/>
  <c r="O294" i="1"/>
  <c r="N294" i="1"/>
  <c r="M294" i="1"/>
  <c r="L294" i="1"/>
  <c r="K294" i="1"/>
  <c r="J294" i="1"/>
  <c r="R293" i="1"/>
  <c r="Q293" i="1"/>
  <c r="P293" i="1"/>
  <c r="O293" i="1"/>
  <c r="N293" i="1"/>
  <c r="M293" i="1"/>
  <c r="L293" i="1"/>
  <c r="K293" i="1"/>
  <c r="J293" i="1"/>
  <c r="R292" i="1"/>
  <c r="Q292" i="1"/>
  <c r="P292" i="1"/>
  <c r="O292" i="1"/>
  <c r="N292" i="1"/>
  <c r="M292" i="1"/>
  <c r="L292" i="1"/>
  <c r="K292" i="1"/>
  <c r="J292" i="1"/>
  <c r="R291" i="1"/>
  <c r="Q291" i="1"/>
  <c r="P291" i="1"/>
  <c r="O291" i="1"/>
  <c r="N291" i="1"/>
  <c r="M291" i="1"/>
  <c r="L291" i="1"/>
  <c r="K291" i="1"/>
  <c r="J291" i="1"/>
  <c r="R290" i="1"/>
  <c r="Q290" i="1"/>
  <c r="P290" i="1"/>
  <c r="O290" i="1"/>
  <c r="N290" i="1"/>
  <c r="M290" i="1"/>
  <c r="L290" i="1"/>
  <c r="K290" i="1"/>
  <c r="J290" i="1"/>
  <c r="R289" i="1"/>
  <c r="Q289" i="1"/>
  <c r="P289" i="1"/>
  <c r="O289" i="1"/>
  <c r="N289" i="1"/>
  <c r="M289" i="1"/>
  <c r="L289" i="1"/>
  <c r="K289" i="1"/>
  <c r="J289" i="1"/>
  <c r="R288" i="1"/>
  <c r="Q288" i="1"/>
  <c r="P288" i="1"/>
  <c r="O288" i="1"/>
  <c r="N288" i="1"/>
  <c r="M288" i="1"/>
  <c r="L288" i="1"/>
  <c r="K288" i="1"/>
  <c r="J288" i="1"/>
  <c r="R287" i="1"/>
  <c r="Q287" i="1"/>
  <c r="P287" i="1"/>
  <c r="O287" i="1"/>
  <c r="N287" i="1"/>
  <c r="M287" i="1"/>
  <c r="L287" i="1"/>
  <c r="K287" i="1"/>
  <c r="J287" i="1"/>
  <c r="R286" i="1"/>
  <c r="Q286" i="1"/>
  <c r="P286" i="1"/>
  <c r="O286" i="1"/>
  <c r="N286" i="1"/>
  <c r="M286" i="1"/>
  <c r="L286" i="1"/>
  <c r="K286" i="1"/>
  <c r="J286" i="1"/>
  <c r="R285" i="1"/>
  <c r="Q285" i="1"/>
  <c r="P285" i="1"/>
  <c r="O285" i="1"/>
  <c r="N285" i="1"/>
  <c r="M285" i="1"/>
  <c r="L285" i="1"/>
  <c r="K285" i="1"/>
  <c r="J285" i="1"/>
  <c r="R284" i="1"/>
  <c r="Q284" i="1"/>
  <c r="P284" i="1"/>
  <c r="O284" i="1"/>
  <c r="N284" i="1"/>
  <c r="M284" i="1"/>
  <c r="L284" i="1"/>
  <c r="K284" i="1"/>
  <c r="J284" i="1"/>
  <c r="R283" i="1"/>
  <c r="Q283" i="1"/>
  <c r="P283" i="1"/>
  <c r="O283" i="1"/>
  <c r="N283" i="1"/>
  <c r="M283" i="1"/>
  <c r="L283" i="1"/>
  <c r="K283" i="1"/>
  <c r="J283" i="1"/>
  <c r="R282" i="1"/>
  <c r="Q282" i="1"/>
  <c r="P282" i="1"/>
  <c r="O282" i="1"/>
  <c r="N282" i="1"/>
  <c r="M282" i="1"/>
  <c r="L282" i="1"/>
  <c r="K282" i="1"/>
  <c r="J282" i="1"/>
  <c r="R281" i="1"/>
  <c r="Q281" i="1"/>
  <c r="P281" i="1"/>
  <c r="O281" i="1"/>
  <c r="N281" i="1"/>
  <c r="M281" i="1"/>
  <c r="L281" i="1"/>
  <c r="K281" i="1"/>
  <c r="J281" i="1"/>
  <c r="R280" i="1"/>
  <c r="Q280" i="1"/>
  <c r="P280" i="1"/>
  <c r="O280" i="1"/>
  <c r="N280" i="1"/>
  <c r="M280" i="1"/>
  <c r="L280" i="1"/>
  <c r="K280" i="1"/>
  <c r="J280" i="1"/>
  <c r="R279" i="1"/>
  <c r="Q279" i="1"/>
  <c r="P279" i="1"/>
  <c r="O279" i="1"/>
  <c r="N279" i="1"/>
  <c r="M279" i="1"/>
  <c r="L279" i="1"/>
  <c r="K279" i="1"/>
  <c r="J279" i="1"/>
  <c r="R278" i="1"/>
  <c r="Q278" i="1"/>
  <c r="P278" i="1"/>
  <c r="O278" i="1"/>
  <c r="N278" i="1"/>
  <c r="M278" i="1"/>
  <c r="L278" i="1"/>
  <c r="K278" i="1"/>
  <c r="J278" i="1"/>
  <c r="R277" i="1"/>
  <c r="Q277" i="1"/>
  <c r="P277" i="1"/>
  <c r="O277" i="1"/>
  <c r="N277" i="1"/>
  <c r="M277" i="1"/>
  <c r="L277" i="1"/>
  <c r="K277" i="1"/>
  <c r="J277" i="1"/>
  <c r="R276" i="1"/>
  <c r="Q276" i="1"/>
  <c r="P276" i="1"/>
  <c r="O276" i="1"/>
  <c r="N276" i="1"/>
  <c r="M276" i="1"/>
  <c r="L276" i="1"/>
  <c r="K276" i="1"/>
  <c r="J276" i="1"/>
  <c r="R275" i="1"/>
  <c r="Q275" i="1"/>
  <c r="P275" i="1"/>
  <c r="O275" i="1"/>
  <c r="N275" i="1"/>
  <c r="M275" i="1"/>
  <c r="L275" i="1"/>
  <c r="K275" i="1"/>
  <c r="J275" i="1"/>
  <c r="R274" i="1"/>
  <c r="Q274" i="1"/>
  <c r="P274" i="1"/>
  <c r="O274" i="1"/>
  <c r="N274" i="1"/>
  <c r="M274" i="1"/>
  <c r="L274" i="1"/>
  <c r="K274" i="1"/>
  <c r="J274" i="1"/>
  <c r="R273" i="1"/>
  <c r="Q273" i="1"/>
  <c r="P273" i="1"/>
  <c r="O273" i="1"/>
  <c r="N273" i="1"/>
  <c r="M273" i="1"/>
  <c r="L273" i="1"/>
  <c r="K273" i="1"/>
  <c r="J273" i="1"/>
  <c r="R272" i="1"/>
  <c r="Q272" i="1"/>
  <c r="P272" i="1"/>
  <c r="O272" i="1"/>
  <c r="N272" i="1"/>
  <c r="M272" i="1"/>
  <c r="L272" i="1"/>
  <c r="K272" i="1"/>
  <c r="J272" i="1"/>
  <c r="R271" i="1"/>
  <c r="Q271" i="1"/>
  <c r="P271" i="1"/>
  <c r="O271" i="1"/>
  <c r="N271" i="1"/>
  <c r="M271" i="1"/>
  <c r="L271" i="1"/>
  <c r="K271" i="1"/>
  <c r="J271" i="1"/>
  <c r="R270" i="1"/>
  <c r="Q270" i="1"/>
  <c r="P270" i="1"/>
  <c r="O270" i="1"/>
  <c r="N270" i="1"/>
  <c r="M270" i="1"/>
  <c r="L270" i="1"/>
  <c r="K270" i="1"/>
  <c r="J270" i="1"/>
  <c r="R269" i="1"/>
  <c r="Q269" i="1"/>
  <c r="P269" i="1"/>
  <c r="O269" i="1"/>
  <c r="N269" i="1"/>
  <c r="M269" i="1"/>
  <c r="L269" i="1"/>
  <c r="K269" i="1"/>
  <c r="J269" i="1"/>
  <c r="R268" i="1"/>
  <c r="Q268" i="1"/>
  <c r="P268" i="1"/>
  <c r="O268" i="1"/>
  <c r="N268" i="1"/>
  <c r="M268" i="1"/>
  <c r="L268" i="1"/>
  <c r="K268" i="1"/>
  <c r="J268" i="1"/>
  <c r="R267" i="1"/>
  <c r="Q267" i="1"/>
  <c r="P267" i="1"/>
  <c r="O267" i="1"/>
  <c r="N267" i="1"/>
  <c r="M267" i="1"/>
  <c r="L267" i="1"/>
  <c r="K267" i="1"/>
  <c r="J267" i="1"/>
  <c r="R266" i="1"/>
  <c r="Q266" i="1"/>
  <c r="P266" i="1"/>
  <c r="O266" i="1"/>
  <c r="N266" i="1"/>
  <c r="M266" i="1"/>
  <c r="L266" i="1"/>
  <c r="K266" i="1"/>
  <c r="J266" i="1"/>
  <c r="R265" i="1"/>
  <c r="Q265" i="1"/>
  <c r="P265" i="1"/>
  <c r="O265" i="1"/>
  <c r="N265" i="1"/>
  <c r="M265" i="1"/>
  <c r="L265" i="1"/>
  <c r="K265" i="1"/>
  <c r="J265" i="1"/>
  <c r="R264" i="1"/>
  <c r="Q264" i="1"/>
  <c r="P264" i="1"/>
  <c r="O264" i="1"/>
  <c r="N264" i="1"/>
  <c r="M264" i="1"/>
  <c r="L264" i="1"/>
  <c r="K264" i="1"/>
  <c r="J264" i="1"/>
  <c r="R263" i="1"/>
  <c r="Q263" i="1"/>
  <c r="P263" i="1"/>
  <c r="O263" i="1"/>
  <c r="N263" i="1"/>
  <c r="M263" i="1"/>
  <c r="L263" i="1"/>
  <c r="K263" i="1"/>
  <c r="J263" i="1"/>
  <c r="R262" i="1"/>
  <c r="Q262" i="1"/>
  <c r="P262" i="1"/>
  <c r="O262" i="1"/>
  <c r="N262" i="1"/>
  <c r="M262" i="1"/>
  <c r="L262" i="1"/>
  <c r="K262" i="1"/>
  <c r="J262" i="1"/>
  <c r="R261" i="1"/>
  <c r="Q261" i="1"/>
  <c r="P261" i="1"/>
  <c r="O261" i="1"/>
  <c r="N261" i="1"/>
  <c r="M261" i="1"/>
  <c r="L261" i="1"/>
  <c r="K261" i="1"/>
  <c r="J261" i="1"/>
  <c r="R260" i="1"/>
  <c r="Q260" i="1"/>
  <c r="P260" i="1"/>
  <c r="O260" i="1"/>
  <c r="N260" i="1"/>
  <c r="M260" i="1"/>
  <c r="L260" i="1"/>
  <c r="K260" i="1"/>
  <c r="J260" i="1"/>
  <c r="R259" i="1"/>
  <c r="Q259" i="1"/>
  <c r="P259" i="1"/>
  <c r="O259" i="1"/>
  <c r="N259" i="1"/>
  <c r="M259" i="1"/>
  <c r="L259" i="1"/>
  <c r="K259" i="1"/>
  <c r="J259" i="1"/>
  <c r="R258" i="1"/>
  <c r="Q258" i="1"/>
  <c r="P258" i="1"/>
  <c r="O258" i="1"/>
  <c r="N258" i="1"/>
  <c r="M258" i="1"/>
  <c r="L258" i="1"/>
  <c r="K258" i="1"/>
  <c r="J258" i="1"/>
  <c r="R257" i="1"/>
  <c r="Q257" i="1"/>
  <c r="P257" i="1"/>
  <c r="O257" i="1"/>
  <c r="N257" i="1"/>
  <c r="M257" i="1"/>
  <c r="L257" i="1"/>
  <c r="K257" i="1"/>
  <c r="J257" i="1"/>
  <c r="R256" i="1"/>
  <c r="Q256" i="1"/>
  <c r="P256" i="1"/>
  <c r="O256" i="1"/>
  <c r="N256" i="1"/>
  <c r="M256" i="1"/>
  <c r="L256" i="1"/>
  <c r="K256" i="1"/>
  <c r="J256" i="1"/>
  <c r="R255" i="1"/>
  <c r="Q255" i="1"/>
  <c r="P255" i="1"/>
  <c r="O255" i="1"/>
  <c r="N255" i="1"/>
  <c r="M255" i="1"/>
  <c r="L255" i="1"/>
  <c r="K255" i="1"/>
  <c r="J255" i="1"/>
  <c r="R254" i="1"/>
  <c r="Q254" i="1"/>
  <c r="P254" i="1"/>
  <c r="O254" i="1"/>
  <c r="N254" i="1"/>
  <c r="M254" i="1"/>
  <c r="L254" i="1"/>
  <c r="K254" i="1"/>
  <c r="J254" i="1"/>
  <c r="R253" i="1"/>
  <c r="Q253" i="1"/>
  <c r="P253" i="1"/>
  <c r="O253" i="1"/>
  <c r="N253" i="1"/>
  <c r="M253" i="1"/>
  <c r="L253" i="1"/>
  <c r="K253" i="1"/>
  <c r="J253" i="1"/>
  <c r="R252" i="1"/>
  <c r="Q252" i="1"/>
  <c r="P252" i="1"/>
  <c r="O252" i="1"/>
  <c r="N252" i="1"/>
  <c r="M252" i="1"/>
  <c r="L252" i="1"/>
  <c r="K252" i="1"/>
  <c r="J252" i="1"/>
  <c r="R251" i="1"/>
  <c r="Q251" i="1"/>
  <c r="P251" i="1"/>
  <c r="O251" i="1"/>
  <c r="N251" i="1"/>
  <c r="M251" i="1"/>
  <c r="L251" i="1"/>
  <c r="K251" i="1"/>
  <c r="J251" i="1"/>
  <c r="R250" i="1"/>
  <c r="Q250" i="1"/>
  <c r="P250" i="1"/>
  <c r="O250" i="1"/>
  <c r="N250" i="1"/>
  <c r="M250" i="1"/>
  <c r="L250" i="1"/>
  <c r="K250" i="1"/>
  <c r="J250" i="1"/>
  <c r="R249" i="1"/>
  <c r="Q249" i="1"/>
  <c r="P249" i="1"/>
  <c r="O249" i="1"/>
  <c r="N249" i="1"/>
  <c r="M249" i="1"/>
  <c r="L249" i="1"/>
  <c r="K249" i="1"/>
  <c r="J249" i="1"/>
  <c r="R248" i="1"/>
  <c r="Q248" i="1"/>
  <c r="P248" i="1"/>
  <c r="O248" i="1"/>
  <c r="N248" i="1"/>
  <c r="M248" i="1"/>
  <c r="L248" i="1"/>
  <c r="K248" i="1"/>
  <c r="J248" i="1"/>
  <c r="R247" i="1"/>
  <c r="Q247" i="1"/>
  <c r="P247" i="1"/>
  <c r="O247" i="1"/>
  <c r="N247" i="1"/>
  <c r="M247" i="1"/>
  <c r="L247" i="1"/>
  <c r="K247" i="1"/>
  <c r="J247" i="1"/>
  <c r="R246" i="1"/>
  <c r="Q246" i="1"/>
  <c r="P246" i="1"/>
  <c r="O246" i="1"/>
  <c r="N246" i="1"/>
  <c r="M246" i="1"/>
  <c r="L246" i="1"/>
  <c r="K246" i="1"/>
  <c r="J246" i="1"/>
  <c r="R245" i="1"/>
  <c r="Q245" i="1"/>
  <c r="P245" i="1"/>
  <c r="O245" i="1"/>
  <c r="N245" i="1"/>
  <c r="M245" i="1"/>
  <c r="L245" i="1"/>
  <c r="K245" i="1"/>
  <c r="J245" i="1"/>
  <c r="R244" i="1"/>
  <c r="Q244" i="1"/>
  <c r="P244" i="1"/>
  <c r="O244" i="1"/>
  <c r="N244" i="1"/>
  <c r="M244" i="1"/>
  <c r="L244" i="1"/>
  <c r="K244" i="1"/>
  <c r="J244" i="1"/>
  <c r="R243" i="1"/>
  <c r="Q243" i="1"/>
  <c r="P243" i="1"/>
  <c r="O243" i="1"/>
  <c r="N243" i="1"/>
  <c r="M243" i="1"/>
  <c r="L243" i="1"/>
  <c r="K243" i="1"/>
  <c r="J243" i="1"/>
  <c r="R242" i="1"/>
  <c r="Q242" i="1"/>
  <c r="P242" i="1"/>
  <c r="O242" i="1"/>
  <c r="N242" i="1"/>
  <c r="M242" i="1"/>
  <c r="L242" i="1"/>
  <c r="K242" i="1"/>
  <c r="J242" i="1"/>
  <c r="R241" i="1"/>
  <c r="Q241" i="1"/>
  <c r="P241" i="1"/>
  <c r="O241" i="1"/>
  <c r="N241" i="1"/>
  <c r="M241" i="1"/>
  <c r="L241" i="1"/>
  <c r="K241" i="1"/>
  <c r="J241" i="1"/>
  <c r="R240" i="1"/>
  <c r="Q240" i="1"/>
  <c r="P240" i="1"/>
  <c r="O240" i="1"/>
  <c r="N240" i="1"/>
  <c r="M240" i="1"/>
  <c r="L240" i="1"/>
  <c r="K240" i="1"/>
  <c r="J240" i="1"/>
  <c r="R239" i="1"/>
  <c r="Q239" i="1"/>
  <c r="P239" i="1"/>
  <c r="O239" i="1"/>
  <c r="N239" i="1"/>
  <c r="M239" i="1"/>
  <c r="L239" i="1"/>
  <c r="K239" i="1"/>
  <c r="J239" i="1"/>
  <c r="R238" i="1"/>
  <c r="Q238" i="1"/>
  <c r="P238" i="1"/>
  <c r="O238" i="1"/>
  <c r="N238" i="1"/>
  <c r="M238" i="1"/>
  <c r="L238" i="1"/>
  <c r="K238" i="1"/>
  <c r="J238" i="1"/>
  <c r="R237" i="1"/>
  <c r="Q237" i="1"/>
  <c r="P237" i="1"/>
  <c r="O237" i="1"/>
  <c r="N237" i="1"/>
  <c r="M237" i="1"/>
  <c r="L237" i="1"/>
  <c r="K237" i="1"/>
  <c r="J237" i="1"/>
  <c r="R236" i="1"/>
  <c r="Q236" i="1"/>
  <c r="P236" i="1"/>
  <c r="O236" i="1"/>
  <c r="N236" i="1"/>
  <c r="M236" i="1"/>
  <c r="L236" i="1"/>
  <c r="K236" i="1"/>
  <c r="J236" i="1"/>
  <c r="R235" i="1"/>
  <c r="Q235" i="1"/>
  <c r="P235" i="1"/>
  <c r="O235" i="1"/>
  <c r="N235" i="1"/>
  <c r="M235" i="1"/>
  <c r="L235" i="1"/>
  <c r="K235" i="1"/>
  <c r="J235" i="1"/>
  <c r="R234" i="1"/>
  <c r="Q234" i="1"/>
  <c r="P234" i="1"/>
  <c r="O234" i="1"/>
  <c r="N234" i="1"/>
  <c r="M234" i="1"/>
  <c r="L234" i="1"/>
  <c r="K234" i="1"/>
  <c r="J234" i="1"/>
  <c r="R233" i="1"/>
  <c r="Q233" i="1"/>
  <c r="P233" i="1"/>
  <c r="O233" i="1"/>
  <c r="N233" i="1"/>
  <c r="M233" i="1"/>
  <c r="L233" i="1"/>
  <c r="K233" i="1"/>
  <c r="J233" i="1"/>
  <c r="R232" i="1"/>
  <c r="Q232" i="1"/>
  <c r="P232" i="1"/>
  <c r="O232" i="1"/>
  <c r="N232" i="1"/>
  <c r="M232" i="1"/>
  <c r="L232" i="1"/>
  <c r="K232" i="1"/>
  <c r="J232" i="1"/>
  <c r="R231" i="1"/>
  <c r="Q231" i="1"/>
  <c r="P231" i="1"/>
  <c r="O231" i="1"/>
  <c r="N231" i="1"/>
  <c r="M231" i="1"/>
  <c r="L231" i="1"/>
  <c r="K231" i="1"/>
  <c r="J231" i="1"/>
  <c r="R230" i="1"/>
  <c r="Q230" i="1"/>
  <c r="P230" i="1"/>
  <c r="O230" i="1"/>
  <c r="N230" i="1"/>
  <c r="M230" i="1"/>
  <c r="L230" i="1"/>
  <c r="K230" i="1"/>
  <c r="J230" i="1"/>
  <c r="R229" i="1"/>
  <c r="Q229" i="1"/>
  <c r="P229" i="1"/>
  <c r="O229" i="1"/>
  <c r="N229" i="1"/>
  <c r="M229" i="1"/>
  <c r="L229" i="1"/>
  <c r="K229" i="1"/>
  <c r="J229" i="1"/>
  <c r="R228" i="1"/>
  <c r="Q228" i="1"/>
  <c r="P228" i="1"/>
  <c r="O228" i="1"/>
  <c r="N228" i="1"/>
  <c r="M228" i="1"/>
  <c r="L228" i="1"/>
  <c r="K228" i="1"/>
  <c r="J228" i="1"/>
  <c r="R227" i="1"/>
  <c r="Q227" i="1"/>
  <c r="P227" i="1"/>
  <c r="O227" i="1"/>
  <c r="N227" i="1"/>
  <c r="M227" i="1"/>
  <c r="L227" i="1"/>
  <c r="K227" i="1"/>
  <c r="J227" i="1"/>
  <c r="R226" i="1"/>
  <c r="Q226" i="1"/>
  <c r="P226" i="1"/>
  <c r="O226" i="1"/>
  <c r="N226" i="1"/>
  <c r="M226" i="1"/>
  <c r="L226" i="1"/>
  <c r="K226" i="1"/>
  <c r="J226" i="1"/>
  <c r="R225" i="1"/>
  <c r="Q225" i="1"/>
  <c r="P225" i="1"/>
  <c r="O225" i="1"/>
  <c r="N225" i="1"/>
  <c r="M225" i="1"/>
  <c r="L225" i="1"/>
  <c r="K225" i="1"/>
  <c r="J225" i="1"/>
  <c r="R224" i="1"/>
  <c r="Q224" i="1"/>
  <c r="P224" i="1"/>
  <c r="O224" i="1"/>
  <c r="N224" i="1"/>
  <c r="M224" i="1"/>
  <c r="L224" i="1"/>
  <c r="K224" i="1"/>
  <c r="J224" i="1"/>
  <c r="R223" i="1"/>
  <c r="Q223" i="1"/>
  <c r="P223" i="1"/>
  <c r="O223" i="1"/>
  <c r="N223" i="1"/>
  <c r="M223" i="1"/>
  <c r="L223" i="1"/>
  <c r="K223" i="1"/>
  <c r="J223" i="1"/>
  <c r="R222" i="1"/>
  <c r="Q222" i="1"/>
  <c r="P222" i="1"/>
  <c r="O222" i="1"/>
  <c r="N222" i="1"/>
  <c r="M222" i="1"/>
  <c r="L222" i="1"/>
  <c r="K222" i="1"/>
  <c r="J222" i="1"/>
  <c r="R221" i="1"/>
  <c r="Q221" i="1"/>
  <c r="P221" i="1"/>
  <c r="O221" i="1"/>
  <c r="N221" i="1"/>
  <c r="M221" i="1"/>
  <c r="L221" i="1"/>
  <c r="K221" i="1"/>
  <c r="J221" i="1"/>
  <c r="R220" i="1"/>
  <c r="Q220" i="1"/>
  <c r="P220" i="1"/>
  <c r="O220" i="1"/>
  <c r="N220" i="1"/>
  <c r="M220" i="1"/>
  <c r="L220" i="1"/>
  <c r="K220" i="1"/>
  <c r="J220" i="1"/>
  <c r="R219" i="1"/>
  <c r="Q219" i="1"/>
  <c r="P219" i="1"/>
  <c r="O219" i="1"/>
  <c r="N219" i="1"/>
  <c r="M219" i="1"/>
  <c r="L219" i="1"/>
  <c r="K219" i="1"/>
  <c r="J219" i="1"/>
  <c r="R218" i="1"/>
  <c r="Q218" i="1"/>
  <c r="P218" i="1"/>
  <c r="O218" i="1"/>
  <c r="N218" i="1"/>
  <c r="M218" i="1"/>
  <c r="L218" i="1"/>
  <c r="K218" i="1"/>
  <c r="J218" i="1"/>
  <c r="R217" i="1"/>
  <c r="Q217" i="1"/>
  <c r="P217" i="1"/>
  <c r="O217" i="1"/>
  <c r="N217" i="1"/>
  <c r="M217" i="1"/>
  <c r="L217" i="1"/>
  <c r="K217" i="1"/>
  <c r="J217" i="1"/>
  <c r="R216" i="1"/>
  <c r="Q216" i="1"/>
  <c r="P216" i="1"/>
  <c r="O216" i="1"/>
  <c r="N216" i="1"/>
  <c r="M216" i="1"/>
  <c r="L216" i="1"/>
  <c r="K216" i="1"/>
  <c r="J216" i="1"/>
  <c r="R215" i="1"/>
  <c r="Q215" i="1"/>
  <c r="P215" i="1"/>
  <c r="O215" i="1"/>
  <c r="N215" i="1"/>
  <c r="M215" i="1"/>
  <c r="L215" i="1"/>
  <c r="K215" i="1"/>
  <c r="J215" i="1"/>
  <c r="R214" i="1"/>
  <c r="Q214" i="1"/>
  <c r="P214" i="1"/>
  <c r="O214" i="1"/>
  <c r="N214" i="1"/>
  <c r="M214" i="1"/>
  <c r="L214" i="1"/>
  <c r="K214" i="1"/>
  <c r="J214" i="1"/>
  <c r="R213" i="1"/>
  <c r="Q213" i="1"/>
  <c r="P213" i="1"/>
  <c r="O213" i="1"/>
  <c r="N213" i="1"/>
  <c r="M213" i="1"/>
  <c r="L213" i="1"/>
  <c r="K213" i="1"/>
  <c r="J213" i="1"/>
  <c r="R212" i="1"/>
  <c r="Q212" i="1"/>
  <c r="P212" i="1"/>
  <c r="O212" i="1"/>
  <c r="N212" i="1"/>
  <c r="M212" i="1"/>
  <c r="L212" i="1"/>
  <c r="K212" i="1"/>
  <c r="J212" i="1"/>
  <c r="R211" i="1"/>
  <c r="Q211" i="1"/>
  <c r="P211" i="1"/>
  <c r="O211" i="1"/>
  <c r="N211" i="1"/>
  <c r="M211" i="1"/>
  <c r="L211" i="1"/>
  <c r="K211" i="1"/>
  <c r="J211" i="1"/>
  <c r="R210" i="1"/>
  <c r="Q210" i="1"/>
  <c r="P210" i="1"/>
  <c r="O210" i="1"/>
  <c r="N210" i="1"/>
  <c r="M210" i="1"/>
  <c r="L210" i="1"/>
  <c r="K210" i="1"/>
  <c r="J210" i="1"/>
  <c r="R209" i="1"/>
  <c r="Q209" i="1"/>
  <c r="P209" i="1"/>
  <c r="O209" i="1"/>
  <c r="N209" i="1"/>
  <c r="M209" i="1"/>
  <c r="L209" i="1"/>
  <c r="K209" i="1"/>
  <c r="J209" i="1"/>
  <c r="R208" i="1"/>
  <c r="Q208" i="1"/>
  <c r="P208" i="1"/>
  <c r="O208" i="1"/>
  <c r="N208" i="1"/>
  <c r="M208" i="1"/>
  <c r="L208" i="1"/>
  <c r="K208" i="1"/>
  <c r="J208" i="1"/>
  <c r="R207" i="1"/>
  <c r="Q207" i="1"/>
  <c r="P207" i="1"/>
  <c r="O207" i="1"/>
  <c r="N207" i="1"/>
  <c r="M207" i="1"/>
  <c r="L207" i="1"/>
  <c r="K207" i="1"/>
  <c r="J207" i="1"/>
  <c r="R206" i="1"/>
  <c r="Q206" i="1"/>
  <c r="P206" i="1"/>
  <c r="O206" i="1"/>
  <c r="N206" i="1"/>
  <c r="M206" i="1"/>
  <c r="L206" i="1"/>
  <c r="K206" i="1"/>
  <c r="J206" i="1"/>
  <c r="R205" i="1"/>
  <c r="Q205" i="1"/>
  <c r="P205" i="1"/>
  <c r="O205" i="1"/>
  <c r="N205" i="1"/>
  <c r="M205" i="1"/>
  <c r="L205" i="1"/>
  <c r="K205" i="1"/>
  <c r="J205" i="1"/>
  <c r="R204" i="1"/>
  <c r="Q204" i="1"/>
  <c r="P204" i="1"/>
  <c r="O204" i="1"/>
  <c r="N204" i="1"/>
  <c r="M204" i="1"/>
  <c r="L204" i="1"/>
  <c r="K204" i="1"/>
  <c r="J204" i="1"/>
  <c r="R203" i="1"/>
  <c r="Q203" i="1"/>
  <c r="P203" i="1"/>
  <c r="O203" i="1"/>
  <c r="N203" i="1"/>
  <c r="M203" i="1"/>
  <c r="L203" i="1"/>
  <c r="K203" i="1"/>
  <c r="J203" i="1"/>
  <c r="R202" i="1"/>
  <c r="Q202" i="1"/>
  <c r="P202" i="1"/>
  <c r="O202" i="1"/>
  <c r="N202" i="1"/>
  <c r="M202" i="1"/>
  <c r="L202" i="1"/>
  <c r="K202" i="1"/>
  <c r="J202" i="1"/>
  <c r="R201" i="1"/>
  <c r="Q201" i="1"/>
  <c r="P201" i="1"/>
  <c r="O201" i="1"/>
  <c r="N201" i="1"/>
  <c r="M201" i="1"/>
  <c r="L201" i="1"/>
  <c r="K201" i="1"/>
  <c r="J201" i="1"/>
  <c r="R200" i="1"/>
  <c r="Q200" i="1"/>
  <c r="P200" i="1"/>
  <c r="O200" i="1"/>
  <c r="N200" i="1"/>
  <c r="M200" i="1"/>
  <c r="L200" i="1"/>
  <c r="K200" i="1"/>
  <c r="J200" i="1"/>
  <c r="R199" i="1"/>
  <c r="Q199" i="1"/>
  <c r="P199" i="1"/>
  <c r="O199" i="1"/>
  <c r="N199" i="1"/>
  <c r="M199" i="1"/>
  <c r="L199" i="1"/>
  <c r="K199" i="1"/>
  <c r="J199" i="1"/>
  <c r="R198" i="1"/>
  <c r="Q198" i="1"/>
  <c r="P198" i="1"/>
  <c r="O198" i="1"/>
  <c r="N198" i="1"/>
  <c r="M198" i="1"/>
  <c r="L198" i="1"/>
  <c r="K198" i="1"/>
  <c r="J198" i="1"/>
  <c r="R197" i="1"/>
  <c r="Q197" i="1"/>
  <c r="P197" i="1"/>
  <c r="O197" i="1"/>
  <c r="N197" i="1"/>
  <c r="M197" i="1"/>
  <c r="L197" i="1"/>
  <c r="K197" i="1"/>
  <c r="J197" i="1"/>
  <c r="R196" i="1"/>
  <c r="Q196" i="1"/>
  <c r="P196" i="1"/>
  <c r="O196" i="1"/>
  <c r="N196" i="1"/>
  <c r="M196" i="1"/>
  <c r="L196" i="1"/>
  <c r="K196" i="1"/>
  <c r="J196" i="1"/>
  <c r="R195" i="1"/>
  <c r="Q195" i="1"/>
  <c r="P195" i="1"/>
  <c r="O195" i="1"/>
  <c r="N195" i="1"/>
  <c r="M195" i="1"/>
  <c r="L195" i="1"/>
  <c r="K195" i="1"/>
  <c r="J195" i="1"/>
  <c r="R194" i="1"/>
  <c r="Q194" i="1"/>
  <c r="P194" i="1"/>
  <c r="O194" i="1"/>
  <c r="N194" i="1"/>
  <c r="M194" i="1"/>
  <c r="L194" i="1"/>
  <c r="K194" i="1"/>
  <c r="J194" i="1"/>
  <c r="R193" i="1"/>
  <c r="Q193" i="1"/>
  <c r="P193" i="1"/>
  <c r="O193" i="1"/>
  <c r="N193" i="1"/>
  <c r="M193" i="1"/>
  <c r="L193" i="1"/>
  <c r="K193" i="1"/>
  <c r="J193" i="1"/>
  <c r="R192" i="1"/>
  <c r="Q192" i="1"/>
  <c r="P192" i="1"/>
  <c r="O192" i="1"/>
  <c r="N192" i="1"/>
  <c r="M192" i="1"/>
  <c r="L192" i="1"/>
  <c r="K192" i="1"/>
  <c r="J192" i="1"/>
  <c r="R191" i="1"/>
  <c r="Q191" i="1"/>
  <c r="P191" i="1"/>
  <c r="O191" i="1"/>
  <c r="N191" i="1"/>
  <c r="M191" i="1"/>
  <c r="L191" i="1"/>
  <c r="K191" i="1"/>
  <c r="J191" i="1"/>
  <c r="R190" i="1"/>
  <c r="Q190" i="1"/>
  <c r="P190" i="1"/>
  <c r="O190" i="1"/>
  <c r="N190" i="1"/>
  <c r="M190" i="1"/>
  <c r="L190" i="1"/>
  <c r="K190" i="1"/>
  <c r="J190" i="1"/>
  <c r="R189" i="1"/>
  <c r="Q189" i="1"/>
  <c r="P189" i="1"/>
  <c r="O189" i="1"/>
  <c r="N189" i="1"/>
  <c r="M189" i="1"/>
  <c r="L189" i="1"/>
  <c r="K189" i="1"/>
  <c r="J189" i="1"/>
  <c r="R188" i="1"/>
  <c r="Q188" i="1"/>
  <c r="P188" i="1"/>
  <c r="O188" i="1"/>
  <c r="N188" i="1"/>
  <c r="M188" i="1"/>
  <c r="L188" i="1"/>
  <c r="K188" i="1"/>
  <c r="J188" i="1"/>
  <c r="R187" i="1"/>
  <c r="Q187" i="1"/>
  <c r="P187" i="1"/>
  <c r="O187" i="1"/>
  <c r="N187" i="1"/>
  <c r="M187" i="1"/>
  <c r="L187" i="1"/>
  <c r="K187" i="1"/>
  <c r="J187" i="1"/>
  <c r="R186" i="1"/>
  <c r="Q186" i="1"/>
  <c r="P186" i="1"/>
  <c r="O186" i="1"/>
  <c r="N186" i="1"/>
  <c r="M186" i="1"/>
  <c r="L186" i="1"/>
  <c r="K186" i="1"/>
  <c r="J186" i="1"/>
  <c r="R185" i="1"/>
  <c r="Q185" i="1"/>
  <c r="P185" i="1"/>
  <c r="O185" i="1"/>
  <c r="N185" i="1"/>
  <c r="M185" i="1"/>
  <c r="L185" i="1"/>
  <c r="K185" i="1"/>
  <c r="J185" i="1"/>
  <c r="R184" i="1"/>
  <c r="Q184" i="1"/>
  <c r="P184" i="1"/>
  <c r="O184" i="1"/>
  <c r="N184" i="1"/>
  <c r="M184" i="1"/>
  <c r="L184" i="1"/>
  <c r="K184" i="1"/>
  <c r="J184" i="1"/>
  <c r="R183" i="1"/>
  <c r="Q183" i="1"/>
  <c r="P183" i="1"/>
  <c r="O183" i="1"/>
  <c r="N183" i="1"/>
  <c r="M183" i="1"/>
  <c r="L183" i="1"/>
  <c r="K183" i="1"/>
  <c r="J183" i="1"/>
  <c r="R182" i="1"/>
  <c r="Q182" i="1"/>
  <c r="P182" i="1"/>
  <c r="O182" i="1"/>
  <c r="N182" i="1"/>
  <c r="M182" i="1"/>
  <c r="L182" i="1"/>
  <c r="K182" i="1"/>
  <c r="J182" i="1"/>
  <c r="R181" i="1"/>
  <c r="Q181" i="1"/>
  <c r="P181" i="1"/>
  <c r="O181" i="1"/>
  <c r="N181" i="1"/>
  <c r="M181" i="1"/>
  <c r="L181" i="1"/>
  <c r="K181" i="1"/>
  <c r="J181" i="1"/>
  <c r="R180" i="1"/>
  <c r="Q180" i="1"/>
  <c r="P180" i="1"/>
  <c r="O180" i="1"/>
  <c r="N180" i="1"/>
  <c r="M180" i="1"/>
  <c r="L180" i="1"/>
  <c r="K180" i="1"/>
  <c r="J180" i="1"/>
  <c r="R179" i="1"/>
  <c r="Q179" i="1"/>
  <c r="P179" i="1"/>
  <c r="O179" i="1"/>
  <c r="N179" i="1"/>
  <c r="M179" i="1"/>
  <c r="L179" i="1"/>
  <c r="K179" i="1"/>
  <c r="J179" i="1"/>
  <c r="R178" i="1"/>
  <c r="Q178" i="1"/>
  <c r="P178" i="1"/>
  <c r="O178" i="1"/>
  <c r="N178" i="1"/>
  <c r="M178" i="1"/>
  <c r="L178" i="1"/>
  <c r="K178" i="1"/>
  <c r="J178" i="1"/>
  <c r="R177" i="1"/>
  <c r="Q177" i="1"/>
  <c r="P177" i="1"/>
  <c r="O177" i="1"/>
  <c r="N177" i="1"/>
  <c r="M177" i="1"/>
  <c r="L177" i="1"/>
  <c r="K177" i="1"/>
  <c r="J177" i="1"/>
  <c r="R176" i="1"/>
  <c r="Q176" i="1"/>
  <c r="P176" i="1"/>
  <c r="O176" i="1"/>
  <c r="N176" i="1"/>
  <c r="M176" i="1"/>
  <c r="L176" i="1"/>
  <c r="K176" i="1"/>
  <c r="J176" i="1"/>
  <c r="R175" i="1"/>
  <c r="Q175" i="1"/>
  <c r="P175" i="1"/>
  <c r="O175" i="1"/>
  <c r="N175" i="1"/>
  <c r="M175" i="1"/>
  <c r="L175" i="1"/>
  <c r="K175" i="1"/>
  <c r="J175" i="1"/>
  <c r="R174" i="1"/>
  <c r="Q174" i="1"/>
  <c r="P174" i="1"/>
  <c r="O174" i="1"/>
  <c r="N174" i="1"/>
  <c r="M174" i="1"/>
  <c r="L174" i="1"/>
  <c r="K174" i="1"/>
  <c r="J174" i="1"/>
  <c r="R173" i="1"/>
  <c r="Q173" i="1"/>
  <c r="P173" i="1"/>
  <c r="O173" i="1"/>
  <c r="N173" i="1"/>
  <c r="M173" i="1"/>
  <c r="L173" i="1"/>
  <c r="K173" i="1"/>
  <c r="J173" i="1"/>
  <c r="R172" i="1"/>
  <c r="Q172" i="1"/>
  <c r="P172" i="1"/>
  <c r="O172" i="1"/>
  <c r="N172" i="1"/>
  <c r="M172" i="1"/>
  <c r="L172" i="1"/>
  <c r="K172" i="1"/>
  <c r="J172" i="1"/>
  <c r="R171" i="1"/>
  <c r="Q171" i="1"/>
  <c r="P171" i="1"/>
  <c r="O171" i="1"/>
  <c r="N171" i="1"/>
  <c r="M171" i="1"/>
  <c r="L171" i="1"/>
  <c r="K171" i="1"/>
  <c r="J171" i="1"/>
  <c r="R170" i="1"/>
  <c r="Q170" i="1"/>
  <c r="P170" i="1"/>
  <c r="O170" i="1"/>
  <c r="N170" i="1"/>
  <c r="M170" i="1"/>
  <c r="L170" i="1"/>
  <c r="K170" i="1"/>
  <c r="J170" i="1"/>
  <c r="R169" i="1"/>
  <c r="Q169" i="1"/>
  <c r="P169" i="1"/>
  <c r="O169" i="1"/>
  <c r="N169" i="1"/>
  <c r="M169" i="1"/>
  <c r="L169" i="1"/>
  <c r="K169" i="1"/>
  <c r="J169" i="1"/>
  <c r="R168" i="1"/>
  <c r="Q168" i="1"/>
  <c r="P168" i="1"/>
  <c r="O168" i="1"/>
  <c r="N168" i="1"/>
  <c r="M168" i="1"/>
  <c r="L168" i="1"/>
  <c r="K168" i="1"/>
  <c r="J168" i="1"/>
  <c r="R167" i="1"/>
  <c r="Q167" i="1"/>
  <c r="P167" i="1"/>
  <c r="O167" i="1"/>
  <c r="N167" i="1"/>
  <c r="M167" i="1"/>
  <c r="L167" i="1"/>
  <c r="K167" i="1"/>
  <c r="J167" i="1"/>
  <c r="R166" i="1"/>
  <c r="Q166" i="1"/>
  <c r="P166" i="1"/>
  <c r="O166" i="1"/>
  <c r="N166" i="1"/>
  <c r="M166" i="1"/>
  <c r="L166" i="1"/>
  <c r="K166" i="1"/>
  <c r="J166" i="1"/>
  <c r="R165" i="1"/>
  <c r="Q165" i="1"/>
  <c r="P165" i="1"/>
  <c r="O165" i="1"/>
  <c r="N165" i="1"/>
  <c r="M165" i="1"/>
  <c r="L165" i="1"/>
  <c r="K165" i="1"/>
  <c r="J165" i="1"/>
  <c r="R164" i="1"/>
  <c r="Q164" i="1"/>
  <c r="P164" i="1"/>
  <c r="O164" i="1"/>
  <c r="N164" i="1"/>
  <c r="M164" i="1"/>
  <c r="L164" i="1"/>
  <c r="K164" i="1"/>
  <c r="J164" i="1"/>
  <c r="R163" i="1"/>
  <c r="Q163" i="1"/>
  <c r="P163" i="1"/>
  <c r="O163" i="1"/>
  <c r="N163" i="1"/>
  <c r="M163" i="1"/>
  <c r="L163" i="1"/>
  <c r="K163" i="1"/>
  <c r="J163" i="1"/>
  <c r="R162" i="1"/>
  <c r="Q162" i="1"/>
  <c r="P162" i="1"/>
  <c r="O162" i="1"/>
  <c r="N162" i="1"/>
  <c r="M162" i="1"/>
  <c r="L162" i="1"/>
  <c r="K162" i="1"/>
  <c r="J162" i="1"/>
  <c r="R161" i="1"/>
  <c r="Q161" i="1"/>
  <c r="P161" i="1"/>
  <c r="O161" i="1"/>
  <c r="N161" i="1"/>
  <c r="M161" i="1"/>
  <c r="L161" i="1"/>
  <c r="K161" i="1"/>
  <c r="J161" i="1"/>
  <c r="R160" i="1"/>
  <c r="Q160" i="1"/>
  <c r="P160" i="1"/>
  <c r="O160" i="1"/>
  <c r="N160" i="1"/>
  <c r="M160" i="1"/>
  <c r="L160" i="1"/>
  <c r="K160" i="1"/>
  <c r="J160" i="1"/>
  <c r="R159" i="1"/>
  <c r="Q159" i="1"/>
  <c r="P159" i="1"/>
  <c r="O159" i="1"/>
  <c r="N159" i="1"/>
  <c r="M159" i="1"/>
  <c r="L159" i="1"/>
  <c r="K159" i="1"/>
  <c r="J159" i="1"/>
  <c r="R158" i="1"/>
  <c r="Q158" i="1"/>
  <c r="P158" i="1"/>
  <c r="O158" i="1"/>
  <c r="N158" i="1"/>
  <c r="M158" i="1"/>
  <c r="L158" i="1"/>
  <c r="K158" i="1"/>
  <c r="J158" i="1"/>
  <c r="R157" i="1"/>
  <c r="Q157" i="1"/>
  <c r="P157" i="1"/>
  <c r="O157" i="1"/>
  <c r="N157" i="1"/>
  <c r="M157" i="1"/>
  <c r="L157" i="1"/>
  <c r="K157" i="1"/>
  <c r="J157" i="1"/>
  <c r="R156" i="1"/>
  <c r="Q156" i="1"/>
  <c r="P156" i="1"/>
  <c r="O156" i="1"/>
  <c r="N156" i="1"/>
  <c r="M156" i="1"/>
  <c r="L156" i="1"/>
  <c r="K156" i="1"/>
  <c r="J156" i="1"/>
  <c r="R155" i="1"/>
  <c r="Q155" i="1"/>
  <c r="P155" i="1"/>
  <c r="O155" i="1"/>
  <c r="N155" i="1"/>
  <c r="M155" i="1"/>
  <c r="L155" i="1"/>
  <c r="K155" i="1"/>
  <c r="J155" i="1"/>
  <c r="R154" i="1"/>
  <c r="Q154" i="1"/>
  <c r="P154" i="1"/>
  <c r="O154" i="1"/>
  <c r="N154" i="1"/>
  <c r="M154" i="1"/>
  <c r="L154" i="1"/>
  <c r="K154" i="1"/>
  <c r="J154" i="1"/>
  <c r="R153" i="1"/>
  <c r="Q153" i="1"/>
  <c r="P153" i="1"/>
  <c r="O153" i="1"/>
  <c r="N153" i="1"/>
  <c r="M153" i="1"/>
  <c r="L153" i="1"/>
  <c r="K153" i="1"/>
  <c r="J153" i="1"/>
  <c r="R152" i="1"/>
  <c r="Q152" i="1"/>
  <c r="P152" i="1"/>
  <c r="O152" i="1"/>
  <c r="N152" i="1"/>
  <c r="M152" i="1"/>
  <c r="L152" i="1"/>
  <c r="K152" i="1"/>
  <c r="J152" i="1"/>
  <c r="R151" i="1"/>
  <c r="Q151" i="1"/>
  <c r="P151" i="1"/>
  <c r="O151" i="1"/>
  <c r="N151" i="1"/>
  <c r="M151" i="1"/>
  <c r="L151" i="1"/>
  <c r="K151" i="1"/>
  <c r="J151" i="1"/>
  <c r="R150" i="1"/>
  <c r="Q150" i="1"/>
  <c r="P150" i="1"/>
  <c r="O150" i="1"/>
  <c r="N150" i="1"/>
  <c r="M150" i="1"/>
  <c r="L150" i="1"/>
  <c r="K150" i="1"/>
  <c r="J150" i="1"/>
  <c r="R149" i="1"/>
  <c r="Q149" i="1"/>
  <c r="P149" i="1"/>
  <c r="O149" i="1"/>
  <c r="N149" i="1"/>
  <c r="M149" i="1"/>
  <c r="L149" i="1"/>
  <c r="K149" i="1"/>
  <c r="J149" i="1"/>
  <c r="R148" i="1"/>
  <c r="Q148" i="1"/>
  <c r="P148" i="1"/>
  <c r="O148" i="1"/>
  <c r="N148" i="1"/>
  <c r="M148" i="1"/>
  <c r="L148" i="1"/>
  <c r="K148" i="1"/>
  <c r="J148" i="1"/>
  <c r="R147" i="1"/>
  <c r="Q147" i="1"/>
  <c r="P147" i="1"/>
  <c r="O147" i="1"/>
  <c r="N147" i="1"/>
  <c r="M147" i="1"/>
  <c r="L147" i="1"/>
  <c r="K147" i="1"/>
  <c r="J147" i="1"/>
  <c r="R146" i="1"/>
  <c r="Q146" i="1"/>
  <c r="P146" i="1"/>
  <c r="O146" i="1"/>
  <c r="N146" i="1"/>
  <c r="M146" i="1"/>
  <c r="L146" i="1"/>
  <c r="K146" i="1"/>
  <c r="J146" i="1"/>
  <c r="R145" i="1"/>
  <c r="Q145" i="1"/>
  <c r="P145" i="1"/>
  <c r="O145" i="1"/>
  <c r="N145" i="1"/>
  <c r="M145" i="1"/>
  <c r="L145" i="1"/>
  <c r="K145" i="1"/>
  <c r="J145" i="1"/>
  <c r="R144" i="1"/>
  <c r="Q144" i="1"/>
  <c r="P144" i="1"/>
  <c r="O144" i="1"/>
  <c r="N144" i="1"/>
  <c r="M144" i="1"/>
  <c r="L144" i="1"/>
  <c r="K144" i="1"/>
  <c r="J144" i="1"/>
  <c r="R143" i="1"/>
  <c r="Q143" i="1"/>
  <c r="P143" i="1"/>
  <c r="O143" i="1"/>
  <c r="N143" i="1"/>
  <c r="M143" i="1"/>
  <c r="L143" i="1"/>
  <c r="K143" i="1"/>
  <c r="J143" i="1"/>
  <c r="R142" i="1"/>
  <c r="Q142" i="1"/>
  <c r="P142" i="1"/>
  <c r="O142" i="1"/>
  <c r="N142" i="1"/>
  <c r="M142" i="1"/>
  <c r="L142" i="1"/>
  <c r="K142" i="1"/>
  <c r="J142" i="1"/>
  <c r="R141" i="1"/>
  <c r="Q141" i="1"/>
  <c r="P141" i="1"/>
  <c r="O141" i="1"/>
  <c r="N141" i="1"/>
  <c r="M141" i="1"/>
  <c r="L141" i="1"/>
  <c r="K141" i="1"/>
  <c r="J141" i="1"/>
  <c r="R140" i="1"/>
  <c r="Q140" i="1"/>
  <c r="P140" i="1"/>
  <c r="O140" i="1"/>
  <c r="N140" i="1"/>
  <c r="M140" i="1"/>
  <c r="L140" i="1"/>
  <c r="K140" i="1"/>
  <c r="J140" i="1"/>
  <c r="R139" i="1"/>
  <c r="Q139" i="1"/>
  <c r="P139" i="1"/>
  <c r="O139" i="1"/>
  <c r="N139" i="1"/>
  <c r="M139" i="1"/>
  <c r="L139" i="1"/>
  <c r="K139" i="1"/>
  <c r="J139" i="1"/>
  <c r="R138" i="1"/>
  <c r="Q138" i="1"/>
  <c r="P138" i="1"/>
  <c r="O138" i="1"/>
  <c r="N138" i="1"/>
  <c r="M138" i="1"/>
  <c r="L138" i="1"/>
  <c r="K138" i="1"/>
  <c r="J138" i="1"/>
  <c r="R137" i="1"/>
  <c r="Q137" i="1"/>
  <c r="P137" i="1"/>
  <c r="O137" i="1"/>
  <c r="N137" i="1"/>
  <c r="M137" i="1"/>
  <c r="L137" i="1"/>
  <c r="K137" i="1"/>
  <c r="J137" i="1"/>
  <c r="R136" i="1"/>
  <c r="Q136" i="1"/>
  <c r="P136" i="1"/>
  <c r="O136" i="1"/>
  <c r="N136" i="1"/>
  <c r="M136" i="1"/>
  <c r="L136" i="1"/>
  <c r="K136" i="1"/>
  <c r="J136" i="1"/>
  <c r="R135" i="1"/>
  <c r="Q135" i="1"/>
  <c r="P135" i="1"/>
  <c r="O135" i="1"/>
  <c r="N135" i="1"/>
  <c r="M135" i="1"/>
  <c r="L135" i="1"/>
  <c r="K135" i="1"/>
  <c r="J135" i="1"/>
  <c r="R134" i="1"/>
  <c r="Q134" i="1"/>
  <c r="P134" i="1"/>
  <c r="O134" i="1"/>
  <c r="N134" i="1"/>
  <c r="M134" i="1"/>
  <c r="L134" i="1"/>
  <c r="K134" i="1"/>
  <c r="J134" i="1"/>
  <c r="R133" i="1"/>
  <c r="Q133" i="1"/>
  <c r="P133" i="1"/>
  <c r="O133" i="1"/>
  <c r="N133" i="1"/>
  <c r="M133" i="1"/>
  <c r="L133" i="1"/>
  <c r="K133" i="1"/>
  <c r="J133" i="1"/>
  <c r="R132" i="1"/>
  <c r="Q132" i="1"/>
  <c r="P132" i="1"/>
  <c r="O132" i="1"/>
  <c r="N132" i="1"/>
  <c r="M132" i="1"/>
  <c r="L132" i="1"/>
  <c r="K132" i="1"/>
  <c r="J132" i="1"/>
  <c r="R131" i="1"/>
  <c r="Q131" i="1"/>
  <c r="P131" i="1"/>
  <c r="O131" i="1"/>
  <c r="N131" i="1"/>
  <c r="M131" i="1"/>
  <c r="L131" i="1"/>
  <c r="K131" i="1"/>
  <c r="J131" i="1"/>
  <c r="R130" i="1"/>
  <c r="Q130" i="1"/>
  <c r="P130" i="1"/>
  <c r="O130" i="1"/>
  <c r="N130" i="1"/>
  <c r="M130" i="1"/>
  <c r="L130" i="1"/>
  <c r="K130" i="1"/>
  <c r="J130" i="1"/>
  <c r="R129" i="1"/>
  <c r="Q129" i="1"/>
  <c r="P129" i="1"/>
  <c r="O129" i="1"/>
  <c r="N129" i="1"/>
  <c r="M129" i="1"/>
  <c r="L129" i="1"/>
  <c r="K129" i="1"/>
  <c r="J129" i="1"/>
  <c r="R128" i="1"/>
  <c r="Q128" i="1"/>
  <c r="P128" i="1"/>
  <c r="O128" i="1"/>
  <c r="N128" i="1"/>
  <c r="M128" i="1"/>
  <c r="L128" i="1"/>
  <c r="K128" i="1"/>
  <c r="J128" i="1"/>
  <c r="R127" i="1"/>
  <c r="Q127" i="1"/>
  <c r="P127" i="1"/>
  <c r="O127" i="1"/>
  <c r="N127" i="1"/>
  <c r="M127" i="1"/>
  <c r="L127" i="1"/>
  <c r="K127" i="1"/>
  <c r="J127" i="1"/>
  <c r="R126" i="1"/>
  <c r="Q126" i="1"/>
  <c r="P126" i="1"/>
  <c r="O126" i="1"/>
  <c r="N126" i="1"/>
  <c r="M126" i="1"/>
  <c r="L126" i="1"/>
  <c r="K126" i="1"/>
  <c r="J126" i="1"/>
  <c r="R125" i="1"/>
  <c r="Q125" i="1"/>
  <c r="P125" i="1"/>
  <c r="O125" i="1"/>
  <c r="N125" i="1"/>
  <c r="M125" i="1"/>
  <c r="L125" i="1"/>
  <c r="K125" i="1"/>
  <c r="J125" i="1"/>
  <c r="R124" i="1"/>
  <c r="Q124" i="1"/>
  <c r="P124" i="1"/>
  <c r="O124" i="1"/>
  <c r="N124" i="1"/>
  <c r="M124" i="1"/>
  <c r="L124" i="1"/>
  <c r="K124" i="1"/>
  <c r="J124" i="1"/>
  <c r="R123" i="1"/>
  <c r="Q123" i="1"/>
  <c r="P123" i="1"/>
  <c r="O123" i="1"/>
  <c r="N123" i="1"/>
  <c r="M123" i="1"/>
  <c r="L123" i="1"/>
  <c r="K123" i="1"/>
  <c r="J123" i="1"/>
  <c r="R122" i="1"/>
  <c r="Q122" i="1"/>
  <c r="P122" i="1"/>
  <c r="O122" i="1"/>
  <c r="N122" i="1"/>
  <c r="M122" i="1"/>
  <c r="L122" i="1"/>
  <c r="K122" i="1"/>
  <c r="J122" i="1"/>
  <c r="R121" i="1"/>
  <c r="Q121" i="1"/>
  <c r="P121" i="1"/>
  <c r="O121" i="1"/>
  <c r="N121" i="1"/>
  <c r="M121" i="1"/>
  <c r="L121" i="1"/>
  <c r="K121" i="1"/>
  <c r="J121" i="1"/>
  <c r="R120" i="1"/>
  <c r="Q120" i="1"/>
  <c r="P120" i="1"/>
  <c r="O120" i="1"/>
  <c r="N120" i="1"/>
  <c r="M120" i="1"/>
  <c r="L120" i="1"/>
  <c r="K120" i="1"/>
  <c r="J120" i="1"/>
  <c r="R119" i="1"/>
  <c r="Q119" i="1"/>
  <c r="P119" i="1"/>
  <c r="O119" i="1"/>
  <c r="N119" i="1"/>
  <c r="M119" i="1"/>
  <c r="L119" i="1"/>
  <c r="K119" i="1"/>
  <c r="J119" i="1"/>
  <c r="R118" i="1"/>
  <c r="Q118" i="1"/>
  <c r="P118" i="1"/>
  <c r="O118" i="1"/>
  <c r="N118" i="1"/>
  <c r="M118" i="1"/>
  <c r="L118" i="1"/>
  <c r="K118" i="1"/>
  <c r="J118" i="1"/>
  <c r="R117" i="1"/>
  <c r="Q117" i="1"/>
  <c r="P117" i="1"/>
  <c r="O117" i="1"/>
  <c r="N117" i="1"/>
  <c r="M117" i="1"/>
  <c r="L117" i="1"/>
  <c r="K117" i="1"/>
  <c r="J117" i="1"/>
  <c r="R116" i="1"/>
  <c r="Q116" i="1"/>
  <c r="P116" i="1"/>
  <c r="O116" i="1"/>
  <c r="N116" i="1"/>
  <c r="M116" i="1"/>
  <c r="L116" i="1"/>
  <c r="K116" i="1"/>
  <c r="J116" i="1"/>
  <c r="R115" i="1"/>
  <c r="Q115" i="1"/>
  <c r="P115" i="1"/>
  <c r="O115" i="1"/>
  <c r="N115" i="1"/>
  <c r="M115" i="1"/>
  <c r="L115" i="1"/>
  <c r="K115" i="1"/>
  <c r="J115" i="1"/>
  <c r="R114" i="1"/>
  <c r="Q114" i="1"/>
  <c r="P114" i="1"/>
  <c r="O114" i="1"/>
  <c r="N114" i="1"/>
  <c r="M114" i="1"/>
  <c r="L114" i="1"/>
  <c r="K114" i="1"/>
  <c r="J114" i="1"/>
  <c r="R113" i="1"/>
  <c r="Q113" i="1"/>
  <c r="P113" i="1"/>
  <c r="O113" i="1"/>
  <c r="N113" i="1"/>
  <c r="M113" i="1"/>
  <c r="L113" i="1"/>
  <c r="K113" i="1"/>
  <c r="J113" i="1"/>
  <c r="R112" i="1"/>
  <c r="Q112" i="1"/>
  <c r="P112" i="1"/>
  <c r="O112" i="1"/>
  <c r="N112" i="1"/>
  <c r="M112" i="1"/>
  <c r="L112" i="1"/>
  <c r="K112" i="1"/>
  <c r="J112" i="1"/>
  <c r="R111" i="1"/>
  <c r="Q111" i="1"/>
  <c r="P111" i="1"/>
  <c r="O111" i="1"/>
  <c r="N111" i="1"/>
  <c r="M111" i="1"/>
  <c r="L111" i="1"/>
  <c r="K111" i="1"/>
  <c r="J111" i="1"/>
  <c r="R110" i="1"/>
  <c r="Q110" i="1"/>
  <c r="P110" i="1"/>
  <c r="O110" i="1"/>
  <c r="N110" i="1"/>
  <c r="M110" i="1"/>
  <c r="L110" i="1"/>
  <c r="K110" i="1"/>
  <c r="J110" i="1"/>
  <c r="R109" i="1"/>
  <c r="Q109" i="1"/>
  <c r="P109" i="1"/>
  <c r="O109" i="1"/>
  <c r="N109" i="1"/>
  <c r="M109" i="1"/>
  <c r="L109" i="1"/>
  <c r="K109" i="1"/>
  <c r="J109" i="1"/>
  <c r="R108" i="1"/>
  <c r="Q108" i="1"/>
  <c r="P108" i="1"/>
  <c r="O108" i="1"/>
  <c r="N108" i="1"/>
  <c r="M108" i="1"/>
  <c r="L108" i="1"/>
  <c r="K108" i="1"/>
  <c r="J108" i="1"/>
  <c r="R107" i="1"/>
  <c r="Q107" i="1"/>
  <c r="P107" i="1"/>
  <c r="O107" i="1"/>
  <c r="N107" i="1"/>
  <c r="M107" i="1"/>
  <c r="L107" i="1"/>
  <c r="K107" i="1"/>
  <c r="J107" i="1"/>
  <c r="R106" i="1"/>
  <c r="Q106" i="1"/>
  <c r="P106" i="1"/>
  <c r="O106" i="1"/>
  <c r="N106" i="1"/>
  <c r="M106" i="1"/>
  <c r="L106" i="1"/>
  <c r="K106" i="1"/>
  <c r="J106" i="1"/>
  <c r="R105" i="1"/>
  <c r="Q105" i="1"/>
  <c r="P105" i="1"/>
  <c r="O105" i="1"/>
  <c r="N105" i="1"/>
  <c r="M105" i="1"/>
  <c r="L105" i="1"/>
  <c r="K105" i="1"/>
  <c r="J105" i="1"/>
  <c r="R104" i="1"/>
  <c r="Q104" i="1"/>
  <c r="P104" i="1"/>
  <c r="O104" i="1"/>
  <c r="N104" i="1"/>
  <c r="M104" i="1"/>
  <c r="L104" i="1"/>
  <c r="K104" i="1"/>
  <c r="J104" i="1"/>
  <c r="R103" i="1"/>
  <c r="Q103" i="1"/>
  <c r="P103" i="1"/>
  <c r="O103" i="1"/>
  <c r="N103" i="1"/>
  <c r="M103" i="1"/>
  <c r="L103" i="1"/>
  <c r="K103" i="1"/>
  <c r="J103" i="1"/>
  <c r="R102" i="1"/>
  <c r="Q102" i="1"/>
  <c r="P102" i="1"/>
  <c r="O102" i="1"/>
  <c r="N102" i="1"/>
  <c r="M102" i="1"/>
  <c r="L102" i="1"/>
  <c r="K102" i="1"/>
  <c r="J102" i="1"/>
  <c r="R101" i="1"/>
  <c r="Q101" i="1"/>
  <c r="P101" i="1"/>
  <c r="O101" i="1"/>
  <c r="N101" i="1"/>
  <c r="M101" i="1"/>
  <c r="L101" i="1"/>
  <c r="K101" i="1"/>
  <c r="J101" i="1"/>
  <c r="R100" i="1"/>
  <c r="Q100" i="1"/>
  <c r="P100" i="1"/>
  <c r="O100" i="1"/>
  <c r="N100" i="1"/>
  <c r="M100" i="1"/>
  <c r="L100" i="1"/>
  <c r="K100" i="1"/>
  <c r="J100" i="1"/>
  <c r="R99" i="1"/>
  <c r="Q99" i="1"/>
  <c r="P99" i="1"/>
  <c r="O99" i="1"/>
  <c r="N99" i="1"/>
  <c r="M99" i="1"/>
  <c r="L99" i="1"/>
  <c r="K99" i="1"/>
  <c r="J99" i="1"/>
  <c r="R98" i="1"/>
  <c r="Q98" i="1"/>
  <c r="P98" i="1"/>
  <c r="O98" i="1"/>
  <c r="N98" i="1"/>
  <c r="M98" i="1"/>
  <c r="L98" i="1"/>
  <c r="K98" i="1"/>
  <c r="J98" i="1"/>
  <c r="R97" i="1"/>
  <c r="Q97" i="1"/>
  <c r="P97" i="1"/>
  <c r="O97" i="1"/>
  <c r="N97" i="1"/>
  <c r="M97" i="1"/>
  <c r="L97" i="1"/>
  <c r="K97" i="1"/>
  <c r="J97" i="1"/>
  <c r="R96" i="1"/>
  <c r="Q96" i="1"/>
  <c r="P96" i="1"/>
  <c r="O96" i="1"/>
  <c r="N96" i="1"/>
  <c r="M96" i="1"/>
  <c r="L96" i="1"/>
  <c r="K96" i="1"/>
  <c r="J96" i="1"/>
  <c r="R95" i="1"/>
  <c r="Q95" i="1"/>
  <c r="P95" i="1"/>
  <c r="O95" i="1"/>
  <c r="N95" i="1"/>
  <c r="M95" i="1"/>
  <c r="L95" i="1"/>
  <c r="K95" i="1"/>
  <c r="J95" i="1"/>
  <c r="R94" i="1"/>
  <c r="Q94" i="1"/>
  <c r="P94" i="1"/>
  <c r="O94" i="1"/>
  <c r="N94" i="1"/>
  <c r="M94" i="1"/>
  <c r="L94" i="1"/>
  <c r="K94" i="1"/>
  <c r="J94" i="1"/>
  <c r="R93" i="1"/>
  <c r="Q93" i="1"/>
  <c r="P93" i="1"/>
  <c r="O93" i="1"/>
  <c r="N93" i="1"/>
  <c r="M93" i="1"/>
  <c r="L93" i="1"/>
  <c r="K93" i="1"/>
  <c r="J93" i="1"/>
  <c r="R92" i="1"/>
  <c r="Q92" i="1"/>
  <c r="P92" i="1"/>
  <c r="O92" i="1"/>
  <c r="N92" i="1"/>
  <c r="M92" i="1"/>
  <c r="L92" i="1"/>
  <c r="K92" i="1"/>
  <c r="J92" i="1"/>
  <c r="R91" i="1"/>
  <c r="Q91" i="1"/>
  <c r="P91" i="1"/>
  <c r="O91" i="1"/>
  <c r="N91" i="1"/>
  <c r="M91" i="1"/>
  <c r="L91" i="1"/>
  <c r="K91" i="1"/>
  <c r="J91" i="1"/>
  <c r="R90" i="1"/>
  <c r="Q90" i="1"/>
  <c r="P90" i="1"/>
  <c r="O90" i="1"/>
  <c r="N90" i="1"/>
  <c r="M90" i="1"/>
  <c r="L90" i="1"/>
  <c r="K90" i="1"/>
  <c r="J90" i="1"/>
  <c r="R89" i="1"/>
  <c r="Q89" i="1"/>
  <c r="P89" i="1"/>
  <c r="O89" i="1"/>
  <c r="N89" i="1"/>
  <c r="M89" i="1"/>
  <c r="L89" i="1"/>
  <c r="K89" i="1"/>
  <c r="J89" i="1"/>
  <c r="R88" i="1"/>
  <c r="Q88" i="1"/>
  <c r="P88" i="1"/>
  <c r="O88" i="1"/>
  <c r="N88" i="1"/>
  <c r="M88" i="1"/>
  <c r="L88" i="1"/>
  <c r="K88" i="1"/>
  <c r="J88" i="1"/>
  <c r="R87" i="1"/>
  <c r="Q87" i="1"/>
  <c r="P87" i="1"/>
  <c r="O87" i="1"/>
  <c r="N87" i="1"/>
  <c r="M87" i="1"/>
  <c r="L87" i="1"/>
  <c r="K87" i="1"/>
  <c r="J87" i="1"/>
  <c r="R86" i="1"/>
  <c r="Q86" i="1"/>
  <c r="P86" i="1"/>
  <c r="O86" i="1"/>
  <c r="N86" i="1"/>
  <c r="M86" i="1"/>
  <c r="L86" i="1"/>
  <c r="K86" i="1"/>
  <c r="J86" i="1"/>
  <c r="R85" i="1"/>
  <c r="Q85" i="1"/>
  <c r="P85" i="1"/>
  <c r="O85" i="1"/>
  <c r="N85" i="1"/>
  <c r="M85" i="1"/>
  <c r="L85" i="1"/>
  <c r="K85" i="1"/>
  <c r="J85" i="1"/>
  <c r="R84" i="1"/>
  <c r="Q84" i="1"/>
  <c r="P84" i="1"/>
  <c r="O84" i="1"/>
  <c r="N84" i="1"/>
  <c r="M84" i="1"/>
  <c r="L84" i="1"/>
  <c r="K84" i="1"/>
  <c r="J84" i="1"/>
  <c r="R83" i="1"/>
  <c r="Q83" i="1"/>
  <c r="P83" i="1"/>
  <c r="O83" i="1"/>
  <c r="N83" i="1"/>
  <c r="M83" i="1"/>
  <c r="L83" i="1"/>
  <c r="K83" i="1"/>
  <c r="J83" i="1"/>
  <c r="R82" i="1"/>
  <c r="Q82" i="1"/>
  <c r="P82" i="1"/>
  <c r="O82" i="1"/>
  <c r="N82" i="1"/>
  <c r="M82" i="1"/>
  <c r="L82" i="1"/>
  <c r="K82" i="1"/>
  <c r="J82" i="1"/>
  <c r="R81" i="1"/>
  <c r="Q81" i="1"/>
  <c r="P81" i="1"/>
  <c r="O81" i="1"/>
  <c r="N81" i="1"/>
  <c r="M81" i="1"/>
  <c r="L81" i="1"/>
  <c r="K81" i="1"/>
  <c r="J81" i="1"/>
  <c r="R80" i="1"/>
  <c r="Q80" i="1"/>
  <c r="P80" i="1"/>
  <c r="O80" i="1"/>
  <c r="N80" i="1"/>
  <c r="M80" i="1"/>
  <c r="L80" i="1"/>
  <c r="K80" i="1"/>
  <c r="J80" i="1"/>
  <c r="R79" i="1"/>
  <c r="Q79" i="1"/>
  <c r="P79" i="1"/>
  <c r="O79" i="1"/>
  <c r="N79" i="1"/>
  <c r="M79" i="1"/>
  <c r="L79" i="1"/>
  <c r="K79" i="1"/>
  <c r="J79" i="1"/>
  <c r="R78" i="1"/>
  <c r="Q78" i="1"/>
  <c r="P78" i="1"/>
  <c r="O78" i="1"/>
  <c r="N78" i="1"/>
  <c r="M78" i="1"/>
  <c r="L78" i="1"/>
  <c r="K78" i="1"/>
  <c r="J78" i="1"/>
  <c r="R77" i="1"/>
  <c r="Q77" i="1"/>
  <c r="P77" i="1"/>
  <c r="O77" i="1"/>
  <c r="N77" i="1"/>
  <c r="M77" i="1"/>
  <c r="L77" i="1"/>
  <c r="K77" i="1"/>
  <c r="J77" i="1"/>
  <c r="R76" i="1"/>
  <c r="Q76" i="1"/>
  <c r="P76" i="1"/>
  <c r="O76" i="1"/>
  <c r="N76" i="1"/>
  <c r="M76" i="1"/>
  <c r="L76" i="1"/>
  <c r="K76" i="1"/>
  <c r="J76" i="1"/>
  <c r="R75" i="1"/>
  <c r="Q75" i="1"/>
  <c r="P75" i="1"/>
  <c r="O75" i="1"/>
  <c r="N75" i="1"/>
  <c r="M75" i="1"/>
  <c r="L75" i="1"/>
  <c r="K75" i="1"/>
  <c r="J75" i="1"/>
  <c r="R74" i="1"/>
  <c r="Q74" i="1"/>
  <c r="P74" i="1"/>
  <c r="O74" i="1"/>
  <c r="N74" i="1"/>
  <c r="M74" i="1"/>
  <c r="L74" i="1"/>
  <c r="K74" i="1"/>
  <c r="J74" i="1"/>
  <c r="R73" i="1"/>
  <c r="Q73" i="1"/>
  <c r="P73" i="1"/>
  <c r="O73" i="1"/>
  <c r="N73" i="1"/>
  <c r="M73" i="1"/>
  <c r="L73" i="1"/>
  <c r="K73" i="1"/>
  <c r="J73" i="1"/>
  <c r="R72" i="1"/>
  <c r="Q72" i="1"/>
  <c r="P72" i="1"/>
  <c r="O72" i="1"/>
  <c r="N72" i="1"/>
  <c r="M72" i="1"/>
  <c r="L72" i="1"/>
  <c r="K72" i="1"/>
  <c r="J72" i="1"/>
  <c r="R71" i="1"/>
  <c r="Q71" i="1"/>
  <c r="P71" i="1"/>
  <c r="O71" i="1"/>
  <c r="N71" i="1"/>
  <c r="M71" i="1"/>
  <c r="L71" i="1"/>
  <c r="K71" i="1"/>
  <c r="J71" i="1"/>
  <c r="R70" i="1"/>
  <c r="Q70" i="1"/>
  <c r="P70" i="1"/>
  <c r="O70" i="1"/>
  <c r="N70" i="1"/>
  <c r="M70" i="1"/>
  <c r="L70" i="1"/>
  <c r="K70" i="1"/>
  <c r="J70" i="1"/>
  <c r="R69" i="1"/>
  <c r="Q69" i="1"/>
  <c r="P69" i="1"/>
  <c r="O69" i="1"/>
  <c r="N69" i="1"/>
  <c r="M69" i="1"/>
  <c r="L69" i="1"/>
  <c r="K69" i="1"/>
  <c r="J69" i="1"/>
  <c r="R68" i="1"/>
  <c r="Q68" i="1"/>
  <c r="P68" i="1"/>
  <c r="O68" i="1"/>
  <c r="N68" i="1"/>
  <c r="M68" i="1"/>
  <c r="L68" i="1"/>
  <c r="K68" i="1"/>
  <c r="J68" i="1"/>
  <c r="R67" i="1"/>
  <c r="Q67" i="1"/>
  <c r="P67" i="1"/>
  <c r="O67" i="1"/>
  <c r="N67" i="1"/>
  <c r="M67" i="1"/>
  <c r="L67" i="1"/>
  <c r="K67" i="1"/>
  <c r="J67" i="1"/>
  <c r="R66" i="1"/>
  <c r="Q66" i="1"/>
  <c r="P66" i="1"/>
  <c r="O66" i="1"/>
  <c r="N66" i="1"/>
  <c r="M66" i="1"/>
  <c r="L66" i="1"/>
  <c r="K66" i="1"/>
  <c r="J66" i="1"/>
  <c r="R65" i="1"/>
  <c r="Q65" i="1"/>
  <c r="P65" i="1"/>
  <c r="O65" i="1"/>
  <c r="N65" i="1"/>
  <c r="M65" i="1"/>
  <c r="L65" i="1"/>
  <c r="K65" i="1"/>
  <c r="J65" i="1"/>
  <c r="R64" i="1"/>
  <c r="Q64" i="1"/>
  <c r="P64" i="1"/>
  <c r="O64" i="1"/>
  <c r="N64" i="1"/>
  <c r="M64" i="1"/>
  <c r="L64" i="1"/>
  <c r="K64" i="1"/>
  <c r="J64" i="1"/>
  <c r="R63" i="1"/>
  <c r="Q63" i="1"/>
  <c r="P63" i="1"/>
  <c r="O63" i="1"/>
  <c r="N63" i="1"/>
  <c r="M63" i="1"/>
  <c r="L63" i="1"/>
  <c r="K63" i="1"/>
  <c r="J63" i="1"/>
  <c r="R62" i="1"/>
  <c r="Q62" i="1"/>
  <c r="P62" i="1"/>
  <c r="O62" i="1"/>
  <c r="N62" i="1"/>
  <c r="M62" i="1"/>
  <c r="L62" i="1"/>
  <c r="K62" i="1"/>
  <c r="J62" i="1"/>
  <c r="R61" i="1"/>
  <c r="Q61" i="1"/>
  <c r="P61" i="1"/>
  <c r="O61" i="1"/>
  <c r="N61" i="1"/>
  <c r="M61" i="1"/>
  <c r="L61" i="1"/>
  <c r="K61" i="1"/>
  <c r="J61" i="1"/>
  <c r="R60" i="1"/>
  <c r="Q60" i="1"/>
  <c r="P60" i="1"/>
  <c r="O60" i="1"/>
  <c r="N60" i="1"/>
  <c r="M60" i="1"/>
  <c r="L60" i="1"/>
  <c r="K60" i="1"/>
  <c r="J60" i="1"/>
  <c r="R59" i="1"/>
  <c r="Q59" i="1"/>
  <c r="P59" i="1"/>
  <c r="O59" i="1"/>
  <c r="N59" i="1"/>
  <c r="M59" i="1"/>
  <c r="L59" i="1"/>
  <c r="K59" i="1"/>
  <c r="J59" i="1"/>
  <c r="R58" i="1"/>
  <c r="Q58" i="1"/>
  <c r="P58" i="1"/>
  <c r="O58" i="1"/>
  <c r="N58" i="1"/>
  <c r="M58" i="1"/>
  <c r="L58" i="1"/>
  <c r="K58" i="1"/>
  <c r="J58" i="1"/>
  <c r="R57" i="1"/>
  <c r="Q57" i="1"/>
  <c r="P57" i="1"/>
  <c r="O57" i="1"/>
  <c r="N57" i="1"/>
  <c r="M57" i="1"/>
  <c r="L57" i="1"/>
  <c r="K57" i="1"/>
  <c r="J57" i="1"/>
  <c r="R56" i="1"/>
  <c r="Q56" i="1"/>
  <c r="P56" i="1"/>
  <c r="O56" i="1"/>
  <c r="N56" i="1"/>
  <c r="M56" i="1"/>
  <c r="L56" i="1"/>
  <c r="K56" i="1"/>
  <c r="J56" i="1"/>
  <c r="R55" i="1"/>
  <c r="Q55" i="1"/>
  <c r="P55" i="1"/>
  <c r="O55" i="1"/>
  <c r="N55" i="1"/>
  <c r="M55" i="1"/>
  <c r="L55" i="1"/>
  <c r="K55" i="1"/>
  <c r="J55" i="1"/>
  <c r="R54" i="1"/>
  <c r="Q54" i="1"/>
  <c r="P54" i="1"/>
  <c r="O54" i="1"/>
  <c r="N54" i="1"/>
  <c r="M54" i="1"/>
  <c r="L54" i="1"/>
  <c r="K54" i="1"/>
  <c r="J54" i="1"/>
  <c r="R53" i="1"/>
  <c r="Q53" i="1"/>
  <c r="P53" i="1"/>
  <c r="O53" i="1"/>
  <c r="N53" i="1"/>
  <c r="M53" i="1"/>
  <c r="L53" i="1"/>
  <c r="K53" i="1"/>
  <c r="J53" i="1"/>
  <c r="R52" i="1"/>
  <c r="Q52" i="1"/>
  <c r="P52" i="1"/>
  <c r="O52" i="1"/>
  <c r="N52" i="1"/>
  <c r="M52" i="1"/>
  <c r="L52" i="1"/>
  <c r="K52" i="1"/>
  <c r="J52" i="1"/>
  <c r="R51" i="1"/>
  <c r="Q51" i="1"/>
  <c r="P51" i="1"/>
  <c r="O51" i="1"/>
  <c r="N51" i="1"/>
  <c r="M51" i="1"/>
  <c r="L51" i="1"/>
  <c r="K51" i="1"/>
  <c r="J51" i="1"/>
  <c r="R50" i="1"/>
  <c r="Q50" i="1"/>
  <c r="P50" i="1"/>
  <c r="O50" i="1"/>
  <c r="N50" i="1"/>
  <c r="M50" i="1"/>
  <c r="L50" i="1"/>
  <c r="K50" i="1"/>
  <c r="J50" i="1"/>
  <c r="R49" i="1"/>
  <c r="Q49" i="1"/>
  <c r="P49" i="1"/>
  <c r="O49" i="1"/>
  <c r="N49" i="1"/>
  <c r="M49" i="1"/>
  <c r="L49" i="1"/>
  <c r="K49" i="1"/>
  <c r="J49" i="1"/>
  <c r="R48" i="1"/>
  <c r="Q48" i="1"/>
  <c r="P48" i="1"/>
  <c r="O48" i="1"/>
  <c r="N48" i="1"/>
  <c r="M48" i="1"/>
  <c r="L48" i="1"/>
  <c r="K48" i="1"/>
  <c r="J48" i="1"/>
  <c r="R47" i="1"/>
  <c r="Q47" i="1"/>
  <c r="P47" i="1"/>
  <c r="O47" i="1"/>
  <c r="N47" i="1"/>
  <c r="M47" i="1"/>
  <c r="L47" i="1"/>
  <c r="K47" i="1"/>
  <c r="J47" i="1"/>
  <c r="R46" i="1"/>
  <c r="Q46" i="1"/>
  <c r="P46" i="1"/>
  <c r="O46" i="1"/>
  <c r="N46" i="1"/>
  <c r="M46" i="1"/>
  <c r="L46" i="1"/>
  <c r="K46" i="1"/>
  <c r="J46" i="1"/>
  <c r="R45" i="1"/>
  <c r="Q45" i="1"/>
  <c r="P45" i="1"/>
  <c r="O45" i="1"/>
  <c r="N45" i="1"/>
  <c r="M45" i="1"/>
  <c r="L45" i="1"/>
  <c r="K45" i="1"/>
  <c r="J45" i="1"/>
  <c r="R44" i="1"/>
  <c r="Q44" i="1"/>
  <c r="P44" i="1"/>
  <c r="O44" i="1"/>
  <c r="N44" i="1"/>
  <c r="M44" i="1"/>
  <c r="L44" i="1"/>
  <c r="K44" i="1"/>
  <c r="J44" i="1"/>
  <c r="R43" i="1"/>
  <c r="Q43" i="1"/>
  <c r="P43" i="1"/>
  <c r="O43" i="1"/>
  <c r="N43" i="1"/>
  <c r="M43" i="1"/>
  <c r="L43" i="1"/>
  <c r="K43" i="1"/>
  <c r="J43" i="1"/>
  <c r="R42" i="1"/>
  <c r="Q42" i="1"/>
  <c r="P42" i="1"/>
  <c r="O42" i="1"/>
  <c r="N42" i="1"/>
  <c r="M42" i="1"/>
  <c r="L42" i="1"/>
  <c r="K42" i="1"/>
  <c r="J42" i="1"/>
  <c r="R41" i="1"/>
  <c r="Q41" i="1"/>
  <c r="P41" i="1"/>
  <c r="O41" i="1"/>
  <c r="N41" i="1"/>
  <c r="M41" i="1"/>
  <c r="L41" i="1"/>
  <c r="K41" i="1"/>
  <c r="J41" i="1"/>
  <c r="R40" i="1"/>
  <c r="Q40" i="1"/>
  <c r="P40" i="1"/>
  <c r="O40" i="1"/>
  <c r="N40" i="1"/>
  <c r="M40" i="1"/>
  <c r="L40" i="1"/>
  <c r="K40" i="1"/>
  <c r="J40" i="1"/>
  <c r="R39" i="1"/>
  <c r="Q39" i="1"/>
  <c r="P39" i="1"/>
  <c r="O39" i="1"/>
  <c r="N39" i="1"/>
  <c r="M39" i="1"/>
  <c r="L39" i="1"/>
  <c r="K39" i="1"/>
  <c r="J39" i="1"/>
  <c r="R38" i="1"/>
  <c r="Q38" i="1"/>
  <c r="P38" i="1"/>
  <c r="O38" i="1"/>
  <c r="N38" i="1"/>
  <c r="M38" i="1"/>
  <c r="L38" i="1"/>
  <c r="K38" i="1"/>
  <c r="J38" i="1"/>
  <c r="R37" i="1"/>
  <c r="Q37" i="1"/>
  <c r="P37" i="1"/>
  <c r="O37" i="1"/>
  <c r="N37" i="1"/>
  <c r="M37" i="1"/>
  <c r="L37" i="1"/>
  <c r="K37" i="1"/>
  <c r="J37" i="1"/>
  <c r="R36" i="1"/>
  <c r="Q36" i="1"/>
  <c r="P36" i="1"/>
  <c r="O36" i="1"/>
  <c r="N36" i="1"/>
  <c r="M36" i="1"/>
  <c r="L36" i="1"/>
  <c r="K36" i="1"/>
  <c r="J36" i="1"/>
  <c r="R35" i="1"/>
  <c r="Q35" i="1"/>
  <c r="P35" i="1"/>
  <c r="O35" i="1"/>
  <c r="N35" i="1"/>
  <c r="M35" i="1"/>
  <c r="L35" i="1"/>
  <c r="K35" i="1"/>
  <c r="J35" i="1"/>
  <c r="R34" i="1"/>
  <c r="Q34" i="1"/>
  <c r="P34" i="1"/>
  <c r="O34" i="1"/>
  <c r="N34" i="1"/>
  <c r="M34" i="1"/>
  <c r="L34" i="1"/>
  <c r="K34" i="1"/>
  <c r="J34" i="1"/>
  <c r="R33" i="1"/>
  <c r="Q33" i="1"/>
  <c r="P33" i="1"/>
  <c r="O33" i="1"/>
  <c r="N33" i="1"/>
  <c r="M33" i="1"/>
  <c r="L33" i="1"/>
  <c r="K33" i="1"/>
  <c r="J33" i="1"/>
  <c r="R32" i="1"/>
  <c r="Q32" i="1"/>
  <c r="P32" i="1"/>
  <c r="O32" i="1"/>
  <c r="N32" i="1"/>
  <c r="M32" i="1"/>
  <c r="L32" i="1"/>
  <c r="K32" i="1"/>
  <c r="J32" i="1"/>
  <c r="R31" i="1"/>
  <c r="Q31" i="1"/>
  <c r="P31" i="1"/>
  <c r="O31" i="1"/>
  <c r="N31" i="1"/>
  <c r="M31" i="1"/>
  <c r="L31" i="1"/>
  <c r="K31" i="1"/>
  <c r="J31" i="1"/>
  <c r="R30" i="1"/>
  <c r="Q30" i="1"/>
  <c r="P30" i="1"/>
  <c r="O30" i="1"/>
  <c r="N30" i="1"/>
  <c r="M30" i="1"/>
  <c r="L30" i="1"/>
  <c r="K30" i="1"/>
  <c r="J30" i="1"/>
  <c r="R29" i="1"/>
  <c r="Q29" i="1"/>
  <c r="P29" i="1"/>
  <c r="O29" i="1"/>
  <c r="N29" i="1"/>
  <c r="M29" i="1"/>
  <c r="L29" i="1"/>
  <c r="K29" i="1"/>
  <c r="J29" i="1"/>
  <c r="R28" i="1"/>
  <c r="Q28" i="1"/>
  <c r="P28" i="1"/>
  <c r="O28" i="1"/>
  <c r="N28" i="1"/>
  <c r="M28" i="1"/>
  <c r="L28" i="1"/>
  <c r="K28" i="1"/>
  <c r="J28" i="1"/>
  <c r="R27" i="1"/>
  <c r="Q27" i="1"/>
  <c r="P27" i="1"/>
  <c r="O27" i="1"/>
  <c r="N27" i="1"/>
  <c r="M27" i="1"/>
  <c r="L27" i="1"/>
  <c r="K27" i="1"/>
  <c r="J27" i="1"/>
  <c r="R26" i="1"/>
  <c r="Q26" i="1"/>
  <c r="P26" i="1"/>
  <c r="O26" i="1"/>
  <c r="N26" i="1"/>
  <c r="M26" i="1"/>
  <c r="L26" i="1"/>
  <c r="K26" i="1"/>
  <c r="J26" i="1"/>
  <c r="R25" i="1"/>
  <c r="Q25" i="1"/>
  <c r="P25" i="1"/>
  <c r="O25" i="1"/>
  <c r="N25" i="1"/>
  <c r="M25" i="1"/>
  <c r="L25" i="1"/>
  <c r="K25" i="1"/>
  <c r="J25" i="1"/>
  <c r="R24" i="1"/>
  <c r="Q24" i="1"/>
  <c r="P24" i="1"/>
  <c r="O24" i="1"/>
  <c r="N24" i="1"/>
  <c r="M24" i="1"/>
  <c r="L24" i="1"/>
  <c r="K24" i="1"/>
  <c r="J24" i="1"/>
  <c r="R23" i="1"/>
  <c r="Q23" i="1"/>
  <c r="P23" i="1"/>
  <c r="O23" i="1"/>
  <c r="N23" i="1"/>
  <c r="M23" i="1"/>
  <c r="L23" i="1"/>
  <c r="K23" i="1"/>
  <c r="J23" i="1"/>
  <c r="R22" i="1"/>
  <c r="Q22" i="1"/>
  <c r="P22" i="1"/>
  <c r="O22" i="1"/>
  <c r="N22" i="1"/>
  <c r="M22" i="1"/>
  <c r="L22" i="1"/>
  <c r="K22" i="1"/>
  <c r="J22" i="1"/>
  <c r="R21" i="1"/>
  <c r="Q21" i="1"/>
  <c r="P21" i="1"/>
  <c r="O21" i="1"/>
  <c r="N21" i="1"/>
  <c r="M21" i="1"/>
  <c r="L21" i="1"/>
  <c r="K21" i="1"/>
  <c r="J21" i="1"/>
  <c r="R20" i="1"/>
  <c r="Q20" i="1"/>
  <c r="P20" i="1"/>
  <c r="O20" i="1"/>
  <c r="N20" i="1"/>
  <c r="M20" i="1"/>
  <c r="L20" i="1"/>
  <c r="K20" i="1"/>
  <c r="J20" i="1"/>
  <c r="R19" i="1"/>
  <c r="Q19" i="1"/>
  <c r="P19" i="1"/>
  <c r="O19" i="1"/>
  <c r="N19" i="1"/>
  <c r="M19" i="1"/>
  <c r="L19" i="1"/>
  <c r="K19" i="1"/>
  <c r="J19" i="1"/>
  <c r="R18" i="1"/>
  <c r="Q18" i="1"/>
  <c r="P18" i="1"/>
  <c r="O18" i="1"/>
  <c r="N18" i="1"/>
  <c r="M18" i="1"/>
  <c r="L18" i="1"/>
  <c r="K18" i="1"/>
  <c r="J18" i="1"/>
  <c r="R17" i="1"/>
  <c r="Q17" i="1"/>
  <c r="P17" i="1"/>
  <c r="O17" i="1"/>
  <c r="N17" i="1"/>
  <c r="M17" i="1"/>
  <c r="L17" i="1"/>
  <c r="K17" i="1"/>
  <c r="J17" i="1"/>
  <c r="R16" i="1"/>
  <c r="Q16" i="1"/>
  <c r="P16" i="1"/>
  <c r="O16" i="1"/>
  <c r="N16" i="1"/>
  <c r="M16" i="1"/>
  <c r="L16" i="1"/>
  <c r="K16" i="1"/>
  <c r="J16" i="1"/>
  <c r="R15" i="1"/>
  <c r="Q15" i="1"/>
  <c r="P15" i="1"/>
  <c r="O15" i="1"/>
  <c r="N15" i="1"/>
  <c r="M15" i="1"/>
  <c r="L15" i="1"/>
  <c r="K15" i="1"/>
  <c r="J15" i="1"/>
  <c r="R14" i="1"/>
  <c r="Q14" i="1"/>
  <c r="P14" i="1"/>
  <c r="O14" i="1"/>
  <c r="N14" i="1"/>
  <c r="M14" i="1"/>
  <c r="L14" i="1"/>
  <c r="K14" i="1"/>
  <c r="J14" i="1"/>
  <c r="R13" i="1"/>
  <c r="Q13" i="1"/>
  <c r="P13" i="1"/>
  <c r="O13" i="1"/>
  <c r="N13" i="1"/>
  <c r="M13" i="1"/>
  <c r="L13" i="1"/>
  <c r="K13" i="1"/>
  <c r="J13" i="1"/>
  <c r="R12" i="1"/>
  <c r="Q12" i="1"/>
  <c r="P12" i="1"/>
  <c r="O12" i="1"/>
  <c r="N12" i="1"/>
  <c r="M12" i="1"/>
  <c r="L12" i="1"/>
  <c r="K12" i="1"/>
  <c r="J12" i="1"/>
  <c r="R11" i="1"/>
  <c r="Q11" i="1"/>
  <c r="P11" i="1"/>
  <c r="O11" i="1"/>
  <c r="N11" i="1"/>
  <c r="M11" i="1"/>
  <c r="L11" i="1"/>
  <c r="K11" i="1"/>
  <c r="J11" i="1"/>
  <c r="R10" i="1"/>
  <c r="Q10" i="1"/>
  <c r="P10" i="1"/>
  <c r="O10" i="1"/>
  <c r="N10" i="1"/>
  <c r="M10" i="1"/>
  <c r="L10" i="1"/>
  <c r="K10" i="1"/>
  <c r="J10" i="1"/>
  <c r="R9" i="1"/>
  <c r="Q9" i="1"/>
  <c r="P9" i="1"/>
  <c r="O9" i="1"/>
  <c r="N9" i="1"/>
  <c r="M9" i="1"/>
  <c r="L9" i="1"/>
  <c r="K9" i="1"/>
  <c r="J9" i="1"/>
  <c r="R8" i="1"/>
  <c r="Q8" i="1"/>
  <c r="P8" i="1"/>
  <c r="O8" i="1"/>
  <c r="N8" i="1"/>
  <c r="M8" i="1"/>
  <c r="L8" i="1"/>
  <c r="K8" i="1"/>
  <c r="J8" i="1"/>
  <c r="R7" i="1"/>
  <c r="Q7" i="1"/>
  <c r="P7" i="1"/>
  <c r="O7" i="1"/>
  <c r="N7" i="1"/>
  <c r="M7" i="1"/>
  <c r="L7" i="1"/>
  <c r="K7" i="1"/>
  <c r="J7" i="1"/>
  <c r="R6" i="1"/>
  <c r="Q6" i="1"/>
  <c r="P6" i="1"/>
  <c r="O6" i="1"/>
  <c r="N6" i="1"/>
  <c r="M6" i="1"/>
  <c r="L6" i="1"/>
  <c r="K6" i="1"/>
  <c r="J6" i="1"/>
  <c r="U5" i="1"/>
  <c r="R5" i="1"/>
  <c r="Q5" i="1"/>
  <c r="P5" i="1"/>
  <c r="O5" i="1"/>
  <c r="N5" i="1"/>
  <c r="M5" i="1"/>
  <c r="L5" i="1"/>
  <c r="K5" i="1"/>
  <c r="J5" i="1"/>
  <c r="U4" i="1"/>
  <c r="R4" i="1"/>
  <c r="Q4" i="1"/>
  <c r="P4" i="1"/>
  <c r="O4" i="1"/>
  <c r="N4" i="1"/>
  <c r="M4" i="1"/>
  <c r="L4" i="1"/>
  <c r="K4" i="1"/>
  <c r="J4" i="1"/>
  <c r="U3" i="1"/>
  <c r="R3" i="1"/>
  <c r="Q3" i="1"/>
  <c r="P3" i="1"/>
  <c r="O3" i="1"/>
  <c r="N3" i="1"/>
  <c r="M3" i="1"/>
  <c r="L3" i="1"/>
  <c r="K3" i="1"/>
  <c r="J3" i="1"/>
  <c r="U2" i="1"/>
  <c r="R2" i="1"/>
  <c r="Q2" i="1"/>
  <c r="P2" i="1"/>
  <c r="O2" i="1"/>
  <c r="N2" i="1"/>
  <c r="M2" i="1"/>
  <c r="L2" i="1"/>
  <c r="K2" i="1"/>
  <c r="J2" i="1"/>
  <c r="D39" i="3"/>
  <c r="D32" i="3"/>
  <c r="D30" i="3"/>
  <c r="D27" i="3"/>
  <c r="D16" i="3"/>
  <c r="D15" i="3"/>
  <c r="D14" i="3"/>
  <c r="D6" i="3"/>
  <c r="D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E9865F-90A4-4EBE-9FDF-7D30EED2CC39}" keepAlive="1" name="Query - 'dynamic chart'!Region" description="Connection to the ''dynamic chart'!Region' query in the workbook." type="5" refreshedVersion="0" background="1">
    <dbPr connection="Provider=Microsoft.Mashup.OleDb.1;Data Source=$Workbook$;Location=&quot;'dynamic chart'!Region&quot;;Extended Properties=&quot;&quot;" command="SELECT * FROM ['dynamic chart'!Region]"/>
  </connection>
  <connection id="2" xr16:uid="{50400F41-A790-4567-93CE-A50A875E0DF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A3627FCC-F288-4C7C-9FED-FC4B62E3E3A2}" name="WorksheetConnection_Excel_Data_Analytics_Assignment_Questions.xlsx!Table1" type="102" refreshedVersion="8" minRefreshableVersion="5">
    <extLst>
      <ext xmlns:x15="http://schemas.microsoft.com/office/spreadsheetml/2010/11/main" uri="{DE250136-89BD-433C-8126-D09CA5730AF9}">
        <x15:connection id="Table1">
          <x15:rangePr sourceName="_xlcn.WorksheetConnection_Excel_Data_Analytics_Assignment_Questions.xlsxTable11"/>
        </x15:connection>
      </ext>
    </extLst>
  </connection>
  <connection id="4" xr16:uid="{B3BD2ECC-D40B-4C90-9B0C-AD819C1C6135}" name="WorksheetConnection_Main Data!$A$1:$P$1001" type="102" refreshedVersion="8" minRefreshableVersion="5">
    <extLst>
      <ext xmlns:x15="http://schemas.microsoft.com/office/spreadsheetml/2010/11/main" uri="{DE250136-89BD-433C-8126-D09CA5730AF9}">
        <x15:connection id="Range" autoDelete="1">
          <x15:rangePr sourceName="_xlcn.WorksheetConnection_MainDataA1P1001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6">
    <s v="ThisWorkbookDataModel"/>
    <s v="{[Range].[Order Date (Month)].[All]}"/>
    <s v="{[Range].[Order Date (Month)].&amp;[Feb],[Range].[Order Date (Month)].&amp;[Mar]}"/>
    <s v="{[Range].[Order Date (Quarter)].[All]}"/>
    <s v="{[Range].[Order Date].[All]}"/>
    <s v="{[Range].[Order Date (Year)].[All]}"/>
  </metadataStrings>
  <mdxMetadata count="5">
    <mdx n="0" f="s">
      <ms ns="1" c="0"/>
    </mdx>
    <mdx n="0" f="s">
      <ms ns="2" c="0"/>
    </mdx>
    <mdx n="0" f="s">
      <ms ns="3" c="0"/>
    </mdx>
    <mdx n="0" f="s">
      <ms ns="4" c="0"/>
    </mdx>
    <mdx n="0" f="s">
      <ms ns="5" c="0"/>
    </mdx>
  </mdxMetadata>
  <futureMetadata name="XLDAPR" count="1">
    <bk>
      <extLst>
        <ext uri="{bdbb8cdc-fa1e-496e-a857-3c3f30c029c3}">
          <xda:dynamicArrayProperties fDynamic="1" fCollapsed="0"/>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<sst xmlns="http://schemas.openxmlformats.org/spreadsheetml/2006/main" count="13692" uniqueCount="1315">
  <si>
    <t>Order ID</t>
  </si>
  <si>
    <t>Order Date</t>
  </si>
  <si>
    <t>Customer Name</t>
  </si>
  <si>
    <t>Region</t>
  </si>
  <si>
    <t>Product Category</t>
  </si>
  <si>
    <t>Product Name</t>
  </si>
  <si>
    <t>Quantity</t>
  </si>
  <si>
    <t>Unit Price</t>
  </si>
  <si>
    <t>Total Sales</t>
  </si>
  <si>
    <t>Steven Reyes</t>
  </si>
  <si>
    <t>South</t>
  </si>
  <si>
    <t>Office Supplies</t>
  </si>
  <si>
    <t>Monitor</t>
  </si>
  <si>
    <t>Terry Johnson</t>
  </si>
  <si>
    <t>Furniture</t>
  </si>
  <si>
    <t>Table</t>
  </si>
  <si>
    <t>Patrick Anderson</t>
  </si>
  <si>
    <t>West</t>
  </si>
  <si>
    <t>Pen</t>
  </si>
  <si>
    <t>Michele Avery</t>
  </si>
  <si>
    <t>Electronics</t>
  </si>
  <si>
    <t>Notebook</t>
  </si>
  <si>
    <t>Alex Wright</t>
  </si>
  <si>
    <t>Heather Mcdaniel</t>
  </si>
  <si>
    <t>Nancy Flores</t>
  </si>
  <si>
    <t>North</t>
  </si>
  <si>
    <t>Printer</t>
  </si>
  <si>
    <t>James Brooks</t>
  </si>
  <si>
    <t>Michael Adams</t>
  </si>
  <si>
    <t>Desk</t>
  </si>
  <si>
    <t>Ashley Patel</t>
  </si>
  <si>
    <t>East</t>
  </si>
  <si>
    <t>Stacy Phillips</t>
  </si>
  <si>
    <t>Nicole Graves</t>
  </si>
  <si>
    <t>Katrina Green</t>
  </si>
  <si>
    <t>Laptop</t>
  </si>
  <si>
    <t>Tammy Thornton</t>
  </si>
  <si>
    <t>Billy Pena</t>
  </si>
  <si>
    <t>Megan Williams</t>
  </si>
  <si>
    <t>Robert Davis</t>
  </si>
  <si>
    <t>Alexander Jackson</t>
  </si>
  <si>
    <t>Haley Hall</t>
  </si>
  <si>
    <t>Belinda Bonilla</t>
  </si>
  <si>
    <t>Chair</t>
  </si>
  <si>
    <t>Jason Garcia</t>
  </si>
  <si>
    <t>Ashley Turner</t>
  </si>
  <si>
    <t>Sandra Thompson</t>
  </si>
  <si>
    <t>Sharon Davis</t>
  </si>
  <si>
    <t>Shawn Perez</t>
  </si>
  <si>
    <t>Mr. Bruce Smith</t>
  </si>
  <si>
    <t>Anthony Castillo</t>
  </si>
  <si>
    <t>Angela Robertson</t>
  </si>
  <si>
    <t>John Peck</t>
  </si>
  <si>
    <t>James Parsons</t>
  </si>
  <si>
    <t>John Clark</t>
  </si>
  <si>
    <t>Ashley Brown</t>
  </si>
  <si>
    <t>Tonya Stewart</t>
  </si>
  <si>
    <t>Angela White</t>
  </si>
  <si>
    <t>Erica Russell</t>
  </si>
  <si>
    <t>Stephanie Armstrong</t>
  </si>
  <si>
    <t>Melinda Dorsey</t>
  </si>
  <si>
    <t>Catherine Johnson</t>
  </si>
  <si>
    <t>Derek Rodriguez</t>
  </si>
  <si>
    <t>Stephen Robinson</t>
  </si>
  <si>
    <t>Olivia Austin</t>
  </si>
  <si>
    <t>Emma Krause</t>
  </si>
  <si>
    <t>Pamela Smith</t>
  </si>
  <si>
    <t>Samantha Rice</t>
  </si>
  <si>
    <t>Maria Jensen</t>
  </si>
  <si>
    <t>Casey King MD</t>
  </si>
  <si>
    <t>Robert Flores</t>
  </si>
  <si>
    <t>Julia Curry</t>
  </si>
  <si>
    <t>Kimberly Curtis</t>
  </si>
  <si>
    <t>Daniel Wagner</t>
  </si>
  <si>
    <t>Zachary Knox</t>
  </si>
  <si>
    <t>William Howard</t>
  </si>
  <si>
    <t>Michelle Sanders</t>
  </si>
  <si>
    <t>Jennifer Brown</t>
  </si>
  <si>
    <t>John Golden</t>
  </si>
  <si>
    <t>Madison Fitzgerald</t>
  </si>
  <si>
    <t>Robert White</t>
  </si>
  <si>
    <t>Kevin Weber</t>
  </si>
  <si>
    <t>Donna Barajas</t>
  </si>
  <si>
    <t>Angela Smith</t>
  </si>
  <si>
    <t>Joe Williams</t>
  </si>
  <si>
    <t>Jose Jones</t>
  </si>
  <si>
    <t>Roger Morgan</t>
  </si>
  <si>
    <t>Joseph Hopkins</t>
  </si>
  <si>
    <t>Kathleen Khan</t>
  </si>
  <si>
    <t>George Curry</t>
  </si>
  <si>
    <t>Michael Larson</t>
  </si>
  <si>
    <t>David Davis</t>
  </si>
  <si>
    <t>Michael Banks</t>
  </si>
  <si>
    <t>Melissa Lee</t>
  </si>
  <si>
    <t>Nancy Meyer</t>
  </si>
  <si>
    <t>Angela Gonzalez</t>
  </si>
  <si>
    <t>Jason Brewer</t>
  </si>
  <si>
    <t>Alexandra Coleman</t>
  </si>
  <si>
    <t>Lisa Moore</t>
  </si>
  <si>
    <t>Donald Davis</t>
  </si>
  <si>
    <t>Brittany Carpenter</t>
  </si>
  <si>
    <t>Robin Hill</t>
  </si>
  <si>
    <t>Katrina Mcmahon</t>
  </si>
  <si>
    <t>Mitchell Wheeler</t>
  </si>
  <si>
    <t>Jennifer Romero</t>
  </si>
  <si>
    <t>Richard Oconnor</t>
  </si>
  <si>
    <t>Jorge Smith</t>
  </si>
  <si>
    <t>Joshua Pierce</t>
  </si>
  <si>
    <t>Michael Wong</t>
  </si>
  <si>
    <t>Haley Buckley</t>
  </si>
  <si>
    <t>Gregory Horton</t>
  </si>
  <si>
    <t>David Patterson</t>
  </si>
  <si>
    <t>Jessica Murphy</t>
  </si>
  <si>
    <t>William Morgan</t>
  </si>
  <si>
    <t>Nichole Coleman</t>
  </si>
  <si>
    <t>Carol Guerra</t>
  </si>
  <si>
    <t>Gabriel Ramirez</t>
  </si>
  <si>
    <t>Joseph Pierce</t>
  </si>
  <si>
    <t>Sarah Reynolds</t>
  </si>
  <si>
    <t>Sharon Duran</t>
  </si>
  <si>
    <t>Kimberly Chapman</t>
  </si>
  <si>
    <t>Melissa Smith</t>
  </si>
  <si>
    <t>Jeremy Peterson</t>
  </si>
  <si>
    <t>Jason Baker</t>
  </si>
  <si>
    <t>Douglas Green Jr.</t>
  </si>
  <si>
    <t>Bradley Burke</t>
  </si>
  <si>
    <t>Robert Banks</t>
  </si>
  <si>
    <t>Karen Hill</t>
  </si>
  <si>
    <t>Mitchell Valenzuela</t>
  </si>
  <si>
    <t>Alex Allen</t>
  </si>
  <si>
    <t>Katie Austin</t>
  </si>
  <si>
    <t>Grace Padilla</t>
  </si>
  <si>
    <t>Lisa White</t>
  </si>
  <si>
    <t>Olivia Carpenter</t>
  </si>
  <si>
    <t>James King</t>
  </si>
  <si>
    <t>Jamie Castillo</t>
  </si>
  <si>
    <t>Heather Williams</t>
  </si>
  <si>
    <t>Tiffany Liu</t>
  </si>
  <si>
    <t>Amber Myers</t>
  </si>
  <si>
    <t>Donna Rasmussen</t>
  </si>
  <si>
    <t>Courtney Padilla</t>
  </si>
  <si>
    <t>Jennifer Sheppard</t>
  </si>
  <si>
    <t>Elizabeth Mclean</t>
  </si>
  <si>
    <t>Christine Martin</t>
  </si>
  <si>
    <t>Charles Davis</t>
  </si>
  <si>
    <t>Richard Fitzpatrick</t>
  </si>
  <si>
    <t>Timothy Clements</t>
  </si>
  <si>
    <t>Julia Padilla</t>
  </si>
  <si>
    <t>Cynthia Reese</t>
  </si>
  <si>
    <t>Luis Morgan</t>
  </si>
  <si>
    <t>Jennifer Sanchez</t>
  </si>
  <si>
    <t>Amber Henry</t>
  </si>
  <si>
    <t>Brian Ballard</t>
  </si>
  <si>
    <t>Dean Moss</t>
  </si>
  <si>
    <t>Carol Bryan</t>
  </si>
  <si>
    <t>Ana Morrison</t>
  </si>
  <si>
    <t>Connie Johnson</t>
  </si>
  <si>
    <t>Michael Clayton</t>
  </si>
  <si>
    <t>Samantha Richards</t>
  </si>
  <si>
    <t>Brian Hensley</t>
  </si>
  <si>
    <t>Gregory Jones</t>
  </si>
  <si>
    <t>Brandon Schmidt</t>
  </si>
  <si>
    <t>Joseph Williams</t>
  </si>
  <si>
    <t>Joshua Jennings</t>
  </si>
  <si>
    <t>Dawn Baker</t>
  </si>
  <si>
    <t>Adam Schwartz</t>
  </si>
  <si>
    <t>Daniel Griffin Jr.</t>
  </si>
  <si>
    <t>Jamie Richardson</t>
  </si>
  <si>
    <t>Kirk Bates</t>
  </si>
  <si>
    <t>Donald Kennedy</t>
  </si>
  <si>
    <t>James Garza</t>
  </si>
  <si>
    <t>Andrew White</t>
  </si>
  <si>
    <t>Mario Jimenez</t>
  </si>
  <si>
    <t>Catherine Smith</t>
  </si>
  <si>
    <t>Jesse Ball</t>
  </si>
  <si>
    <t>James Orr</t>
  </si>
  <si>
    <t>Joseph Mccoy</t>
  </si>
  <si>
    <t>Eugene Dixon</t>
  </si>
  <si>
    <t>Kevin Perez</t>
  </si>
  <si>
    <t>Dalton Hines</t>
  </si>
  <si>
    <t>Gabrielle Prince</t>
  </si>
  <si>
    <t>Tonya Holland</t>
  </si>
  <si>
    <t>Kayla Johnson</t>
  </si>
  <si>
    <t>Christian Buckley</t>
  </si>
  <si>
    <t>Timothy Shelton</t>
  </si>
  <si>
    <t>Christopher Vazquez</t>
  </si>
  <si>
    <t>Paul Kim</t>
  </si>
  <si>
    <t>Alyssa Garcia</t>
  </si>
  <si>
    <t>Jamie Ochoa DVM</t>
  </si>
  <si>
    <t>Barbara Mcbride</t>
  </si>
  <si>
    <t>Frank Tucker</t>
  </si>
  <si>
    <t>Shane Moore</t>
  </si>
  <si>
    <t>Brandy Johnson</t>
  </si>
  <si>
    <t>Melinda Fernandez</t>
  </si>
  <si>
    <t>Renee Johnson</t>
  </si>
  <si>
    <t>Melinda Bryant</t>
  </si>
  <si>
    <t>Cole Torres</t>
  </si>
  <si>
    <t>Corey Sparks</t>
  </si>
  <si>
    <t>Brian Wagner</t>
  </si>
  <si>
    <t>Sara Harrison</t>
  </si>
  <si>
    <t>Joseph Moore</t>
  </si>
  <si>
    <t>Joseph Vaughn</t>
  </si>
  <si>
    <t>Christopher Norris</t>
  </si>
  <si>
    <t>Melissa Santiago</t>
  </si>
  <si>
    <t>Gregory Mcdonald</t>
  </si>
  <si>
    <t>Kathleen Walker</t>
  </si>
  <si>
    <t>Jeremy Smith</t>
  </si>
  <si>
    <t>Ryan Carr</t>
  </si>
  <si>
    <t>Reginald Lane</t>
  </si>
  <si>
    <t>Kimberly Ballard</t>
  </si>
  <si>
    <t>Bethany Jones</t>
  </si>
  <si>
    <t>Paul Nelson</t>
  </si>
  <si>
    <t>James Smith</t>
  </si>
  <si>
    <t>Pamela Hunter</t>
  </si>
  <si>
    <t>Theresa Thomas</t>
  </si>
  <si>
    <t>Benjamin Ryan</t>
  </si>
  <si>
    <t>Brittany Tate</t>
  </si>
  <si>
    <t>Andrew Smith</t>
  </si>
  <si>
    <t>Philip Sullivan</t>
  </si>
  <si>
    <t>Kenneth Parker</t>
  </si>
  <si>
    <t>Emily Page</t>
  </si>
  <si>
    <t>James Young</t>
  </si>
  <si>
    <t>April Lambert</t>
  </si>
  <si>
    <t>William Clark</t>
  </si>
  <si>
    <t>Amanda Cross</t>
  </si>
  <si>
    <t>Ryan Foster</t>
  </si>
  <si>
    <t>Anthony Beck</t>
  </si>
  <si>
    <t>Mrs. Jennifer Baker</t>
  </si>
  <si>
    <t>Shawn Gray</t>
  </si>
  <si>
    <t>Brittany Nichols</t>
  </si>
  <si>
    <t>Michelle Obrien</t>
  </si>
  <si>
    <t>Deborah Burton</t>
  </si>
  <si>
    <t>Michael Anderson</t>
  </si>
  <si>
    <t>Marvin Sanchez</t>
  </si>
  <si>
    <t>Briana Fry</t>
  </si>
  <si>
    <t>Alexandria Petersen</t>
  </si>
  <si>
    <t>Victoria Romero</t>
  </si>
  <si>
    <t>Jeremiah Fisher</t>
  </si>
  <si>
    <t>Michael Jackson</t>
  </si>
  <si>
    <t>John Patel</t>
  </si>
  <si>
    <t>David Warner</t>
  </si>
  <si>
    <t>Kelly Case</t>
  </si>
  <si>
    <t>Deborah Ramirez</t>
  </si>
  <si>
    <t>Joshua Paul</t>
  </si>
  <si>
    <t>Jonathan Clark</t>
  </si>
  <si>
    <t>Jerry Clark</t>
  </si>
  <si>
    <t>Allen Webb</t>
  </si>
  <si>
    <t>Joseph Stewart</t>
  </si>
  <si>
    <t>Melinda Lee</t>
  </si>
  <si>
    <t>Dr. James Mitchell</t>
  </si>
  <si>
    <t>Lisa Davidson</t>
  </si>
  <si>
    <t>Kristopher Scott</t>
  </si>
  <si>
    <t>Ashley Jones</t>
  </si>
  <si>
    <t>Kara Walsh</t>
  </si>
  <si>
    <t>Carol Chase</t>
  </si>
  <si>
    <t>Christopher Lozano</t>
  </si>
  <si>
    <t>Jacob Sims</t>
  </si>
  <si>
    <t>Alyssa Johnson</t>
  </si>
  <si>
    <t>David George MD</t>
  </si>
  <si>
    <t>Nicholas Wright</t>
  </si>
  <si>
    <t>Peter Novak</t>
  </si>
  <si>
    <t>Margaret Morris</t>
  </si>
  <si>
    <t>Darren Watson</t>
  </si>
  <si>
    <t>Michael Copeland</t>
  </si>
  <si>
    <t>Marilyn Sullivan</t>
  </si>
  <si>
    <t>Christopher Jones</t>
  </si>
  <si>
    <t>Ashley Carter</t>
  </si>
  <si>
    <t>Christina Taylor</t>
  </si>
  <si>
    <t>Darlene Snyder</t>
  </si>
  <si>
    <t>Chad French</t>
  </si>
  <si>
    <t>Gina Davis</t>
  </si>
  <si>
    <t>Kathleen Cox</t>
  </si>
  <si>
    <t>Theodore Short</t>
  </si>
  <si>
    <t>Jonathan Smith</t>
  </si>
  <si>
    <t>Lori Nguyen</t>
  </si>
  <si>
    <t>Jeanette Rice</t>
  </si>
  <si>
    <t>Robin Cardenas</t>
  </si>
  <si>
    <t>Charles Fry</t>
  </si>
  <si>
    <t>Aaron Griffin</t>
  </si>
  <si>
    <t>Emma Mendoza</t>
  </si>
  <si>
    <t>William Barrera</t>
  </si>
  <si>
    <t>Sheila Cunningham</t>
  </si>
  <si>
    <t>Kenneth Elliott</t>
  </si>
  <si>
    <t>Theresa May</t>
  </si>
  <si>
    <t>James Whitney</t>
  </si>
  <si>
    <t>Brittany Williams</t>
  </si>
  <si>
    <t>Frank Waters</t>
  </si>
  <si>
    <t>Travis Nelson</t>
  </si>
  <si>
    <t>Norma Henderson</t>
  </si>
  <si>
    <t>Mr. Dakota Owens</t>
  </si>
  <si>
    <t>Larry Newman</t>
  </si>
  <si>
    <t>Patrick Farrell</t>
  </si>
  <si>
    <t>Dr. Daniel Lee</t>
  </si>
  <si>
    <t>Amanda Elliott</t>
  </si>
  <si>
    <t>Pamela Horton</t>
  </si>
  <si>
    <t>Michael Jones</t>
  </si>
  <si>
    <t>David Jones</t>
  </si>
  <si>
    <t>Darrell Graham</t>
  </si>
  <si>
    <t>Joanne Thomas</t>
  </si>
  <si>
    <t>Mr. Zachary Mcbride DVM</t>
  </si>
  <si>
    <t>Kimberly Smith</t>
  </si>
  <si>
    <t>Amanda Zavala</t>
  </si>
  <si>
    <t>Dan Bush</t>
  </si>
  <si>
    <t>Matthew Waters</t>
  </si>
  <si>
    <t>Timothy Graham</t>
  </si>
  <si>
    <t>Pamela Holmes</t>
  </si>
  <si>
    <t>Kimberly Summers</t>
  </si>
  <si>
    <t>Crystal Hicks</t>
  </si>
  <si>
    <t>Joe Patterson</t>
  </si>
  <si>
    <t>Michael Taylor</t>
  </si>
  <si>
    <t>Joan Griffith</t>
  </si>
  <si>
    <t>John Hester</t>
  </si>
  <si>
    <t>Julie Burgess</t>
  </si>
  <si>
    <t>Michael Miller</t>
  </si>
  <si>
    <t>Aaron Sanders</t>
  </si>
  <si>
    <t>Traci Jenkins</t>
  </si>
  <si>
    <t>Brian Porter</t>
  </si>
  <si>
    <t>Anita Moon</t>
  </si>
  <si>
    <t>Brandi Berg</t>
  </si>
  <si>
    <t>Daniel Johnston</t>
  </si>
  <si>
    <t>Denise Frazier</t>
  </si>
  <si>
    <t>Daniel Richards</t>
  </si>
  <si>
    <t>Katie Wang</t>
  </si>
  <si>
    <t>Edward Good</t>
  </si>
  <si>
    <t>Katie Mcintyre</t>
  </si>
  <si>
    <t>Sarah Miller</t>
  </si>
  <si>
    <t>Gregory Valencia</t>
  </si>
  <si>
    <t>Anna Hutchinson</t>
  </si>
  <si>
    <t>Jason Blackburn</t>
  </si>
  <si>
    <t>Ronald Ware</t>
  </si>
  <si>
    <t>Eileen Lopez</t>
  </si>
  <si>
    <t>Jonathan Espinoza</t>
  </si>
  <si>
    <t>Sally Jacobs</t>
  </si>
  <si>
    <t>Todd Reed</t>
  </si>
  <si>
    <t>Jeremy Carpenter</t>
  </si>
  <si>
    <t>Lisa Miller</t>
  </si>
  <si>
    <t>Timothy Richardson</t>
  </si>
  <si>
    <t>Joshua Martin</t>
  </si>
  <si>
    <t>Grant Arnold</t>
  </si>
  <si>
    <t>Heidi Davidson</t>
  </si>
  <si>
    <t>Michelle Wiley</t>
  </si>
  <si>
    <t>Patricia Parker</t>
  </si>
  <si>
    <t>Debra Flowers</t>
  </si>
  <si>
    <t>Helen Choi</t>
  </si>
  <si>
    <t>Mark Ruiz</t>
  </si>
  <si>
    <t>Amy Garcia</t>
  </si>
  <si>
    <t>Sarah Williamson</t>
  </si>
  <si>
    <t>Jordan Joseph</t>
  </si>
  <si>
    <t>Jeffrey Powell</t>
  </si>
  <si>
    <t>Ronald Morris</t>
  </si>
  <si>
    <t>Jason Russo</t>
  </si>
  <si>
    <t>David Miller</t>
  </si>
  <si>
    <t>Lisa Nelson</t>
  </si>
  <si>
    <t>James Campbell</t>
  </si>
  <si>
    <t>Laura Paul</t>
  </si>
  <si>
    <t>Elizabeth Hill</t>
  </si>
  <si>
    <t>Daniel Williams</t>
  </si>
  <si>
    <t>Renee Williams</t>
  </si>
  <si>
    <t>Tammy Vasquez</t>
  </si>
  <si>
    <t>Tracey King</t>
  </si>
  <si>
    <t>Gregory Scott</t>
  </si>
  <si>
    <t>Michaela Patel</t>
  </si>
  <si>
    <t>Sara Morris</t>
  </si>
  <si>
    <t>Jillian May</t>
  </si>
  <si>
    <t>Brandon Murillo</t>
  </si>
  <si>
    <t>Matthew Coleman</t>
  </si>
  <si>
    <t>Robyn Jones</t>
  </si>
  <si>
    <t>Lindsey Larson</t>
  </si>
  <si>
    <t>Catherine Adams</t>
  </si>
  <si>
    <t>Luke Edwards DDS</t>
  </si>
  <si>
    <t>Emily Gomez</t>
  </si>
  <si>
    <t>Ryan Church</t>
  </si>
  <si>
    <t>Christopher Peterson</t>
  </si>
  <si>
    <t>Ryan Woodward</t>
  </si>
  <si>
    <t>Jose Marquez</t>
  </si>
  <si>
    <t>Sarah Hodge</t>
  </si>
  <si>
    <t>Terry Holmes</t>
  </si>
  <si>
    <t>Lisa Williams</t>
  </si>
  <si>
    <t>Courtney White</t>
  </si>
  <si>
    <t>Danielle Hebert</t>
  </si>
  <si>
    <t>Christopher Zuniga</t>
  </si>
  <si>
    <t>Jessica Yates</t>
  </si>
  <si>
    <t>Brooke Garrett</t>
  </si>
  <si>
    <t>Robert Stewart</t>
  </si>
  <si>
    <t>Karen Ryan</t>
  </si>
  <si>
    <t>Holly Johnson</t>
  </si>
  <si>
    <t>Kim Wilson</t>
  </si>
  <si>
    <t>Heather Berry</t>
  </si>
  <si>
    <t>Kurt Baker MD</t>
  </si>
  <si>
    <t>Kristen Meyer</t>
  </si>
  <si>
    <t>Jason Perry</t>
  </si>
  <si>
    <t>Luis Riley</t>
  </si>
  <si>
    <t>Cynthia Vaughan</t>
  </si>
  <si>
    <t>Connie Evans</t>
  </si>
  <si>
    <t>Stephanie Parker</t>
  </si>
  <si>
    <t>Lindsey Reynolds</t>
  </si>
  <si>
    <t>Mrs. Karen Hall</t>
  </si>
  <si>
    <t>Lisa Harris</t>
  </si>
  <si>
    <t>Jennifer Robinson</t>
  </si>
  <si>
    <t>Christopher Grant</t>
  </si>
  <si>
    <t>Sabrina Duran</t>
  </si>
  <si>
    <t>Debra Wilson</t>
  </si>
  <si>
    <t>Corey Clarke</t>
  </si>
  <si>
    <t>Andrea Ruiz</t>
  </si>
  <si>
    <t>Matthew Fuller</t>
  </si>
  <si>
    <t>Karen Combs</t>
  </si>
  <si>
    <t>Crystal Gonzalez</t>
  </si>
  <si>
    <t>Joseph Ramirez</t>
  </si>
  <si>
    <t>Gloria Fernandez</t>
  </si>
  <si>
    <t>Victoria Velasquez</t>
  </si>
  <si>
    <t>Bryan Conner</t>
  </si>
  <si>
    <t>Kevin Morris</t>
  </si>
  <si>
    <t>John Riggs</t>
  </si>
  <si>
    <t>Alyssa Jackson</t>
  </si>
  <si>
    <t>Heather Smith</t>
  </si>
  <si>
    <t>Jeremiah Reed</t>
  </si>
  <si>
    <t>David Sampson</t>
  </si>
  <si>
    <t>Kelly Day</t>
  </si>
  <si>
    <t>Tammy Carter</t>
  </si>
  <si>
    <t>Eric Galvan</t>
  </si>
  <si>
    <t>Sherri Ramos</t>
  </si>
  <si>
    <t>Matthew Miller</t>
  </si>
  <si>
    <t>Amber Duran</t>
  </si>
  <si>
    <t>Alex Jones</t>
  </si>
  <si>
    <t>Shannon Hammond</t>
  </si>
  <si>
    <t>Erin Moore</t>
  </si>
  <si>
    <t>Leslie Owens</t>
  </si>
  <si>
    <t>Carrie Rowland</t>
  </si>
  <si>
    <t>Justin Smith</t>
  </si>
  <si>
    <t>Randy Smith</t>
  </si>
  <si>
    <t>David Carlson</t>
  </si>
  <si>
    <t>Terry Jenkins</t>
  </si>
  <si>
    <t>Frank Webster</t>
  </si>
  <si>
    <t>Brendan Rivera</t>
  </si>
  <si>
    <t>Shannon Johnson</t>
  </si>
  <si>
    <t>Steve Snyder</t>
  </si>
  <si>
    <t>James James</t>
  </si>
  <si>
    <t>Breanna Smith</t>
  </si>
  <si>
    <t>Amber Garcia</t>
  </si>
  <si>
    <t>Vincent Thomas</t>
  </si>
  <si>
    <t>Kyle Porter</t>
  </si>
  <si>
    <t>Tony Moore</t>
  </si>
  <si>
    <t>Corey Fisher</t>
  </si>
  <si>
    <t>April Griffin</t>
  </si>
  <si>
    <t>Eric Walker</t>
  </si>
  <si>
    <t>Pamela Martinez</t>
  </si>
  <si>
    <t>Daniel Hahn</t>
  </si>
  <si>
    <t>Emily Lopez</t>
  </si>
  <si>
    <t>Michelle Cisneros</t>
  </si>
  <si>
    <t>Jennifer Martin</t>
  </si>
  <si>
    <t>Patricia Evans</t>
  </si>
  <si>
    <t>Christina Webb</t>
  </si>
  <si>
    <t>Sarah Martin</t>
  </si>
  <si>
    <t>Terry Hernandez</t>
  </si>
  <si>
    <t>Nancy Chapman DDS</t>
  </si>
  <si>
    <t>Christopher Jackson</t>
  </si>
  <si>
    <t>Carlos Smith</t>
  </si>
  <si>
    <t>Alan Romero</t>
  </si>
  <si>
    <t>Wendy Baxter</t>
  </si>
  <si>
    <t>Joseph Green</t>
  </si>
  <si>
    <t>William Scott</t>
  </si>
  <si>
    <t>Dr. Jessica Fisher</t>
  </si>
  <si>
    <t>Jasmin Powell</t>
  </si>
  <si>
    <t>Erik Welch</t>
  </si>
  <si>
    <t>Kimberly Dixon</t>
  </si>
  <si>
    <t>Justin Cox</t>
  </si>
  <si>
    <t>Kayla Cox</t>
  </si>
  <si>
    <t>Adam Turner</t>
  </si>
  <si>
    <t>Michael Beard</t>
  </si>
  <si>
    <t>Christina Jackson</t>
  </si>
  <si>
    <t>Sandra Dixon</t>
  </si>
  <si>
    <t>Alvin Santiago</t>
  </si>
  <si>
    <t>Kimberly Holland</t>
  </si>
  <si>
    <t>George Taylor</t>
  </si>
  <si>
    <t>Gail Armstrong</t>
  </si>
  <si>
    <t>Lisa Nguyen</t>
  </si>
  <si>
    <t>Benjamin Phillips</t>
  </si>
  <si>
    <t>Gavin Kennedy Jr.</t>
  </si>
  <si>
    <t>Robert Jennings</t>
  </si>
  <si>
    <t>Lawrence Edwards</t>
  </si>
  <si>
    <t>Christopher Zhang</t>
  </si>
  <si>
    <t>Adam Huff</t>
  </si>
  <si>
    <t>Jessica Stewart</t>
  </si>
  <si>
    <t>Susan Graves</t>
  </si>
  <si>
    <t>Michael Wilkinson</t>
  </si>
  <si>
    <t>Timothy Gibson</t>
  </si>
  <si>
    <t>William Barber DDS</t>
  </si>
  <si>
    <t>Mrs. Amanda Mclaughlin</t>
  </si>
  <si>
    <t>Patricia Haynes</t>
  </si>
  <si>
    <t>Emily Garcia</t>
  </si>
  <si>
    <t>Travis Fuentes</t>
  </si>
  <si>
    <t>Alexandra Sullivan</t>
  </si>
  <si>
    <t>Nicole Harrington</t>
  </si>
  <si>
    <t>April Flores</t>
  </si>
  <si>
    <t>Margaret Pierce</t>
  </si>
  <si>
    <t>Andrew Kelly</t>
  </si>
  <si>
    <t>Nicole Armstrong</t>
  </si>
  <si>
    <t>Shane Bates</t>
  </si>
  <si>
    <t>Tommy Leonard</t>
  </si>
  <si>
    <t>Douglas Ferguson</t>
  </si>
  <si>
    <t>Abigail Sullivan</t>
  </si>
  <si>
    <t>Frank Thomas</t>
  </si>
  <si>
    <t>Elizabeth Rice</t>
  </si>
  <si>
    <t>David Meyers</t>
  </si>
  <si>
    <t>Katrina Underwood</t>
  </si>
  <si>
    <t>Mary Jones</t>
  </si>
  <si>
    <t>Christina Smith</t>
  </si>
  <si>
    <t>Charles Flowers</t>
  </si>
  <si>
    <t>Lisa Gutierrez</t>
  </si>
  <si>
    <t>Brenda Henderson</t>
  </si>
  <si>
    <t>Dennis Stevens</t>
  </si>
  <si>
    <t>Katie Stone</t>
  </si>
  <si>
    <t>Rachel Mckenzie</t>
  </si>
  <si>
    <t>George Scott PhD</t>
  </si>
  <si>
    <t>Cindy Fisher</t>
  </si>
  <si>
    <t>Nicole Thomas</t>
  </si>
  <si>
    <t>Brian Nguyen</t>
  </si>
  <si>
    <t>Jacqueline Johnson</t>
  </si>
  <si>
    <t>Rick Smith</t>
  </si>
  <si>
    <t>Jennifer Hahn</t>
  </si>
  <si>
    <t>Jennifer Anderson</t>
  </si>
  <si>
    <t>Eric Pratt</t>
  </si>
  <si>
    <t>Kenneth Bass</t>
  </si>
  <si>
    <t>Dean Mahoney</t>
  </si>
  <si>
    <t>Ashley Calhoun</t>
  </si>
  <si>
    <t>Joseph Rodriguez</t>
  </si>
  <si>
    <t>Melinda Adams</t>
  </si>
  <si>
    <t>James Obrien</t>
  </si>
  <si>
    <t>Donald Beasley</t>
  </si>
  <si>
    <t>Mary Mclaughlin</t>
  </si>
  <si>
    <t>Amy Fernandez</t>
  </si>
  <si>
    <t>Shelly Parsons</t>
  </si>
  <si>
    <t>William Adams</t>
  </si>
  <si>
    <t>Daniel Dickson</t>
  </si>
  <si>
    <t>Jennifer Frost</t>
  </si>
  <si>
    <t>Karen West</t>
  </si>
  <si>
    <t>Nicole Wright</t>
  </si>
  <si>
    <t>Zachary Wells</t>
  </si>
  <si>
    <t>Danny Burns</t>
  </si>
  <si>
    <t>Dr. Karen Welch</t>
  </si>
  <si>
    <t>Tiffany Huff</t>
  </si>
  <si>
    <t>Kristen Smith</t>
  </si>
  <si>
    <t>Ricky Ramirez</t>
  </si>
  <si>
    <t>Charles Jenkins</t>
  </si>
  <si>
    <t>Melissa Nguyen</t>
  </si>
  <si>
    <t>Jeffrey Miller</t>
  </si>
  <si>
    <t>Spencer Lowe</t>
  </si>
  <si>
    <t>Jeffrey Ford</t>
  </si>
  <si>
    <t>Kyle Sharp</t>
  </si>
  <si>
    <t>Emily Martinez</t>
  </si>
  <si>
    <t>Teresa Mcdonald</t>
  </si>
  <si>
    <t>Julie Miller</t>
  </si>
  <si>
    <t>Richard Taylor</t>
  </si>
  <si>
    <t>Dr. Darren Jackson</t>
  </si>
  <si>
    <t>Michael Roberts</t>
  </si>
  <si>
    <t>Taylor Arnold</t>
  </si>
  <si>
    <t>Wendy Turner</t>
  </si>
  <si>
    <t>Dylan Ramos</t>
  </si>
  <si>
    <t>Eric Krause</t>
  </si>
  <si>
    <t>Amber Allison</t>
  </si>
  <si>
    <t>Jerry Hancock</t>
  </si>
  <si>
    <t>William Lowe</t>
  </si>
  <si>
    <t>Nathan Cruz</t>
  </si>
  <si>
    <t>David Garcia</t>
  </si>
  <si>
    <t>Madison Green</t>
  </si>
  <si>
    <t>Michael Barnes</t>
  </si>
  <si>
    <t>Sylvia Klein</t>
  </si>
  <si>
    <t>Jason Johnson</t>
  </si>
  <si>
    <t>Ronald Moore</t>
  </si>
  <si>
    <t>Kevin Cruz</t>
  </si>
  <si>
    <t>Jason Lindsey</t>
  </si>
  <si>
    <t>Keith Gaines</t>
  </si>
  <si>
    <t>William Roman</t>
  </si>
  <si>
    <t>Emily Jones</t>
  </si>
  <si>
    <t>Desiree Robles</t>
  </si>
  <si>
    <t>Teresa Hoover</t>
  </si>
  <si>
    <t>Mark Bradley</t>
  </si>
  <si>
    <t>Julie Becker</t>
  </si>
  <si>
    <t>Steven Moran</t>
  </si>
  <si>
    <t>Robert Mack</t>
  </si>
  <si>
    <t>Rhonda Brown</t>
  </si>
  <si>
    <t>Desiree Smith</t>
  </si>
  <si>
    <t>Gregory Choi</t>
  </si>
  <si>
    <t>Elizabeth Mcbride</t>
  </si>
  <si>
    <t>Christopher Carpenter</t>
  </si>
  <si>
    <t>Danielle Brooks</t>
  </si>
  <si>
    <t>Brian Bauer</t>
  </si>
  <si>
    <t>Adrienne Moore</t>
  </si>
  <si>
    <t>Mark Glover</t>
  </si>
  <si>
    <t>James Steele</t>
  </si>
  <si>
    <t>Mark Houston</t>
  </si>
  <si>
    <t>Taylor Anderson</t>
  </si>
  <si>
    <t>Dr. Ivan Jackson</t>
  </si>
  <si>
    <t>Benjamin Lopez</t>
  </si>
  <si>
    <t>John Coleman</t>
  </si>
  <si>
    <t>Lisa Price</t>
  </si>
  <si>
    <t>Sheri Day</t>
  </si>
  <si>
    <t>Janice Hammond</t>
  </si>
  <si>
    <t>Emily Kelley</t>
  </si>
  <si>
    <t>Matthew Jacobson</t>
  </si>
  <si>
    <t>Scott Lopez MD</t>
  </si>
  <si>
    <t>Joseph Cunningham</t>
  </si>
  <si>
    <t>Jacob Castro</t>
  </si>
  <si>
    <t>Christopher Alvarez</t>
  </si>
  <si>
    <t>Kimberly Strong</t>
  </si>
  <si>
    <t>Michael Smith</t>
  </si>
  <si>
    <t>Amy Ellis</t>
  </si>
  <si>
    <t>Kelly Browning DDS</t>
  </si>
  <si>
    <t>Jeffrey Russo</t>
  </si>
  <si>
    <t>Rachel Curtis</t>
  </si>
  <si>
    <t>Samantha Mccann</t>
  </si>
  <si>
    <t>Michelle Tyler</t>
  </si>
  <si>
    <t>Brenda Garcia</t>
  </si>
  <si>
    <t>Tim Parks</t>
  </si>
  <si>
    <t>Brian Rogers</t>
  </si>
  <si>
    <t>Nathan Scott</t>
  </si>
  <si>
    <t>Hannah Hernandez</t>
  </si>
  <si>
    <t>Rachel Reed</t>
  </si>
  <si>
    <t>Jordan Reid</t>
  </si>
  <si>
    <t>Rebecca Doyle</t>
  </si>
  <si>
    <t>Rebecca Taylor</t>
  </si>
  <si>
    <t>Natasha Gaines</t>
  </si>
  <si>
    <t>Lori Stevens</t>
  </si>
  <si>
    <t>Michael Berry</t>
  </si>
  <si>
    <t>Jacob Johnson</t>
  </si>
  <si>
    <t>Ronald Galvan</t>
  </si>
  <si>
    <t>Karla Tran</t>
  </si>
  <si>
    <t>Frank Lewis</t>
  </si>
  <si>
    <t>Michael Campbell</t>
  </si>
  <si>
    <t>Donald Chandler</t>
  </si>
  <si>
    <t>Angela Carlson</t>
  </si>
  <si>
    <t>Tammy Bender</t>
  </si>
  <si>
    <t>Dennis Cooper</t>
  </si>
  <si>
    <t>Michele Thomas</t>
  </si>
  <si>
    <t>Thomas Smith</t>
  </si>
  <si>
    <t>Lauren Hernandez</t>
  </si>
  <si>
    <t>Paul Robbins</t>
  </si>
  <si>
    <t>Kaitlyn Duncan</t>
  </si>
  <si>
    <t>Richard Carter</t>
  </si>
  <si>
    <t>Michael Carlson</t>
  </si>
  <si>
    <t>Phyllis Wilson</t>
  </si>
  <si>
    <t>Rebecca Brennan</t>
  </si>
  <si>
    <t>Tiffany Perez</t>
  </si>
  <si>
    <t>Kevin Lyons</t>
  </si>
  <si>
    <t>Stephen Patterson</t>
  </si>
  <si>
    <t>Robert Arnold</t>
  </si>
  <si>
    <t>Michael Moreno</t>
  </si>
  <si>
    <t>Mrs. Misty Miller MD</t>
  </si>
  <si>
    <t>John Horton</t>
  </si>
  <si>
    <t>Daniel Morales</t>
  </si>
  <si>
    <t>Susan Rodriguez</t>
  </si>
  <si>
    <t>Jesse Reynolds</t>
  </si>
  <si>
    <t>Stephanie Foley</t>
  </si>
  <si>
    <t>William Mccoy</t>
  </si>
  <si>
    <t>William Maldonado</t>
  </si>
  <si>
    <t>April Martinez</t>
  </si>
  <si>
    <t>Richard Sanchez</t>
  </si>
  <si>
    <t>Daniel Morgan</t>
  </si>
  <si>
    <t>Sarah Moore</t>
  </si>
  <si>
    <t>Bryan Martin</t>
  </si>
  <si>
    <t>Christy Harrison</t>
  </si>
  <si>
    <t>Jerome Jackson</t>
  </si>
  <si>
    <t>Nicole Davis</t>
  </si>
  <si>
    <t>Tammy Hurley</t>
  </si>
  <si>
    <t>Margaret Richardson MD</t>
  </si>
  <si>
    <t>Dean Wells</t>
  </si>
  <si>
    <t>Maria Nguyen</t>
  </si>
  <si>
    <t>Barry Smith</t>
  </si>
  <si>
    <t>Andrew Molina</t>
  </si>
  <si>
    <t>Justin Sheppard</t>
  </si>
  <si>
    <t>Patty Acosta</t>
  </si>
  <si>
    <t>David Jackson</t>
  </si>
  <si>
    <t>Russell Burns MD</t>
  </si>
  <si>
    <t>Cheryl Forbes</t>
  </si>
  <si>
    <t>Kyle Walker</t>
  </si>
  <si>
    <t>Emily Boyd</t>
  </si>
  <si>
    <t>Eric Carlson</t>
  </si>
  <si>
    <t>Janet Jackson</t>
  </si>
  <si>
    <t>Ryan Torres</t>
  </si>
  <si>
    <t>James Buchanan</t>
  </si>
  <si>
    <t>Darren Miller</t>
  </si>
  <si>
    <t>Gregory Mcfarland</t>
  </si>
  <si>
    <t>Lynn Poole</t>
  </si>
  <si>
    <t>Meghan Morris</t>
  </si>
  <si>
    <t>Vicki Hoffman</t>
  </si>
  <si>
    <t>Lisa Hall</t>
  </si>
  <si>
    <t>Jared Walker</t>
  </si>
  <si>
    <t>Dr. Brandon Ryan</t>
  </si>
  <si>
    <t>Mitchell Willis</t>
  </si>
  <si>
    <t>Margaret Castillo</t>
  </si>
  <si>
    <t>Danielle Doyle</t>
  </si>
  <si>
    <t>Tammy Marshall</t>
  </si>
  <si>
    <t>Shane Roberts</t>
  </si>
  <si>
    <t>Katherine White</t>
  </si>
  <si>
    <t>Nathan Robles</t>
  </si>
  <si>
    <t>Kelsey White</t>
  </si>
  <si>
    <t>Phillip Harvey</t>
  </si>
  <si>
    <t>Brian Lyons</t>
  </si>
  <si>
    <t>Melissa Morgan</t>
  </si>
  <si>
    <t>Elizabeth Pugh</t>
  </si>
  <si>
    <t>Megan Taylor</t>
  </si>
  <si>
    <t>David Butler</t>
  </si>
  <si>
    <t>Amy Anderson</t>
  </si>
  <si>
    <t>Lori Morris</t>
  </si>
  <si>
    <t>James Turner</t>
  </si>
  <si>
    <t>Christopher Lopez</t>
  </si>
  <si>
    <t>Mr. Donald Schultz</t>
  </si>
  <si>
    <t>Cheryl Mccarthy</t>
  </si>
  <si>
    <t>Jennifer Rowe</t>
  </si>
  <si>
    <t>James May</t>
  </si>
  <si>
    <t>Sharon King</t>
  </si>
  <si>
    <t>Charles Brock</t>
  </si>
  <si>
    <t>Lori Burton</t>
  </si>
  <si>
    <t>Amanda Riley</t>
  </si>
  <si>
    <t>Craig Ramirez</t>
  </si>
  <si>
    <t>Susan Martinez</t>
  </si>
  <si>
    <t>Kurt Church</t>
  </si>
  <si>
    <t>Jennifer Rhodes</t>
  </si>
  <si>
    <t>Lisa Medina</t>
  </si>
  <si>
    <t>Melanie Garza</t>
  </si>
  <si>
    <t>Christine Edwards</t>
  </si>
  <si>
    <t>Cody Wang</t>
  </si>
  <si>
    <t>Anthony Wilson</t>
  </si>
  <si>
    <t>Tammy Sanchez</t>
  </si>
  <si>
    <t>Angela Owens</t>
  </si>
  <si>
    <t>Jimmy Ellis</t>
  </si>
  <si>
    <t>Darrell Mccarty</t>
  </si>
  <si>
    <t>Lori Carter</t>
  </si>
  <si>
    <t>Jordan Williams</t>
  </si>
  <si>
    <t>Lindsey Williams</t>
  </si>
  <si>
    <t>Katie Parrish</t>
  </si>
  <si>
    <t>Emily Riggs</t>
  </si>
  <si>
    <t>Kayla Olson</t>
  </si>
  <si>
    <t>Marco Jones</t>
  </si>
  <si>
    <t>John Taylor</t>
  </si>
  <si>
    <t>Marcus Garza</t>
  </si>
  <si>
    <t>Mark Smith</t>
  </si>
  <si>
    <t>Mark Salinas</t>
  </si>
  <si>
    <t>Crystal Beltran</t>
  </si>
  <si>
    <t>Michael Newman</t>
  </si>
  <si>
    <t>Kelly Carson</t>
  </si>
  <si>
    <t>Christopher Mathews</t>
  </si>
  <si>
    <t>Shaun Herrera</t>
  </si>
  <si>
    <t>Timothy Thomas</t>
  </si>
  <si>
    <t>Joel Russell</t>
  </si>
  <si>
    <t>Bonnie Smith</t>
  </si>
  <si>
    <t>Thomas Calderon</t>
  </si>
  <si>
    <t>Mary Mckenzie</t>
  </si>
  <si>
    <t>Debra Underwood</t>
  </si>
  <si>
    <t>Christian Heath</t>
  </si>
  <si>
    <t>Lauren Salazar</t>
  </si>
  <si>
    <t>Lisa Joseph</t>
  </si>
  <si>
    <t>Olivia Fernandez</t>
  </si>
  <si>
    <t>Jamie Brown</t>
  </si>
  <si>
    <t>John White</t>
  </si>
  <si>
    <t>Sarah Grimes</t>
  </si>
  <si>
    <t>Joseph Olsen</t>
  </si>
  <si>
    <t>Ashley Myers</t>
  </si>
  <si>
    <t>Bryan Scott</t>
  </si>
  <si>
    <t>Nicole Bray</t>
  </si>
  <si>
    <t>Patricia Nichols</t>
  </si>
  <si>
    <t>Timothy Ramirez</t>
  </si>
  <si>
    <t>Shane Glover</t>
  </si>
  <si>
    <t>Michael Simon</t>
  </si>
  <si>
    <t>Jacqueline Garza</t>
  </si>
  <si>
    <t>Jonathan Rodgers</t>
  </si>
  <si>
    <t>Emily Johnson</t>
  </si>
  <si>
    <t>Sabrina Mendoza</t>
  </si>
  <si>
    <t>Rebecca Thornton</t>
  </si>
  <si>
    <t>Cody Mckinney</t>
  </si>
  <si>
    <t>Tammy Vega</t>
  </si>
  <si>
    <t>Thomas Davenport</t>
  </si>
  <si>
    <t>Steven Mclaughlin</t>
  </si>
  <si>
    <t>Danny Fritz</t>
  </si>
  <si>
    <t>Melvin Chase</t>
  </si>
  <si>
    <t>Jacob Ward</t>
  </si>
  <si>
    <t>Gabriel Simpson</t>
  </si>
  <si>
    <t>Jacqueline Evans</t>
  </si>
  <si>
    <t>Dr. Pamela Bond DDS</t>
  </si>
  <si>
    <t>Shelley Cordova</t>
  </si>
  <si>
    <t>Heather Rodriguez</t>
  </si>
  <si>
    <t>Victor Vasquez</t>
  </si>
  <si>
    <t>Douglas Harvey</t>
  </si>
  <si>
    <t>Derrick Farmer</t>
  </si>
  <si>
    <t>Michael Potts DDS</t>
  </si>
  <si>
    <t>Stacy Leon</t>
  </si>
  <si>
    <t>John Salinas</t>
  </si>
  <si>
    <t>Christine Davis</t>
  </si>
  <si>
    <t>Heather Hernandez</t>
  </si>
  <si>
    <t>David Gonzalez</t>
  </si>
  <si>
    <t>Harold Mack</t>
  </si>
  <si>
    <t>Amber Mckee</t>
  </si>
  <si>
    <t>Harry Evans</t>
  </si>
  <si>
    <t>Robert Duarte</t>
  </si>
  <si>
    <t>Matthew Hernandez</t>
  </si>
  <si>
    <t>Isaac Martinez</t>
  </si>
  <si>
    <t>John Lin</t>
  </si>
  <si>
    <t>Crystal Bennett</t>
  </si>
  <si>
    <t>Amanda Phillips</t>
  </si>
  <si>
    <t>Kristin Watts</t>
  </si>
  <si>
    <t>Laura Howell</t>
  </si>
  <si>
    <t>Lindsey Thompson</t>
  </si>
  <si>
    <t>Ryan Harris MD</t>
  </si>
  <si>
    <t>Mr. Tyler Guerra</t>
  </si>
  <si>
    <t>Morgan Mercado</t>
  </si>
  <si>
    <t>Patricia Smith</t>
  </si>
  <si>
    <t>Amanda Martinez</t>
  </si>
  <si>
    <t>Alicia Contreras MD</t>
  </si>
  <si>
    <t>Randy Webb</t>
  </si>
  <si>
    <t>Maria Smith</t>
  </si>
  <si>
    <t>Marcus Green</t>
  </si>
  <si>
    <t>Ryan Smith</t>
  </si>
  <si>
    <t>Cory Martinez</t>
  </si>
  <si>
    <t>April White</t>
  </si>
  <si>
    <t>Carla Figueroa</t>
  </si>
  <si>
    <t>Ian Young</t>
  </si>
  <si>
    <t>Deborah Coleman</t>
  </si>
  <si>
    <t>Joseph Miller</t>
  </si>
  <si>
    <t>Jennifer Wheeler</t>
  </si>
  <si>
    <t>Christina Johnson</t>
  </si>
  <si>
    <t>Marcus Turner</t>
  </si>
  <si>
    <t>Samantha Edwards</t>
  </si>
  <si>
    <t>Dylan Carter</t>
  </si>
  <si>
    <t>Christina Fitzgerald MD</t>
  </si>
  <si>
    <t>Bryan Duncan</t>
  </si>
  <si>
    <t>Tara Quinn DDS</t>
  </si>
  <si>
    <t>Jessica Allen</t>
  </si>
  <si>
    <t>Lawrence Finley</t>
  </si>
  <si>
    <t>Lucas Whitaker</t>
  </si>
  <si>
    <t>Colin Mitchell</t>
  </si>
  <si>
    <t>Marie Jenkins</t>
  </si>
  <si>
    <t>Michelle Wilkinson</t>
  </si>
  <si>
    <t>Robert Gill</t>
  </si>
  <si>
    <t>Paula Gillespie</t>
  </si>
  <si>
    <t>Billy Willis</t>
  </si>
  <si>
    <t>Crystal Butler</t>
  </si>
  <si>
    <t>Lorraine Turner</t>
  </si>
  <si>
    <t>Rodney Pearson</t>
  </si>
  <si>
    <t>Elizabeth Roach</t>
  </si>
  <si>
    <t>Rodney Barrett</t>
  </si>
  <si>
    <t>Ricky Lewis</t>
  </si>
  <si>
    <t>Daniel Perez</t>
  </si>
  <si>
    <t>Veronica Green</t>
  </si>
  <si>
    <t>Bobby Walker</t>
  </si>
  <si>
    <t>Joshua Gay</t>
  </si>
  <si>
    <t>Gary Jenkins</t>
  </si>
  <si>
    <t>Madison Arias</t>
  </si>
  <si>
    <t>Kristen Cook</t>
  </si>
  <si>
    <t>Caitlin Berry</t>
  </si>
  <si>
    <t>David Greene</t>
  </si>
  <si>
    <t>Andrea Townsend</t>
  </si>
  <si>
    <t>Jonathan York</t>
  </si>
  <si>
    <t>Colleen Walters</t>
  </si>
  <si>
    <t>Angela King</t>
  </si>
  <si>
    <t>Katherine Boyer</t>
  </si>
  <si>
    <t>Tanya Nash</t>
  </si>
  <si>
    <t>Tonya Curry</t>
  </si>
  <si>
    <t>Kristin Fisher</t>
  </si>
  <si>
    <t>Elizabeth Bell</t>
  </si>
  <si>
    <t>Amber Ellis</t>
  </si>
  <si>
    <t>Felicia Salas</t>
  </si>
  <si>
    <t>Grace Kelly</t>
  </si>
  <si>
    <t>Alexander Pace</t>
  </si>
  <si>
    <t>Danny Barnes</t>
  </si>
  <si>
    <t>Tina Rodriguez</t>
  </si>
  <si>
    <t>Regina Cox</t>
  </si>
  <si>
    <t>Alexis Valdez</t>
  </si>
  <si>
    <t>Michael Rogers</t>
  </si>
  <si>
    <t>Julie Hodge</t>
  </si>
  <si>
    <t>Amy Calhoun</t>
  </si>
  <si>
    <t>Henry Mullins</t>
  </si>
  <si>
    <t>Joshua Mora</t>
  </si>
  <si>
    <t>Teresa Harper</t>
  </si>
  <si>
    <t>Caroline Obrien</t>
  </si>
  <si>
    <t>Robert Woods</t>
  </si>
  <si>
    <t>Timothy Macias</t>
  </si>
  <si>
    <t>Karen Washington</t>
  </si>
  <si>
    <t>Jonathon Cook</t>
  </si>
  <si>
    <t>John Bryant</t>
  </si>
  <si>
    <t>Rachel Kim</t>
  </si>
  <si>
    <t>Dawn Ward</t>
  </si>
  <si>
    <t>Bradley Wallace</t>
  </si>
  <si>
    <t>Clayton Lin</t>
  </si>
  <si>
    <t>Nicholas Dixon</t>
  </si>
  <si>
    <t>Kristen Cruz</t>
  </si>
  <si>
    <t>Cody Patrick</t>
  </si>
  <si>
    <t>Robert Jones</t>
  </si>
  <si>
    <t>Jill Lewis</t>
  </si>
  <si>
    <t>Michelle Cole</t>
  </si>
  <si>
    <t>Margaret Taylor</t>
  </si>
  <si>
    <t>Keith Olsen</t>
  </si>
  <si>
    <t>Jacqueline Anderson</t>
  </si>
  <si>
    <t>Bryan Deleon</t>
  </si>
  <si>
    <t>George Evans</t>
  </si>
  <si>
    <t>David Holder</t>
  </si>
  <si>
    <t>Michael Perez</t>
  </si>
  <si>
    <t>Natasha Carter</t>
  </si>
  <si>
    <t>Mark Johnson</t>
  </si>
  <si>
    <t>Lynn Stewart</t>
  </si>
  <si>
    <t>Roberta Mullins</t>
  </si>
  <si>
    <t>John Roberts</t>
  </si>
  <si>
    <t>Jamie Anderson</t>
  </si>
  <si>
    <t>Harold Johns</t>
  </si>
  <si>
    <t>Jennifer James</t>
  </si>
  <si>
    <t>Mr. Dennis Brown</t>
  </si>
  <si>
    <t>Richard Tran</t>
  </si>
  <si>
    <t>Gina Lawson</t>
  </si>
  <si>
    <t>Steven Mcdaniel</t>
  </si>
  <si>
    <t>Lindsay Nichols</t>
  </si>
  <si>
    <t>Jennifer May</t>
  </si>
  <si>
    <t>Becky Sweeney</t>
  </si>
  <si>
    <t>Andre Gutierrez Jr.</t>
  </si>
  <si>
    <t>James Mckee</t>
  </si>
  <si>
    <t>Jerry Richards</t>
  </si>
  <si>
    <t>Elizabeth Hughes</t>
  </si>
  <si>
    <t>Russell Atkinson</t>
  </si>
  <si>
    <t>Melanie Jimenez</t>
  </si>
  <si>
    <t>Thomas Phillips</t>
  </si>
  <si>
    <t>Marc Hodges</t>
  </si>
  <si>
    <t>Kenneth Beck</t>
  </si>
  <si>
    <t>Sarah Vargas</t>
  </si>
  <si>
    <t>Julie Carlson</t>
  </si>
  <si>
    <t>Teresa Underwood</t>
  </si>
  <si>
    <t>Shane Hunter DDS</t>
  </si>
  <si>
    <t>Brandon Crosby</t>
  </si>
  <si>
    <t>Terrence Dominguez</t>
  </si>
  <si>
    <t>Sarah Fleming</t>
  </si>
  <si>
    <t>Jessica Brown</t>
  </si>
  <si>
    <t>Susan Bradley</t>
  </si>
  <si>
    <t>Samantha Munoz</t>
  </si>
  <si>
    <t>Gina Miranda</t>
  </si>
  <si>
    <t>Jennifer Lopez</t>
  </si>
  <si>
    <t>Jennifer Hill</t>
  </si>
  <si>
    <t>Amy Garrett</t>
  </si>
  <si>
    <t>Shannon Dalton</t>
  </si>
  <si>
    <t>Sara Bradley</t>
  </si>
  <si>
    <t>Julia Strong</t>
  </si>
  <si>
    <t>Kristen Lewis</t>
  </si>
  <si>
    <t>Emily Howard</t>
  </si>
  <si>
    <t>Jennifer Munoz</t>
  </si>
  <si>
    <t>Christopher Adams</t>
  </si>
  <si>
    <t>Samuel Young</t>
  </si>
  <si>
    <t>Jeffrey Moreno</t>
  </si>
  <si>
    <t>Stephanie Foster</t>
  </si>
  <si>
    <t>Richard Baxter</t>
  </si>
  <si>
    <t>Maria Walker</t>
  </si>
  <si>
    <t>Rachel Hampton</t>
  </si>
  <si>
    <t>Kevin Morgan</t>
  </si>
  <si>
    <t>Ashley James</t>
  </si>
  <si>
    <t>Maria Flores</t>
  </si>
  <si>
    <t>Victor Flores</t>
  </si>
  <si>
    <t>William Baker</t>
  </si>
  <si>
    <t>Walter Wu</t>
  </si>
  <si>
    <t>Sara Wagner</t>
  </si>
  <si>
    <t>Don Haynes</t>
  </si>
  <si>
    <t>Amy Lynch</t>
  </si>
  <si>
    <t>Michael White</t>
  </si>
  <si>
    <t>Gregory Riley</t>
  </si>
  <si>
    <t>Jeffrey Nguyen</t>
  </si>
  <si>
    <t>Bobby Bolton</t>
  </si>
  <si>
    <t>Chad Richardson</t>
  </si>
  <si>
    <t>Christian Carpenter</t>
  </si>
  <si>
    <t>Tammy Morris</t>
  </si>
  <si>
    <t>David Melendez</t>
  </si>
  <si>
    <t>Rachel Haynes</t>
  </si>
  <si>
    <t>Blake Hughes</t>
  </si>
  <si>
    <t>Dr. Kari Newton</t>
  </si>
  <si>
    <t>Raymond Peters</t>
  </si>
  <si>
    <t>Stephanie Thornton</t>
  </si>
  <si>
    <t>Laurie Ayers</t>
  </si>
  <si>
    <t>Justin Gonzalez</t>
  </si>
  <si>
    <t>Penny Diaz</t>
  </si>
  <si>
    <t>Fernando Hickman</t>
  </si>
  <si>
    <t>Mrs. Mary Porter</t>
  </si>
  <si>
    <t>George Beck</t>
  </si>
  <si>
    <t>Peter Mendoza</t>
  </si>
  <si>
    <t>Timothy Carson</t>
  </si>
  <si>
    <t>Janice Allen</t>
  </si>
  <si>
    <t>Joshua Jones</t>
  </si>
  <si>
    <t>Jeffrey Black</t>
  </si>
  <si>
    <t>Jonathan Williams</t>
  </si>
  <si>
    <t>Michelle Collins</t>
  </si>
  <si>
    <t>Taylor Lowe</t>
  </si>
  <si>
    <t>Troy Cook</t>
  </si>
  <si>
    <t>Scott Holloway</t>
  </si>
  <si>
    <t>John Dickson</t>
  </si>
  <si>
    <t>Chelsea Taylor</t>
  </si>
  <si>
    <t>Wesley Davis</t>
  </si>
  <si>
    <t>April Cunningham</t>
  </si>
  <si>
    <t>Douglas Montgomery</t>
  </si>
  <si>
    <t>Marissa Schmidt</t>
  </si>
  <si>
    <t>Thomas Rodriguez</t>
  </si>
  <si>
    <t>Robert Turner</t>
  </si>
  <si>
    <t>Taylor Smith</t>
  </si>
  <si>
    <t>Marilyn Casey</t>
  </si>
  <si>
    <t>Jacob Jennings</t>
  </si>
  <si>
    <t>Robert Alexander</t>
  </si>
  <si>
    <t>Mrs. Cassandra Larson MD</t>
  </si>
  <si>
    <t>Sarah Newman</t>
  </si>
  <si>
    <t>Erin Phelps</t>
  </si>
  <si>
    <t>Stanley Watson</t>
  </si>
  <si>
    <t>Donna Leon</t>
  </si>
  <si>
    <t>Kevin King</t>
  </si>
  <si>
    <t>Crystal Rose</t>
  </si>
  <si>
    <t>Tyler Oneal</t>
  </si>
  <si>
    <t>Cassandra Stewart</t>
  </si>
  <si>
    <t>Product ID</t>
  </si>
  <si>
    <t>Supplier</t>
  </si>
  <si>
    <t>Stock Available</t>
  </si>
  <si>
    <t>Rating</t>
  </si>
  <si>
    <t>P100</t>
  </si>
  <si>
    <t>Turner LLC</t>
  </si>
  <si>
    <t>P101</t>
  </si>
  <si>
    <t>Shelton PLC</t>
  </si>
  <si>
    <t>P102</t>
  </si>
  <si>
    <t>Peters-Bell</t>
  </si>
  <si>
    <t>P103</t>
  </si>
  <si>
    <t>Murray, Gray and Mitchell</t>
  </si>
  <si>
    <t>P104</t>
  </si>
  <si>
    <t>Gutierrez LLC</t>
  </si>
  <si>
    <t>P105</t>
  </si>
  <si>
    <t>Mcfarland-Jimenez</t>
  </si>
  <si>
    <t>P106</t>
  </si>
  <si>
    <t>Weeks and Sons</t>
  </si>
  <si>
    <t>P107</t>
  </si>
  <si>
    <t>Cohen Ltd</t>
  </si>
  <si>
    <r>
      <t xml:space="preserve">Sort the data by </t>
    </r>
    <r>
      <rPr>
        <sz val="10"/>
        <color theme="1"/>
        <rFont val="Arial Unicode MS"/>
      </rPr>
      <t>Order Date</t>
    </r>
    <r>
      <rPr>
        <sz val="11"/>
        <color theme="1"/>
        <rFont val="Calibri"/>
        <family val="2"/>
        <scheme val="minor"/>
      </rPr>
      <t xml:space="preserve"> in ascending order.</t>
    </r>
  </si>
  <si>
    <r>
      <t xml:space="preserve">Filter data for </t>
    </r>
    <r>
      <rPr>
        <sz val="10"/>
        <color theme="1"/>
        <rFont val="Arial Unicode MS"/>
      </rPr>
      <t>Region</t>
    </r>
    <r>
      <rPr>
        <sz val="11"/>
        <color theme="1"/>
        <rFont val="Calibri"/>
        <family val="2"/>
        <scheme val="minor"/>
      </rPr>
      <t xml:space="preserve"> = "North".</t>
    </r>
  </si>
  <si>
    <r>
      <t xml:space="preserve">Use </t>
    </r>
    <r>
      <rPr>
        <sz val="10"/>
        <color theme="1"/>
        <rFont val="Arial Unicode MS"/>
      </rPr>
      <t>COUNTIF</t>
    </r>
    <r>
      <rPr>
        <sz val="11"/>
        <color theme="1"/>
        <rFont val="Calibri"/>
        <family val="2"/>
        <scheme val="minor"/>
      </rPr>
      <t xml:space="preserve"> to count how many times "Laptop" appears in </t>
    </r>
    <r>
      <rPr>
        <sz val="10"/>
        <color theme="1"/>
        <rFont val="Arial Unicode MS"/>
      </rPr>
      <t>Product Name</t>
    </r>
    <r>
      <rPr>
        <sz val="11"/>
        <color theme="1"/>
        <rFont val="Calibri"/>
        <family val="2"/>
        <scheme val="minor"/>
      </rPr>
      <t>.</t>
    </r>
  </si>
  <si>
    <r>
      <t xml:space="preserve">Use </t>
    </r>
    <r>
      <rPr>
        <sz val="10"/>
        <color theme="1"/>
        <rFont val="Arial Unicode MS"/>
      </rPr>
      <t>SUMIF</t>
    </r>
    <r>
      <rPr>
        <sz val="11"/>
        <color theme="1"/>
        <rFont val="Calibri"/>
        <family val="2"/>
        <scheme val="minor"/>
      </rPr>
      <t xml:space="preserve"> to calculate total sales for the "West" region.</t>
    </r>
  </si>
  <si>
    <r>
      <t>Calculate total revenue using a formula (</t>
    </r>
    <r>
      <rPr>
        <sz val="10"/>
        <color theme="1"/>
        <rFont val="Arial Unicode MS"/>
      </rPr>
      <t>Quantity * Unit Price</t>
    </r>
    <r>
      <rPr>
        <sz val="11"/>
        <color theme="1"/>
        <rFont val="Calibri"/>
        <family val="2"/>
        <scheme val="minor"/>
      </rPr>
      <t>).</t>
    </r>
  </si>
  <si>
    <r>
      <t xml:space="preserve">Use </t>
    </r>
    <r>
      <rPr>
        <sz val="10"/>
        <color theme="1"/>
        <rFont val="Arial Unicode MS"/>
      </rPr>
      <t>IF</t>
    </r>
    <r>
      <rPr>
        <sz val="11"/>
        <color theme="1"/>
        <rFont val="Calibri"/>
        <family val="2"/>
        <scheme val="minor"/>
      </rPr>
      <t xml:space="preserve"> to label sales above 5000 as “High” and others as “Low”.</t>
    </r>
  </si>
  <si>
    <r>
      <t xml:space="preserve">Extract the year from </t>
    </r>
    <r>
      <rPr>
        <sz val="10"/>
        <color theme="1"/>
        <rFont val="Arial Unicode MS"/>
      </rPr>
      <t>Order Date</t>
    </r>
    <r>
      <rPr>
        <sz val="11"/>
        <color theme="1"/>
        <rFont val="Calibri"/>
        <family val="2"/>
        <scheme val="minor"/>
      </rPr>
      <t xml:space="preserve"> using </t>
    </r>
    <r>
      <rPr>
        <sz val="10"/>
        <color theme="1"/>
        <rFont val="Arial Unicode MS"/>
      </rPr>
      <t>YEAR</t>
    </r>
    <r>
      <rPr>
        <sz val="11"/>
        <color theme="1"/>
        <rFont val="Calibri"/>
        <family val="2"/>
        <scheme val="minor"/>
      </rPr>
      <t xml:space="preserve"> function.</t>
    </r>
  </si>
  <si>
    <r>
      <t xml:space="preserve">Format </t>
    </r>
    <r>
      <rPr>
        <sz val="10"/>
        <color theme="1"/>
        <rFont val="Arial Unicode MS"/>
      </rPr>
      <t>Unit Price</t>
    </r>
    <r>
      <rPr>
        <sz val="11"/>
        <color theme="1"/>
        <rFont val="Calibri"/>
        <family val="2"/>
        <scheme val="minor"/>
      </rPr>
      <t xml:space="preserve"> column as currency.</t>
    </r>
  </si>
  <si>
    <r>
      <t xml:space="preserve">Use </t>
    </r>
    <r>
      <rPr>
        <sz val="10"/>
        <color theme="1"/>
        <rFont val="Arial Unicode MS"/>
      </rPr>
      <t>PROPER</t>
    </r>
    <r>
      <rPr>
        <sz val="11"/>
        <color theme="1"/>
        <rFont val="Calibri"/>
        <family val="2"/>
        <scheme val="minor"/>
      </rPr>
      <t xml:space="preserve"> to capitalize all customer names correctly.</t>
    </r>
  </si>
  <si>
    <r>
      <t xml:space="preserve">Create a bar chart showing total sales by </t>
    </r>
    <r>
      <rPr>
        <sz val="10"/>
        <color theme="1"/>
        <rFont val="Arial Unicode MS"/>
      </rPr>
      <t>Region</t>
    </r>
    <r>
      <rPr>
        <sz val="11"/>
        <color theme="1"/>
        <rFont val="Calibri"/>
        <family val="2"/>
        <scheme val="minor"/>
      </rPr>
      <t>.</t>
    </r>
  </si>
  <si>
    <r>
      <t xml:space="preserve">Use </t>
    </r>
    <r>
      <rPr>
        <sz val="10"/>
        <color theme="1"/>
        <rFont val="Arial Unicode MS"/>
      </rPr>
      <t>VLOOKUP</t>
    </r>
    <r>
      <rPr>
        <sz val="11"/>
        <color theme="1"/>
        <rFont val="Calibri"/>
        <family val="2"/>
        <scheme val="minor"/>
      </rPr>
      <t xml:space="preserve"> to find unit price of a specific product.</t>
    </r>
  </si>
  <si>
    <r>
      <t xml:space="preserve">Find the average quantity ordered using </t>
    </r>
    <r>
      <rPr>
        <sz val="10"/>
        <color theme="1"/>
        <rFont val="Arial Unicode MS"/>
      </rPr>
      <t>AVERAGE</t>
    </r>
    <r>
      <rPr>
        <sz val="11"/>
        <color theme="1"/>
        <rFont val="Calibri"/>
        <family val="2"/>
        <scheme val="minor"/>
      </rPr>
      <t>.</t>
    </r>
  </si>
  <si>
    <r>
      <t xml:space="preserve">Use </t>
    </r>
    <r>
      <rPr>
        <sz val="10"/>
        <color theme="1"/>
        <rFont val="Arial Unicode MS"/>
      </rPr>
      <t>MAX</t>
    </r>
    <r>
      <rPr>
        <sz val="11"/>
        <color theme="1"/>
        <rFont val="Calibri"/>
        <family val="2"/>
        <scheme val="minor"/>
      </rPr>
      <t xml:space="preserve"> and </t>
    </r>
    <r>
      <rPr>
        <sz val="10"/>
        <color theme="1"/>
        <rFont val="Arial Unicode MS"/>
      </rPr>
      <t>MIN</t>
    </r>
    <r>
      <rPr>
        <sz val="11"/>
        <color theme="1"/>
        <rFont val="Calibri"/>
        <family val="2"/>
        <scheme val="minor"/>
      </rPr>
      <t xml:space="preserve"> to find the highest and lowest </t>
    </r>
    <r>
      <rPr>
        <sz val="10"/>
        <color theme="1"/>
        <rFont val="Arial Unicode MS"/>
      </rPr>
      <t>Total Sales</t>
    </r>
    <r>
      <rPr>
        <sz val="11"/>
        <color theme="1"/>
        <rFont val="Calibri"/>
        <family val="2"/>
        <scheme val="minor"/>
      </rPr>
      <t>.</t>
    </r>
  </si>
  <si>
    <r>
      <t xml:space="preserve">Add a new column for </t>
    </r>
    <r>
      <rPr>
        <sz val="10"/>
        <color theme="1"/>
        <rFont val="Arial Unicode MS"/>
      </rPr>
      <t>Discounted Price</t>
    </r>
    <r>
      <rPr>
        <sz val="11"/>
        <color theme="1"/>
        <rFont val="Calibri"/>
        <family val="2"/>
        <scheme val="minor"/>
      </rPr>
      <t xml:space="preserve"> = </t>
    </r>
    <r>
      <rPr>
        <sz val="10"/>
        <color theme="1"/>
        <rFont val="Arial Unicode MS"/>
      </rPr>
      <t>Unit Price * 0.9</t>
    </r>
    <r>
      <rPr>
        <sz val="11"/>
        <color theme="1"/>
        <rFont val="Calibri"/>
        <family val="2"/>
        <scheme val="minor"/>
      </rPr>
      <t>.</t>
    </r>
  </si>
  <si>
    <r>
      <t xml:space="preserve">Use </t>
    </r>
    <r>
      <rPr>
        <sz val="10"/>
        <color theme="1"/>
        <rFont val="Arial Unicode MS"/>
      </rPr>
      <t>TEXT</t>
    </r>
    <r>
      <rPr>
        <sz val="11"/>
        <color theme="1"/>
        <rFont val="Calibri"/>
        <family val="2"/>
        <scheme val="minor"/>
      </rPr>
      <t xml:space="preserve"> function to convert </t>
    </r>
    <r>
      <rPr>
        <sz val="10"/>
        <color theme="1"/>
        <rFont val="Arial Unicode MS"/>
      </rPr>
      <t>Order Date</t>
    </r>
    <r>
      <rPr>
        <sz val="11"/>
        <color theme="1"/>
        <rFont val="Calibri"/>
        <family val="2"/>
        <scheme val="minor"/>
      </rPr>
      <t xml:space="preserve"> into </t>
    </r>
    <r>
      <rPr>
        <sz val="10"/>
        <color theme="1"/>
        <rFont val="Arial Unicode MS"/>
      </rPr>
      <t>MMM-YYYY</t>
    </r>
    <r>
      <rPr>
        <sz val="11"/>
        <color theme="1"/>
        <rFont val="Calibri"/>
        <family val="2"/>
        <scheme val="minor"/>
      </rPr>
      <t xml:space="preserve"> format.</t>
    </r>
  </si>
  <si>
    <r>
      <t xml:space="preserve">Highlight rows where </t>
    </r>
    <r>
      <rPr>
        <sz val="10"/>
        <color theme="1"/>
        <rFont val="Arial Unicode MS"/>
      </rPr>
      <t>Quantity</t>
    </r>
    <r>
      <rPr>
        <sz val="11"/>
        <color theme="1"/>
        <rFont val="Calibri"/>
        <family val="2"/>
        <scheme val="minor"/>
      </rPr>
      <t xml:space="preserve"> &gt; 5 using conditional formatting.</t>
    </r>
  </si>
  <si>
    <t>Freeze the top row for easier navigation.</t>
  </si>
  <si>
    <t>Rename the sheet as “Sales Data”.</t>
  </si>
  <si>
    <t>Add filters to all columns.</t>
  </si>
  <si>
    <r>
      <t xml:space="preserve">Use </t>
    </r>
    <r>
      <rPr>
        <sz val="10"/>
        <color theme="1"/>
        <rFont val="Arial Unicode MS"/>
      </rPr>
      <t>VLOOKUP</t>
    </r>
    <r>
      <rPr>
        <sz val="11"/>
        <color theme="1"/>
        <rFont val="Calibri"/>
        <family val="2"/>
        <scheme val="minor"/>
      </rPr>
      <t xml:space="preserve"> to retrieve the </t>
    </r>
    <r>
      <rPr>
        <sz val="10"/>
        <color theme="1"/>
        <rFont val="Arial Unicode MS"/>
      </rPr>
      <t>Supplier</t>
    </r>
    <r>
      <rPr>
        <sz val="11"/>
        <color theme="1"/>
        <rFont val="Calibri"/>
        <family val="2"/>
        <scheme val="minor"/>
      </rPr>
      <t xml:space="preserve"> name for each </t>
    </r>
    <r>
      <rPr>
        <sz val="10"/>
        <color theme="1"/>
        <rFont val="Arial Unicode MS"/>
      </rPr>
      <t>Product Name</t>
    </r>
    <r>
      <rPr>
        <sz val="11"/>
        <color theme="1"/>
        <rFont val="Calibri"/>
        <family val="2"/>
        <scheme val="minor"/>
      </rPr>
      <t>.</t>
    </r>
  </si>
  <si>
    <r>
      <t xml:space="preserve">Use </t>
    </r>
    <r>
      <rPr>
        <sz val="10"/>
        <color theme="1"/>
        <rFont val="Arial Unicode MS"/>
      </rPr>
      <t>XLOOKUP</t>
    </r>
    <r>
      <rPr>
        <sz val="11"/>
        <color theme="1"/>
        <rFont val="Calibri"/>
        <family val="2"/>
        <scheme val="minor"/>
      </rPr>
      <t xml:space="preserve"> to find the </t>
    </r>
    <r>
      <rPr>
        <sz val="10"/>
        <color theme="1"/>
        <rFont val="Arial Unicode MS"/>
      </rPr>
      <t>Stock Available</t>
    </r>
    <r>
      <rPr>
        <sz val="11"/>
        <color theme="1"/>
        <rFont val="Calibri"/>
        <family val="2"/>
        <scheme val="minor"/>
      </rPr>
      <t xml:space="preserve"> from the </t>
    </r>
    <r>
      <rPr>
        <sz val="10"/>
        <color theme="1"/>
        <rFont val="Arial Unicode MS"/>
      </rPr>
      <t>Product_Lookup</t>
    </r>
    <r>
      <rPr>
        <sz val="11"/>
        <color theme="1"/>
        <rFont val="Calibri"/>
        <family val="2"/>
        <scheme val="minor"/>
      </rPr>
      <t xml:space="preserve"> sheet.</t>
    </r>
  </si>
  <si>
    <r>
      <t xml:space="preserve">Use </t>
    </r>
    <r>
      <rPr>
        <sz val="10"/>
        <color theme="1"/>
        <rFont val="Arial Unicode MS"/>
      </rPr>
      <t>COUNTIFS</t>
    </r>
    <r>
      <rPr>
        <sz val="11"/>
        <color theme="1"/>
        <rFont val="Calibri"/>
        <family val="2"/>
        <scheme val="minor"/>
      </rPr>
      <t xml:space="preserve"> to count how many "Laptops" were sold in the "East" region.</t>
    </r>
  </si>
  <si>
    <r>
      <t xml:space="preserve">Create a </t>
    </r>
    <r>
      <rPr>
        <sz val="10"/>
        <color theme="1"/>
        <rFont val="Arial Unicode MS"/>
      </rPr>
      <t>Pivot Table</t>
    </r>
    <r>
      <rPr>
        <sz val="11"/>
        <color theme="1"/>
        <rFont val="Calibri"/>
        <family val="2"/>
        <scheme val="minor"/>
      </rPr>
      <t xml:space="preserve"> showing total sales by </t>
    </r>
    <r>
      <rPr>
        <sz val="10"/>
        <color theme="1"/>
        <rFont val="Arial Unicode MS"/>
      </rPr>
      <t>Region</t>
    </r>
    <r>
      <rPr>
        <sz val="11"/>
        <color theme="1"/>
        <rFont val="Calibri"/>
        <family val="2"/>
        <scheme val="minor"/>
      </rPr>
      <t xml:space="preserve"> and </t>
    </r>
    <r>
      <rPr>
        <sz val="10"/>
        <color theme="1"/>
        <rFont val="Arial Unicode MS"/>
      </rPr>
      <t>Product Category</t>
    </r>
    <r>
      <rPr>
        <sz val="11"/>
        <color theme="1"/>
        <rFont val="Calibri"/>
        <family val="2"/>
        <scheme val="minor"/>
      </rPr>
      <t>.</t>
    </r>
  </si>
  <si>
    <r>
      <t xml:space="preserve">Add a slicer to filter the pivot table by </t>
    </r>
    <r>
      <rPr>
        <sz val="10"/>
        <color theme="1"/>
        <rFont val="Arial Unicode MS"/>
      </rPr>
      <t>Customer Name</t>
    </r>
    <r>
      <rPr>
        <sz val="11"/>
        <color theme="1"/>
        <rFont val="Calibri"/>
        <family val="2"/>
        <scheme val="minor"/>
      </rPr>
      <t>.</t>
    </r>
  </si>
  <si>
    <r>
      <t xml:space="preserve">Use </t>
    </r>
    <r>
      <rPr>
        <sz val="10"/>
        <color theme="1"/>
        <rFont val="Arial Unicode MS"/>
      </rPr>
      <t>AVERAGEIFS</t>
    </r>
    <r>
      <rPr>
        <sz val="11"/>
        <color theme="1"/>
        <rFont val="Calibri"/>
        <family val="2"/>
        <scheme val="minor"/>
      </rPr>
      <t xml:space="preserve"> to calculate average </t>
    </r>
    <r>
      <rPr>
        <sz val="10"/>
        <color theme="1"/>
        <rFont val="Arial Unicode MS"/>
      </rPr>
      <t>Unit Price</t>
    </r>
    <r>
      <rPr>
        <sz val="11"/>
        <color theme="1"/>
        <rFont val="Calibri"/>
        <family val="2"/>
        <scheme val="minor"/>
      </rPr>
      <t xml:space="preserve"> for each </t>
    </r>
    <r>
      <rPr>
        <sz val="10"/>
        <color theme="1"/>
        <rFont val="Arial Unicode MS"/>
      </rPr>
      <t>Region</t>
    </r>
    <r>
      <rPr>
        <sz val="11"/>
        <color theme="1"/>
        <rFont val="Calibri"/>
        <family val="2"/>
        <scheme val="minor"/>
      </rPr>
      <t>.</t>
    </r>
  </si>
  <si>
    <t>Create a line chart showing monthly sales trend.</t>
  </si>
  <si>
    <r>
      <t xml:space="preserve">Use </t>
    </r>
    <r>
      <rPr>
        <sz val="10"/>
        <color theme="1"/>
        <rFont val="Arial Unicode MS"/>
      </rPr>
      <t>YEAR</t>
    </r>
    <r>
      <rPr>
        <sz val="11"/>
        <color theme="1"/>
        <rFont val="Calibri"/>
        <family val="2"/>
        <scheme val="minor"/>
      </rPr>
      <t xml:space="preserve"> and </t>
    </r>
    <r>
      <rPr>
        <sz val="10"/>
        <color theme="1"/>
        <rFont val="Arial Unicode MS"/>
      </rPr>
      <t>MONTH</t>
    </r>
    <r>
      <rPr>
        <sz val="11"/>
        <color theme="1"/>
        <rFont val="Calibri"/>
        <family val="2"/>
        <scheme val="minor"/>
      </rPr>
      <t xml:space="preserve"> functions to extract month-year from </t>
    </r>
    <r>
      <rPr>
        <sz val="10"/>
        <color theme="1"/>
        <rFont val="Arial Unicode MS"/>
      </rPr>
      <t>Order Date</t>
    </r>
    <r>
      <rPr>
        <sz val="11"/>
        <color theme="1"/>
        <rFont val="Calibri"/>
        <family val="2"/>
        <scheme val="minor"/>
      </rPr>
      <t>.</t>
    </r>
  </si>
  <si>
    <r>
      <t xml:space="preserve">Apply conditional formatting to highlight top 10 </t>
    </r>
    <r>
      <rPr>
        <sz val="10"/>
        <color theme="1"/>
        <rFont val="Arial Unicode MS"/>
      </rPr>
      <t>Total Sales</t>
    </r>
    <r>
      <rPr>
        <sz val="11"/>
        <color theme="1"/>
        <rFont val="Calibri"/>
        <family val="2"/>
        <scheme val="minor"/>
      </rPr>
      <t>.</t>
    </r>
  </si>
  <si>
    <r>
      <t xml:space="preserve">Create a new column to calculate sales tax (e.g., 18% of </t>
    </r>
    <r>
      <rPr>
        <sz val="10"/>
        <color theme="1"/>
        <rFont val="Arial Unicode MS"/>
      </rPr>
      <t>Total Sales</t>
    </r>
    <r>
      <rPr>
        <sz val="11"/>
        <color theme="1"/>
        <rFont val="Calibri"/>
        <family val="2"/>
        <scheme val="minor"/>
      </rPr>
      <t>).</t>
    </r>
  </si>
  <si>
    <r>
      <t xml:space="preserve">Use </t>
    </r>
    <r>
      <rPr>
        <sz val="10"/>
        <color theme="1"/>
        <rFont val="Arial Unicode MS"/>
      </rPr>
      <t>LEFT</t>
    </r>
    <r>
      <rPr>
        <sz val="11"/>
        <color theme="1"/>
        <rFont val="Calibri"/>
        <family val="2"/>
        <scheme val="minor"/>
      </rPr>
      <t xml:space="preserve">, </t>
    </r>
    <r>
      <rPr>
        <sz val="10"/>
        <color theme="1"/>
        <rFont val="Arial Unicode MS"/>
      </rPr>
      <t>RIGHT</t>
    </r>
    <r>
      <rPr>
        <sz val="11"/>
        <color theme="1"/>
        <rFont val="Calibri"/>
        <family val="2"/>
        <scheme val="minor"/>
      </rPr>
      <t xml:space="preserve">, </t>
    </r>
    <r>
      <rPr>
        <sz val="10"/>
        <color theme="1"/>
        <rFont val="Arial Unicode MS"/>
      </rPr>
      <t>MID</t>
    </r>
    <r>
      <rPr>
        <sz val="11"/>
        <color theme="1"/>
        <rFont val="Calibri"/>
        <family val="2"/>
        <scheme val="minor"/>
      </rPr>
      <t xml:space="preserve"> to extract parts of </t>
    </r>
    <r>
      <rPr>
        <sz val="10"/>
        <color theme="1"/>
        <rFont val="Arial Unicode MS"/>
      </rPr>
      <t>Product ID</t>
    </r>
    <r>
      <rPr>
        <sz val="11"/>
        <color theme="1"/>
        <rFont val="Calibri"/>
        <family val="2"/>
        <scheme val="minor"/>
      </rPr>
      <t>.</t>
    </r>
  </si>
  <si>
    <r>
      <t xml:space="preserve">Use </t>
    </r>
    <r>
      <rPr>
        <sz val="10"/>
        <color theme="1"/>
        <rFont val="Arial Unicode MS"/>
      </rPr>
      <t>Remove Duplicates</t>
    </r>
    <r>
      <rPr>
        <sz val="11"/>
        <color theme="1"/>
        <rFont val="Calibri"/>
        <family val="2"/>
        <scheme val="minor"/>
      </rPr>
      <t xml:space="preserve"> to clean repeated rows (if any).</t>
    </r>
  </si>
  <si>
    <t>Create a dynamic chart using drop-down linked to data.</t>
  </si>
  <si>
    <r>
      <t xml:space="preserve">Group </t>
    </r>
    <r>
      <rPr>
        <sz val="10"/>
        <color theme="1"/>
        <rFont val="Arial Unicode MS"/>
      </rPr>
      <t>Order Date</t>
    </r>
    <r>
      <rPr>
        <sz val="11"/>
        <color theme="1"/>
        <rFont val="Calibri"/>
        <family val="2"/>
        <scheme val="minor"/>
      </rPr>
      <t xml:space="preserve"> by month and year in a pivot table.</t>
    </r>
  </si>
  <si>
    <r>
      <t xml:space="preserve">Create a histogram of </t>
    </r>
    <r>
      <rPr>
        <sz val="10"/>
        <color theme="1"/>
        <rFont val="Arial Unicode MS"/>
      </rPr>
      <t>Unit Price</t>
    </r>
    <r>
      <rPr>
        <sz val="11"/>
        <color theme="1"/>
        <rFont val="Calibri"/>
        <family val="2"/>
        <scheme val="minor"/>
      </rPr>
      <t>.</t>
    </r>
  </si>
  <si>
    <r>
      <t xml:space="preserve">Use </t>
    </r>
    <r>
      <rPr>
        <sz val="10"/>
        <color theme="1"/>
        <rFont val="Arial Unicode MS"/>
      </rPr>
      <t>GOAL SEEK</t>
    </r>
    <r>
      <rPr>
        <sz val="11"/>
        <color theme="1"/>
        <rFont val="Calibri"/>
        <family val="2"/>
        <scheme val="minor"/>
      </rPr>
      <t xml:space="preserve"> to determine quantity needed to reach ₹10,000 in sales.</t>
    </r>
  </si>
  <si>
    <r>
      <t xml:space="preserve">Use a function to combine </t>
    </r>
    <r>
      <rPr>
        <sz val="10"/>
        <color theme="1"/>
        <rFont val="Arial Unicode MS"/>
      </rPr>
      <t>Product Name</t>
    </r>
    <r>
      <rPr>
        <sz val="11"/>
        <color theme="1"/>
        <rFont val="Calibri"/>
        <family val="2"/>
        <scheme val="minor"/>
      </rPr>
      <t xml:space="preserve"> and </t>
    </r>
    <r>
      <rPr>
        <sz val="10"/>
        <color theme="1"/>
        <rFont val="Arial Unicode MS"/>
      </rPr>
      <t>Product Category</t>
    </r>
    <r>
      <rPr>
        <sz val="11"/>
        <color theme="1"/>
        <rFont val="Calibri"/>
        <family val="2"/>
        <scheme val="minor"/>
      </rPr>
      <t xml:space="preserve"> into one cell.</t>
    </r>
  </si>
  <si>
    <t xml:space="preserve"> Use nested IF statements to classify sales into High (≥8000), Medium (3000–7999), and Low (&lt;3000)</t>
  </si>
  <si>
    <t xml:space="preserve"> Create a formula to flag first-time customers (based on earliest Order Date)</t>
  </si>
  <si>
    <t xml:space="preserve"> Create a Pivot Table to analyze total quantity by both Product Category and Region</t>
  </si>
  <si>
    <t xml:space="preserve"> Build an interactive dashboard with slicers for Region, Product Category, and Time Period</t>
  </si>
  <si>
    <t xml:space="preserve"> Create a dynamic KPI card for Total Revenue, Top Region, and Top Product</t>
  </si>
  <si>
    <t xml:space="preserve"> Use Scenario Manager to simulate different pricing strategies</t>
  </si>
  <si>
    <t xml:space="preserve"> Use Data Table to show how changing Unit Price impacts Total Sales</t>
  </si>
  <si>
    <t xml:space="preserve"> Build a formula to calculate moving average(Do a simple reasearch) of Total Sales over 3 consecutive rows</t>
  </si>
  <si>
    <t>Use advance filter, to filter the data, take few criteria like region, category, name etc</t>
  </si>
  <si>
    <t>SuperStore Data</t>
  </si>
  <si>
    <t>1. Convert "Order Date" and "Ship Date" columns to proper Date format.</t>
  </si>
  <si>
    <t>2. Calculate "Shipping Duration" = Ship Date - Order Date.</t>
  </si>
  <si>
    <t>4. Split "Customer Name" into First Name and Last Name using Text to Columns.</t>
  </si>
  <si>
    <t>5. Remove duplicates based on "Order ID".</t>
  </si>
  <si>
    <t>6. Create a new column to classify orders as "High", "Medium", or "Low" value based on Sales.</t>
  </si>
  <si>
    <t>7. Create a Pivot Table to calculate Total Sales and Profit by Region.</t>
  </si>
  <si>
    <t>8. Build a Pivot Table showing Category-wise Sales per State.</t>
  </si>
  <si>
    <t>9. Create a Pivot Table to analyze Discount vs. Profit for each Sub-Category.</t>
  </si>
  <si>
    <t>10. Add a Slicer for Segment in any Pivot Table.</t>
  </si>
  <si>
    <t>11. Summarize Quantity sold by Ship Mode using Pivot Table.</t>
  </si>
  <si>
    <t>12. Create a Bar Chart showing Sales by Category.</t>
  </si>
  <si>
    <t>13. Insert a Line Chart for monthly Sales trends.</t>
  </si>
  <si>
    <t>14. Create a Pie Chart to show Region-wise Sales distribution.</t>
  </si>
  <si>
    <t>15. Create a Combo Chart: Sales (bar) and Profit (line) by Sub-Category.</t>
  </si>
  <si>
    <t>16. Highlight cells where Profit is negative using red fill.</t>
  </si>
  <si>
    <t>17. Add Data Bars to the Sales column to visualize values.</t>
  </si>
  <si>
    <t>18. Highlight rows with more than 20% Discount using a custom rule.</t>
  </si>
  <si>
    <t>19. Create a mini dashboard combining:</t>
  </si>
  <si>
    <t>Total Profit</t>
  </si>
  <si>
    <t>Average Discount</t>
  </si>
  <si>
    <t>20. Create an interactive dashboard using:</t>
  </si>
  <si>
    <t>Pivot Charts</t>
  </si>
  <si>
    <t>Slicers for Region and Segment</t>
  </si>
  <si>
    <t>KPIs like Total Orders and Top Category</t>
  </si>
  <si>
    <t>3. Extract Year and Month from "Order Date" using YEAR() and TEXT() formulas.</t>
  </si>
  <si>
    <t>(Tip: Use IF() formula)</t>
  </si>
  <si>
    <t>(Use SUM(), AVERAGE() and TEXT() formulas with cell formatting)</t>
  </si>
  <si>
    <t>Data Cleaning &amp; Formulas (Task 1–6)</t>
  </si>
  <si>
    <t>Pivot Table Analysis (Task 7–11)</t>
  </si>
  <si>
    <t>Chart Creation (Task 12–15)</t>
  </si>
  <si>
    <t>Conditional Formatting (Task 16–18)</t>
  </si>
  <si>
    <t xml:space="preserve"> Dashboard Creation Elements (Task 19–20)</t>
  </si>
  <si>
    <t>Note: Add all the charts from Chart Creation Questions and If you observe that some more interactive charts can be added please add those as well</t>
  </si>
  <si>
    <t>Data is Attached with the File</t>
  </si>
  <si>
    <t>Use Main Data Sheet and Product_Lookup Sheet to solve the below Questions</t>
  </si>
  <si>
    <t>1. Convert the "date" column to Date format and extract Year &amp; Month.</t>
  </si>
  <si>
    <r>
      <t xml:space="preserve">(Use </t>
    </r>
    <r>
      <rPr>
        <i/>
        <sz val="10"/>
        <color theme="1"/>
        <rFont val="Arial Unicode MS"/>
      </rPr>
      <t>YEAR()</t>
    </r>
    <r>
      <rPr>
        <i/>
        <sz val="11"/>
        <color theme="1"/>
        <rFont val="Calibri"/>
        <family val="2"/>
        <scheme val="minor"/>
      </rPr>
      <t xml:space="preserve"> and </t>
    </r>
    <r>
      <rPr>
        <i/>
        <sz val="10"/>
        <color theme="1"/>
        <rFont val="Arial Unicode MS"/>
      </rPr>
      <t>TEXT()</t>
    </r>
    <r>
      <rPr>
        <i/>
        <sz val="11"/>
        <color theme="1"/>
        <rFont val="Calibri"/>
        <family val="2"/>
        <scheme val="minor"/>
      </rPr>
      <t xml:space="preserve"> functions)</t>
    </r>
  </si>
  <si>
    <r>
      <t xml:space="preserve">2. Create a new column to calculate Price per Sqft = </t>
    </r>
    <r>
      <rPr>
        <b/>
        <sz val="10"/>
        <color theme="1"/>
        <rFont val="Arial Unicode MS"/>
      </rPr>
      <t>price / sqft_living</t>
    </r>
    <r>
      <rPr>
        <b/>
        <sz val="11"/>
        <color theme="1"/>
        <rFont val="Calibri"/>
        <family val="2"/>
        <scheme val="minor"/>
      </rPr>
      <t>.</t>
    </r>
  </si>
  <si>
    <r>
      <t xml:space="preserve">3. Classify homes into size categories: "Small", "Medium", "Large" based on </t>
    </r>
    <r>
      <rPr>
        <b/>
        <sz val="10"/>
        <color theme="1"/>
        <rFont val="Arial Unicode MS"/>
      </rPr>
      <t>sqft_living</t>
    </r>
    <r>
      <rPr>
        <b/>
        <sz val="11"/>
        <color theme="1"/>
        <rFont val="Calibri"/>
        <family val="2"/>
        <scheme val="minor"/>
      </rPr>
      <t>.</t>
    </r>
  </si>
  <si>
    <r>
      <t xml:space="preserve">(Hint: Use </t>
    </r>
    <r>
      <rPr>
        <i/>
        <sz val="10"/>
        <color theme="1"/>
        <rFont val="Arial Unicode MS"/>
      </rPr>
      <t>IF()</t>
    </r>
    <r>
      <rPr>
        <i/>
        <sz val="11"/>
        <color theme="1"/>
        <rFont val="Calibri"/>
        <family val="2"/>
        <scheme val="minor"/>
      </rPr>
      <t xml:space="preserve"> and thresholds like &lt;1000, 1000–2000, &gt;2000)</t>
    </r>
  </si>
  <si>
    <t>4. Split the latitude and longitude into separate columns for visual mapping (if not already separate).</t>
  </si>
  <si>
    <r>
      <t xml:space="preserve">5. Create a column to check if a house is newly renovated (use: </t>
    </r>
    <r>
      <rPr>
        <b/>
        <sz val="10"/>
        <color theme="1"/>
        <rFont val="Arial Unicode MS"/>
      </rPr>
      <t>IF(yr_renovated &gt; 0, "Yes", "No")</t>
    </r>
    <r>
      <rPr>
        <b/>
        <sz val="11"/>
        <color theme="1"/>
        <rFont val="Calibri"/>
        <family val="2"/>
        <scheme val="minor"/>
      </rPr>
      <t>).</t>
    </r>
  </si>
  <si>
    <r>
      <t xml:space="preserve">6. Use Text to Columns to separate </t>
    </r>
    <r>
      <rPr>
        <b/>
        <sz val="10"/>
        <color theme="1"/>
        <rFont val="Arial Unicode MS"/>
      </rPr>
      <t>zipcode</t>
    </r>
    <r>
      <rPr>
        <b/>
        <sz val="11"/>
        <color theme="1"/>
        <rFont val="Calibri"/>
        <family val="2"/>
        <scheme val="minor"/>
      </rPr>
      <t xml:space="preserve"> (e.g., prefix first 3 digits vs. last 2 for regional grouping).</t>
    </r>
  </si>
  <si>
    <r>
      <t xml:space="preserve">7. Create a Pivot Table summarizing Average Price by </t>
    </r>
    <r>
      <rPr>
        <b/>
        <sz val="10"/>
        <color theme="1"/>
        <rFont val="Arial Unicode MS"/>
      </rPr>
      <t>bedrooms</t>
    </r>
    <r>
      <rPr>
        <b/>
        <sz val="11"/>
        <color theme="1"/>
        <rFont val="Calibri"/>
        <family val="2"/>
        <scheme val="minor"/>
      </rPr>
      <t>.</t>
    </r>
  </si>
  <si>
    <r>
      <t xml:space="preserve">8. Build a Pivot Table showing Total Houses and Avg. Price by </t>
    </r>
    <r>
      <rPr>
        <b/>
        <sz val="10"/>
        <color theme="1"/>
        <rFont val="Arial Unicode MS"/>
      </rPr>
      <t>condition</t>
    </r>
    <r>
      <rPr>
        <b/>
        <sz val="11"/>
        <color theme="1"/>
        <rFont val="Calibri"/>
        <family val="2"/>
        <scheme val="minor"/>
      </rPr>
      <t>.</t>
    </r>
  </si>
  <si>
    <r>
      <t xml:space="preserve">9. Create a Pivot Table to compare Avg. Price and Avg. Sqft Living by </t>
    </r>
    <r>
      <rPr>
        <b/>
        <sz val="10"/>
        <color theme="1"/>
        <rFont val="Arial Unicode MS"/>
      </rPr>
      <t>grade</t>
    </r>
    <r>
      <rPr>
        <b/>
        <sz val="11"/>
        <color theme="1"/>
        <rFont val="Calibri"/>
        <family val="2"/>
        <scheme val="minor"/>
      </rPr>
      <t>.</t>
    </r>
  </si>
  <si>
    <r>
      <t xml:space="preserve">10. Add a slicer to filter Pivot Table by </t>
    </r>
    <r>
      <rPr>
        <b/>
        <sz val="10"/>
        <color theme="1"/>
        <rFont val="Arial Unicode MS"/>
      </rPr>
      <t>floors</t>
    </r>
    <r>
      <rPr>
        <b/>
        <sz val="11"/>
        <color theme="1"/>
        <rFont val="Calibri"/>
        <family val="2"/>
        <scheme val="minor"/>
      </rPr>
      <t>.</t>
    </r>
  </si>
  <si>
    <r>
      <t>11. Compare Total Living Area (</t>
    </r>
    <r>
      <rPr>
        <b/>
        <sz val="10"/>
        <color theme="1"/>
        <rFont val="Arial Unicode MS"/>
      </rPr>
      <t>sqft_living</t>
    </r>
    <r>
      <rPr>
        <b/>
        <sz val="11"/>
        <color theme="1"/>
        <rFont val="Calibri"/>
        <family val="2"/>
        <scheme val="minor"/>
      </rPr>
      <t>) per Zip Code using Pivot Table.</t>
    </r>
  </si>
  <si>
    <r>
      <t xml:space="preserve">12. Create a Scatter Plot of </t>
    </r>
    <r>
      <rPr>
        <b/>
        <sz val="10"/>
        <color theme="1"/>
        <rFont val="Arial Unicode MS"/>
      </rPr>
      <t>sqft_living</t>
    </r>
    <r>
      <rPr>
        <b/>
        <sz val="11"/>
        <color theme="1"/>
        <rFont val="Calibri"/>
        <family val="2"/>
        <scheme val="minor"/>
      </rPr>
      <t xml:space="preserve"> vs. </t>
    </r>
    <r>
      <rPr>
        <b/>
        <sz val="10"/>
        <color theme="1"/>
        <rFont val="Arial Unicode MS"/>
      </rPr>
      <t>price</t>
    </r>
    <r>
      <rPr>
        <b/>
        <sz val="11"/>
        <color theme="1"/>
        <rFont val="Calibri"/>
        <family val="2"/>
        <scheme val="minor"/>
      </rPr>
      <t>.</t>
    </r>
  </si>
  <si>
    <r>
      <t xml:space="preserve">13. Insert a Column Chart showing Average Price by </t>
    </r>
    <r>
      <rPr>
        <b/>
        <sz val="10"/>
        <color theme="1"/>
        <rFont val="Arial Unicode MS"/>
      </rPr>
      <t>bedrooms</t>
    </r>
    <r>
      <rPr>
        <b/>
        <sz val="11"/>
        <color theme="1"/>
        <rFont val="Calibri"/>
        <family val="2"/>
        <scheme val="minor"/>
      </rPr>
      <t>.</t>
    </r>
  </si>
  <si>
    <r>
      <t xml:space="preserve">14. Create a Pie Chart showing distribution of houses by </t>
    </r>
    <r>
      <rPr>
        <b/>
        <sz val="10"/>
        <color theme="1"/>
        <rFont val="Arial Unicode MS"/>
      </rPr>
      <t>condition</t>
    </r>
    <r>
      <rPr>
        <b/>
        <sz val="11"/>
        <color theme="1"/>
        <rFont val="Calibri"/>
        <family val="2"/>
        <scheme val="minor"/>
      </rPr>
      <t>.</t>
    </r>
  </si>
  <si>
    <r>
      <t xml:space="preserve">15. Create a Line Chart to show average monthly house price (based on </t>
    </r>
    <r>
      <rPr>
        <b/>
        <sz val="10"/>
        <color theme="1"/>
        <rFont val="Arial Unicode MS"/>
      </rPr>
      <t>date</t>
    </r>
    <r>
      <rPr>
        <b/>
        <sz val="11"/>
        <color theme="1"/>
        <rFont val="Calibri"/>
        <family val="2"/>
        <scheme val="minor"/>
      </rPr>
      <t>).</t>
    </r>
  </si>
  <si>
    <r>
      <t xml:space="preserve">16. Highlight houses with </t>
    </r>
    <r>
      <rPr>
        <b/>
        <sz val="10"/>
        <color theme="1"/>
        <rFont val="Arial Unicode MS"/>
      </rPr>
      <t>price &gt; 1,000,000</t>
    </r>
    <r>
      <rPr>
        <b/>
        <sz val="11"/>
        <color theme="1"/>
        <rFont val="Calibri"/>
        <family val="2"/>
        <scheme val="minor"/>
      </rPr>
      <t xml:space="preserve"> in green.</t>
    </r>
  </si>
  <si>
    <r>
      <t xml:space="preserve">17. Apply Data Bars to </t>
    </r>
    <r>
      <rPr>
        <b/>
        <sz val="10"/>
        <color theme="1"/>
        <rFont val="Arial Unicode MS"/>
      </rPr>
      <t>sqft_living</t>
    </r>
    <r>
      <rPr>
        <b/>
        <sz val="11"/>
        <color theme="1"/>
        <rFont val="Calibri"/>
        <family val="2"/>
        <scheme val="minor"/>
      </rPr>
      <t xml:space="preserve"> to visualize size variations.</t>
    </r>
  </si>
  <si>
    <r>
      <t xml:space="preserve">18. Highlight rows where </t>
    </r>
    <r>
      <rPr>
        <b/>
        <sz val="10"/>
        <color theme="1"/>
        <rFont val="Arial Unicode MS"/>
      </rPr>
      <t>condition</t>
    </r>
    <r>
      <rPr>
        <b/>
        <sz val="11"/>
        <color theme="1"/>
        <rFont val="Calibri"/>
        <family val="2"/>
        <scheme val="minor"/>
      </rPr>
      <t xml:space="preserve"> = 1 or 2 (poor condition).</t>
    </r>
  </si>
  <si>
    <t>19. Create a mini dashboard showing:</t>
  </si>
  <si>
    <t>Average Price</t>
  </si>
  <si>
    <t>Total Number of Houses</t>
  </si>
  <si>
    <t>Average Sqft Living</t>
  </si>
  <si>
    <r>
      <t xml:space="preserve">(Use </t>
    </r>
    <r>
      <rPr>
        <i/>
        <sz val="10"/>
        <color theme="1"/>
        <rFont val="Arial Unicode MS"/>
      </rPr>
      <t>AVERAGE()</t>
    </r>
    <r>
      <rPr>
        <i/>
        <sz val="11"/>
        <color theme="1"/>
        <rFont val="Calibri"/>
        <family val="2"/>
        <scheme val="minor"/>
      </rPr>
      <t xml:space="preserve">, </t>
    </r>
    <r>
      <rPr>
        <i/>
        <sz val="10"/>
        <color theme="1"/>
        <rFont val="Arial Unicode MS"/>
      </rPr>
      <t>COUNTA()</t>
    </r>
    <r>
      <rPr>
        <i/>
        <sz val="11"/>
        <color theme="1"/>
        <rFont val="Calibri"/>
        <family val="2"/>
        <scheme val="minor"/>
      </rPr>
      <t xml:space="preserve">, </t>
    </r>
    <r>
      <rPr>
        <i/>
        <sz val="10"/>
        <color theme="1"/>
        <rFont val="Arial Unicode MS"/>
      </rPr>
      <t>SUM()</t>
    </r>
    <r>
      <rPr>
        <i/>
        <sz val="11"/>
        <color theme="1"/>
        <rFont val="Calibri"/>
        <family val="2"/>
        <scheme val="minor"/>
      </rPr>
      <t>)</t>
    </r>
  </si>
  <si>
    <t>20. Build an interactive dashboard with:</t>
  </si>
  <si>
    <t>Pivot Chart for Price by Grade</t>
  </si>
  <si>
    <t>Slicers for Bedrooms and Zipcode</t>
  </si>
  <si>
    <t>KPIs like % of Renovated Houses, Average Price per Zip Code</t>
  </si>
  <si>
    <t>KC House Data</t>
  </si>
  <si>
    <t xml:space="preserve"> Pivot Table Analysis (Task 7–11)</t>
  </si>
  <si>
    <t>Dashboard Creation Elements (Task 19–20)</t>
  </si>
  <si>
    <r>
      <t xml:space="preserve">1. Use </t>
    </r>
    <r>
      <rPr>
        <b/>
        <sz val="10"/>
        <color theme="1"/>
        <rFont val="Arial Unicode MS"/>
      </rPr>
      <t>IF()</t>
    </r>
    <r>
      <rPr>
        <b/>
        <sz val="11"/>
        <color theme="1"/>
        <rFont val="Calibri"/>
        <family val="2"/>
        <scheme val="minor"/>
      </rPr>
      <t xml:space="preserve"> to create a column labeling employees as “Long Tenure” or “Short Tenure” based on </t>
    </r>
    <r>
      <rPr>
        <b/>
        <sz val="10"/>
        <color theme="1"/>
        <rFont val="Arial Unicode MS"/>
      </rPr>
      <t>YearsAtCompany &gt; 5</t>
    </r>
    <r>
      <rPr>
        <b/>
        <sz val="11"/>
        <color theme="1"/>
        <rFont val="Calibri"/>
        <family val="2"/>
        <scheme val="minor"/>
      </rPr>
      <t>.</t>
    </r>
  </si>
  <si>
    <r>
      <t xml:space="preserve">2. Convert categorical columns like </t>
    </r>
    <r>
      <rPr>
        <b/>
        <sz val="10"/>
        <color theme="1"/>
        <rFont val="Arial Unicode MS"/>
      </rPr>
      <t>Attrition</t>
    </r>
    <r>
      <rPr>
        <b/>
        <sz val="11"/>
        <color theme="1"/>
        <rFont val="Calibri"/>
        <family val="2"/>
        <scheme val="minor"/>
      </rPr>
      <t xml:space="preserve">, </t>
    </r>
    <r>
      <rPr>
        <b/>
        <sz val="10"/>
        <color theme="1"/>
        <rFont val="Arial Unicode MS"/>
      </rPr>
      <t>Gender</t>
    </r>
    <r>
      <rPr>
        <b/>
        <sz val="11"/>
        <color theme="1"/>
        <rFont val="Calibri"/>
        <family val="2"/>
        <scheme val="minor"/>
      </rPr>
      <t xml:space="preserve">, and </t>
    </r>
    <r>
      <rPr>
        <b/>
        <sz val="10"/>
        <color theme="1"/>
        <rFont val="Arial Unicode MS"/>
      </rPr>
      <t>OverTime</t>
    </r>
    <r>
      <rPr>
        <b/>
        <sz val="11"/>
        <color theme="1"/>
        <rFont val="Calibri"/>
        <family val="2"/>
        <scheme val="minor"/>
      </rPr>
      <t xml:space="preserve"> into numerical values using </t>
    </r>
    <r>
      <rPr>
        <b/>
        <sz val="10"/>
        <color theme="1"/>
        <rFont val="Arial Unicode MS"/>
      </rPr>
      <t>IF()</t>
    </r>
    <r>
      <rPr>
        <b/>
        <sz val="11"/>
        <color theme="1"/>
        <rFont val="Calibri"/>
        <family val="2"/>
        <scheme val="minor"/>
      </rPr>
      <t xml:space="preserve"> for analysis.</t>
    </r>
  </si>
  <si>
    <r>
      <t xml:space="preserve">3. Extract Age Group: “&lt;30”, “30-40”, “&gt;40” using </t>
    </r>
    <r>
      <rPr>
        <b/>
        <sz val="10"/>
        <color theme="1"/>
        <rFont val="Arial Unicode MS"/>
      </rPr>
      <t>IF()</t>
    </r>
    <r>
      <rPr>
        <b/>
        <sz val="11"/>
        <color theme="1"/>
        <rFont val="Calibri"/>
        <family val="2"/>
        <scheme val="minor"/>
      </rPr>
      <t xml:space="preserve"> in a new column.</t>
    </r>
  </si>
  <si>
    <r>
      <t xml:space="preserve">4. Clean up </t>
    </r>
    <r>
      <rPr>
        <b/>
        <sz val="10"/>
        <color theme="1"/>
        <rFont val="Arial Unicode MS"/>
      </rPr>
      <t>JobRole</t>
    </r>
    <r>
      <rPr>
        <b/>
        <sz val="11"/>
        <color theme="1"/>
        <rFont val="Calibri"/>
        <family val="2"/>
        <scheme val="minor"/>
      </rPr>
      <t xml:space="preserve"> column if it has extra spaces or inconsistent case (use </t>
    </r>
    <r>
      <rPr>
        <b/>
        <sz val="10"/>
        <color theme="1"/>
        <rFont val="Arial Unicode MS"/>
      </rPr>
      <t>TRIM()</t>
    </r>
    <r>
      <rPr>
        <b/>
        <sz val="11"/>
        <color theme="1"/>
        <rFont val="Calibri"/>
        <family val="2"/>
        <scheme val="minor"/>
      </rPr>
      <t xml:space="preserve">, </t>
    </r>
    <r>
      <rPr>
        <b/>
        <sz val="10"/>
        <color theme="1"/>
        <rFont val="Arial Unicode MS"/>
      </rPr>
      <t>PROPER()</t>
    </r>
    <r>
      <rPr>
        <b/>
        <sz val="11"/>
        <color theme="1"/>
        <rFont val="Calibri"/>
        <family val="2"/>
        <scheme val="minor"/>
      </rPr>
      <t>).</t>
    </r>
  </si>
  <si>
    <r>
      <t xml:space="preserve">5. Create a new column </t>
    </r>
    <r>
      <rPr>
        <b/>
        <sz val="10"/>
        <color theme="1"/>
        <rFont val="Arial Unicode MS"/>
      </rPr>
      <t>AnnualIncome = MonthlyIncome * 12</t>
    </r>
    <r>
      <rPr>
        <b/>
        <sz val="11"/>
        <color theme="1"/>
        <rFont val="Calibri"/>
        <family val="2"/>
        <scheme val="minor"/>
      </rPr>
      <t>.</t>
    </r>
  </si>
  <si>
    <r>
      <t xml:space="preserve">6. Use Text to Columns to split </t>
    </r>
    <r>
      <rPr>
        <b/>
        <sz val="10"/>
        <color theme="1"/>
        <rFont val="Arial Unicode MS"/>
      </rPr>
      <t>EducationField</t>
    </r>
    <r>
      <rPr>
        <b/>
        <sz val="11"/>
        <color theme="1"/>
        <rFont val="Calibri"/>
        <family val="2"/>
        <scheme val="minor"/>
      </rPr>
      <t xml:space="preserve"> if it's composite (like “Business – Finance”).</t>
    </r>
  </si>
  <si>
    <r>
      <t xml:space="preserve">7. Create a Pivot Table to count employees by </t>
    </r>
    <r>
      <rPr>
        <b/>
        <sz val="10"/>
        <color theme="1"/>
        <rFont val="Arial Unicode MS"/>
      </rPr>
      <t>Department</t>
    </r>
    <r>
      <rPr>
        <b/>
        <sz val="11"/>
        <color theme="1"/>
        <rFont val="Calibri"/>
        <family val="2"/>
        <scheme val="minor"/>
      </rPr>
      <t>.</t>
    </r>
  </si>
  <si>
    <r>
      <t xml:space="preserve">8. Show Average Monthly Income by </t>
    </r>
    <r>
      <rPr>
        <b/>
        <sz val="10"/>
        <color theme="1"/>
        <rFont val="Arial Unicode MS"/>
      </rPr>
      <t>JobRole</t>
    </r>
    <r>
      <rPr>
        <b/>
        <sz val="11"/>
        <color theme="1"/>
        <rFont val="Calibri"/>
        <family val="2"/>
        <scheme val="minor"/>
      </rPr>
      <t>.</t>
    </r>
  </si>
  <si>
    <r>
      <t xml:space="preserve">9. Use a Pivot Table to compare Attrition Rate by </t>
    </r>
    <r>
      <rPr>
        <b/>
        <sz val="10"/>
        <color theme="1"/>
        <rFont val="Arial Unicode MS"/>
      </rPr>
      <t>EducationField</t>
    </r>
    <r>
      <rPr>
        <b/>
        <sz val="11"/>
        <color theme="1"/>
        <rFont val="Calibri"/>
        <family val="2"/>
        <scheme val="minor"/>
      </rPr>
      <t>.</t>
    </r>
  </si>
  <si>
    <r>
      <t xml:space="preserve">10. Add a Slicer to filter any Pivot Table by </t>
    </r>
    <r>
      <rPr>
        <b/>
        <sz val="10"/>
        <color theme="1"/>
        <rFont val="Arial Unicode MS"/>
      </rPr>
      <t>Gender</t>
    </r>
    <r>
      <rPr>
        <b/>
        <sz val="11"/>
        <color theme="1"/>
        <rFont val="Calibri"/>
        <family val="2"/>
        <scheme val="minor"/>
      </rPr>
      <t>.</t>
    </r>
  </si>
  <si>
    <r>
      <t xml:space="preserve">11. Display Total Working Years by </t>
    </r>
    <r>
      <rPr>
        <b/>
        <sz val="10"/>
        <color theme="1"/>
        <rFont val="Arial Unicode MS"/>
      </rPr>
      <t>MaritalStatus</t>
    </r>
    <r>
      <rPr>
        <b/>
        <sz val="11"/>
        <color theme="1"/>
        <rFont val="Calibri"/>
        <family val="2"/>
        <scheme val="minor"/>
      </rPr>
      <t xml:space="preserve"> using a Pivot Table.</t>
    </r>
  </si>
  <si>
    <t>12. Create a Column Chart showing Attrition counts by Department.</t>
  </si>
  <si>
    <r>
      <t xml:space="preserve">13. Build a Line Chart of Average Monthly Income across </t>
    </r>
    <r>
      <rPr>
        <b/>
        <sz val="10"/>
        <color theme="1"/>
        <rFont val="Arial Unicode MS"/>
      </rPr>
      <t>Age</t>
    </r>
    <r>
      <rPr>
        <b/>
        <sz val="11"/>
        <color theme="1"/>
        <rFont val="Calibri"/>
        <family val="2"/>
        <scheme val="minor"/>
      </rPr>
      <t xml:space="preserve"> bands.</t>
    </r>
  </si>
  <si>
    <r>
      <t xml:space="preserve">14. Create a Pie Chart for Distribution of </t>
    </r>
    <r>
      <rPr>
        <b/>
        <sz val="10"/>
        <color theme="1"/>
        <rFont val="Arial Unicode MS"/>
      </rPr>
      <t>JobSatisfaction</t>
    </r>
    <r>
      <rPr>
        <b/>
        <sz val="11"/>
        <color theme="1"/>
        <rFont val="Calibri"/>
        <family val="2"/>
        <scheme val="minor"/>
      </rPr>
      <t xml:space="preserve"> ratings.</t>
    </r>
  </si>
  <si>
    <r>
      <t xml:space="preserve">15. Use a Combo Chart: </t>
    </r>
    <r>
      <rPr>
        <b/>
        <sz val="10"/>
        <color theme="1"/>
        <rFont val="Arial Unicode MS"/>
      </rPr>
      <t>JobLevel</t>
    </r>
    <r>
      <rPr>
        <b/>
        <sz val="11"/>
        <color theme="1"/>
        <rFont val="Calibri"/>
        <family val="2"/>
        <scheme val="minor"/>
      </rPr>
      <t xml:space="preserve"> (Column) and </t>
    </r>
    <r>
      <rPr>
        <b/>
        <sz val="10"/>
        <color theme="1"/>
        <rFont val="Arial Unicode MS"/>
      </rPr>
      <t>Attrition %</t>
    </r>
    <r>
      <rPr>
        <b/>
        <sz val="11"/>
        <color theme="1"/>
        <rFont val="Calibri"/>
        <family val="2"/>
        <scheme val="minor"/>
      </rPr>
      <t xml:space="preserve"> (Line) for insights.</t>
    </r>
  </si>
  <si>
    <r>
      <t xml:space="preserve">16. Highlight rows where </t>
    </r>
    <r>
      <rPr>
        <b/>
        <sz val="10"/>
        <color theme="1"/>
        <rFont val="Arial Unicode MS"/>
      </rPr>
      <t>Attrition = Yes</t>
    </r>
    <r>
      <rPr>
        <b/>
        <sz val="11"/>
        <color theme="1"/>
        <rFont val="Calibri"/>
        <family val="2"/>
        <scheme val="minor"/>
      </rPr>
      <t xml:space="preserve"> and </t>
    </r>
    <r>
      <rPr>
        <b/>
        <sz val="10"/>
        <color theme="1"/>
        <rFont val="Arial Unicode MS"/>
      </rPr>
      <t>OverTime = Yes</t>
    </r>
    <r>
      <rPr>
        <b/>
        <sz val="11"/>
        <color theme="1"/>
        <rFont val="Calibri"/>
        <family val="2"/>
        <scheme val="minor"/>
      </rPr>
      <t xml:space="preserve"> in red.</t>
    </r>
  </si>
  <si>
    <r>
      <t xml:space="preserve">17. Add Data Bars to </t>
    </r>
    <r>
      <rPr>
        <b/>
        <sz val="10"/>
        <color theme="1"/>
        <rFont val="Arial Unicode MS"/>
      </rPr>
      <t>YearsAtCompany</t>
    </r>
    <r>
      <rPr>
        <b/>
        <sz val="11"/>
        <color theme="1"/>
        <rFont val="Calibri"/>
        <family val="2"/>
        <scheme val="minor"/>
      </rPr>
      <t xml:space="preserve"> column.</t>
    </r>
  </si>
  <si>
    <r>
      <t xml:space="preserve">18. Color cells in </t>
    </r>
    <r>
      <rPr>
        <b/>
        <sz val="10"/>
        <color theme="1"/>
        <rFont val="Arial Unicode MS"/>
      </rPr>
      <t>PerformanceRating</t>
    </r>
    <r>
      <rPr>
        <b/>
        <sz val="11"/>
        <color theme="1"/>
        <rFont val="Calibri"/>
        <family val="2"/>
        <scheme val="minor"/>
      </rPr>
      <t xml:space="preserve"> below 3 in orange.</t>
    </r>
  </si>
  <si>
    <t>19. Create a mini KPI Dashboard showing:</t>
  </si>
  <si>
    <t>Total Employees</t>
  </si>
  <si>
    <t>Attrition %</t>
  </si>
  <si>
    <t>Avg Monthly Income</t>
  </si>
  <si>
    <t>Avg WorkLifeBalance Score</t>
  </si>
  <si>
    <r>
      <t xml:space="preserve">(Use </t>
    </r>
    <r>
      <rPr>
        <i/>
        <sz val="10"/>
        <color theme="1"/>
        <rFont val="Arial Unicode MS"/>
      </rPr>
      <t>COUNTIF()</t>
    </r>
    <r>
      <rPr>
        <i/>
        <sz val="11"/>
        <color theme="1"/>
        <rFont val="Calibri"/>
        <family val="2"/>
        <scheme val="minor"/>
      </rPr>
      <t xml:space="preserve">, </t>
    </r>
    <r>
      <rPr>
        <i/>
        <sz val="10"/>
        <color theme="1"/>
        <rFont val="Arial Unicode MS"/>
      </rPr>
      <t>AVERAGE()</t>
    </r>
    <r>
      <rPr>
        <i/>
        <sz val="11"/>
        <color theme="1"/>
        <rFont val="Calibri"/>
        <family val="2"/>
        <scheme val="minor"/>
      </rPr>
      <t>, etc.)</t>
    </r>
  </si>
  <si>
    <t>Pivot Charts (Attrition by JobRole, by Age Group)</t>
  </si>
  <si>
    <t>Slicers for Department &amp; Gender</t>
  </si>
  <si>
    <t>KPIs like: Employees with High Performance + Low Satisfaction</t>
  </si>
  <si>
    <t>1. Create an Age Group column:</t>
  </si>
  <si>
    <r>
      <t xml:space="preserve">(Use </t>
    </r>
    <r>
      <rPr>
        <i/>
        <sz val="10"/>
        <color theme="1"/>
        <rFont val="Arial Unicode MS"/>
      </rPr>
      <t>IF()</t>
    </r>
    <r>
      <rPr>
        <i/>
        <sz val="11"/>
        <color theme="1"/>
        <rFont val="Calibri"/>
        <family val="2"/>
        <scheme val="minor"/>
      </rPr>
      <t xml:space="preserve"> to group into </t>
    </r>
    <r>
      <rPr>
        <i/>
        <sz val="10"/>
        <color theme="1"/>
        <rFont val="Arial Unicode MS"/>
      </rPr>
      <t>&lt;30</t>
    </r>
    <r>
      <rPr>
        <i/>
        <sz val="11"/>
        <color theme="1"/>
        <rFont val="Calibri"/>
        <family val="2"/>
        <scheme val="minor"/>
      </rPr>
      <t xml:space="preserve">, </t>
    </r>
    <r>
      <rPr>
        <i/>
        <sz val="10"/>
        <color theme="1"/>
        <rFont val="Arial Unicode MS"/>
      </rPr>
      <t>30-50</t>
    </r>
    <r>
      <rPr>
        <i/>
        <sz val="11"/>
        <color theme="1"/>
        <rFont val="Calibri"/>
        <family val="2"/>
        <scheme val="minor"/>
      </rPr>
      <t xml:space="preserve">, </t>
    </r>
    <r>
      <rPr>
        <i/>
        <sz val="10"/>
        <color theme="1"/>
        <rFont val="Arial Unicode MS"/>
      </rPr>
      <t>&gt;50</t>
    </r>
    <r>
      <rPr>
        <i/>
        <sz val="11"/>
        <color theme="1"/>
        <rFont val="Calibri"/>
        <family val="2"/>
        <scheme val="minor"/>
      </rPr>
      <t>)</t>
    </r>
  </si>
  <si>
    <r>
      <t xml:space="preserve">2. Use </t>
    </r>
    <r>
      <rPr>
        <b/>
        <sz val="10"/>
        <color theme="1"/>
        <rFont val="Arial Unicode MS"/>
      </rPr>
      <t>IF()</t>
    </r>
    <r>
      <rPr>
        <b/>
        <sz val="11"/>
        <color theme="1"/>
        <rFont val="Calibri"/>
        <family val="2"/>
        <scheme val="minor"/>
      </rPr>
      <t xml:space="preserve"> to label customers as "Debtor" or "Non-Debtor" based on the </t>
    </r>
    <r>
      <rPr>
        <b/>
        <sz val="10"/>
        <color theme="1"/>
        <rFont val="Arial Unicode MS"/>
      </rPr>
      <t>loan</t>
    </r>
    <r>
      <rPr>
        <b/>
        <sz val="11"/>
        <color theme="1"/>
        <rFont val="Calibri"/>
        <family val="2"/>
        <scheme val="minor"/>
      </rPr>
      <t xml:space="preserve"> and </t>
    </r>
    <r>
      <rPr>
        <b/>
        <sz val="10"/>
        <color theme="1"/>
        <rFont val="Arial Unicode MS"/>
      </rPr>
      <t>housing</t>
    </r>
    <r>
      <rPr>
        <b/>
        <sz val="11"/>
        <color theme="1"/>
        <rFont val="Calibri"/>
        <family val="2"/>
        <scheme val="minor"/>
      </rPr>
      <t xml:space="preserve"> columns.</t>
    </r>
  </si>
  <si>
    <r>
      <t xml:space="preserve">3. Standardize the </t>
    </r>
    <r>
      <rPr>
        <b/>
        <sz val="10"/>
        <color theme="1"/>
        <rFont val="Arial Unicode MS"/>
      </rPr>
      <t>job</t>
    </r>
    <r>
      <rPr>
        <b/>
        <sz val="11"/>
        <color theme="1"/>
        <rFont val="Calibri"/>
        <family val="2"/>
        <scheme val="minor"/>
      </rPr>
      <t xml:space="preserve"> column using </t>
    </r>
    <r>
      <rPr>
        <b/>
        <sz val="10"/>
        <color theme="1"/>
        <rFont val="Arial Unicode MS"/>
      </rPr>
      <t>PROPER()</t>
    </r>
    <r>
      <rPr>
        <b/>
        <sz val="11"/>
        <color theme="1"/>
        <rFont val="Calibri"/>
        <family val="2"/>
        <scheme val="minor"/>
      </rPr>
      <t xml:space="preserve"> function.</t>
    </r>
  </si>
  <si>
    <r>
      <t xml:space="preserve">4. Convert </t>
    </r>
    <r>
      <rPr>
        <b/>
        <sz val="10"/>
        <color theme="1"/>
        <rFont val="Arial Unicode MS"/>
      </rPr>
      <t>month</t>
    </r>
    <r>
      <rPr>
        <b/>
        <sz val="11"/>
        <color theme="1"/>
        <rFont val="Calibri"/>
        <family val="2"/>
        <scheme val="minor"/>
      </rPr>
      <t xml:space="preserve"> to numeric format using </t>
    </r>
    <r>
      <rPr>
        <b/>
        <sz val="10"/>
        <color theme="1"/>
        <rFont val="Arial Unicode MS"/>
      </rPr>
      <t>CHOOSE()</t>
    </r>
    <r>
      <rPr>
        <b/>
        <sz val="11"/>
        <color theme="1"/>
        <rFont val="Calibri"/>
        <family val="2"/>
        <scheme val="minor"/>
      </rPr>
      <t xml:space="preserve"> or a helper column.</t>
    </r>
  </si>
  <si>
    <r>
      <t xml:space="preserve">5. Use Text to Columns on </t>
    </r>
    <r>
      <rPr>
        <b/>
        <sz val="10"/>
        <color theme="1"/>
        <rFont val="Arial Unicode MS"/>
      </rPr>
      <t>contact</t>
    </r>
    <r>
      <rPr>
        <b/>
        <sz val="11"/>
        <color theme="1"/>
        <rFont val="Calibri"/>
        <family val="2"/>
        <scheme val="minor"/>
      </rPr>
      <t xml:space="preserve"> if it includes multiple values (e.g., "cellular-sms").</t>
    </r>
  </si>
  <si>
    <r>
      <t xml:space="preserve">6. Create a new column </t>
    </r>
    <r>
      <rPr>
        <b/>
        <sz val="10"/>
        <color theme="1"/>
        <rFont val="Arial Unicode MS"/>
      </rPr>
      <t>Total Contacts = campaign + previous</t>
    </r>
    <r>
      <rPr>
        <b/>
        <sz val="11"/>
        <color theme="1"/>
        <rFont val="Calibri"/>
        <family val="2"/>
        <scheme val="minor"/>
      </rPr>
      <t>.</t>
    </r>
  </si>
  <si>
    <r>
      <t>7. Create a Pivot Table to count deposits (</t>
    </r>
    <r>
      <rPr>
        <b/>
        <sz val="10"/>
        <color theme="1"/>
        <rFont val="Arial Unicode MS"/>
      </rPr>
      <t>deposit = yes</t>
    </r>
    <r>
      <rPr>
        <b/>
        <sz val="11"/>
        <color theme="1"/>
        <rFont val="Calibri"/>
        <family val="2"/>
        <scheme val="minor"/>
      </rPr>
      <t>) by job.</t>
    </r>
  </si>
  <si>
    <t>8. Show average balance by education level.</t>
  </si>
  <si>
    <t>9. Use Pivot Table to calculate deposit rate by marital status.</t>
  </si>
  <si>
    <t>10. Add a slicer to filter by month or contact type.</t>
  </si>
  <si>
    <r>
      <t xml:space="preserve">11. Compare total and average duration of calls by </t>
    </r>
    <r>
      <rPr>
        <b/>
        <sz val="10"/>
        <color theme="1"/>
        <rFont val="Arial Unicode MS"/>
      </rPr>
      <t>poutcome</t>
    </r>
    <r>
      <rPr>
        <b/>
        <sz val="11"/>
        <color theme="1"/>
        <rFont val="Calibri"/>
        <family val="2"/>
        <scheme val="minor"/>
      </rPr>
      <t>.</t>
    </r>
  </si>
  <si>
    <t>12. Create a Bar Chart showing total deposits by job role.</t>
  </si>
  <si>
    <t>13. Insert a Line Chart for average balance over days in the month.</t>
  </si>
  <si>
    <t>14. Make a Pie Chart showing deposit distribution by education.</t>
  </si>
  <si>
    <r>
      <t>15. Create a Combo Chart showing number of contacts (</t>
    </r>
    <r>
      <rPr>
        <b/>
        <sz val="10"/>
        <color theme="1"/>
        <rFont val="Arial Unicode MS"/>
      </rPr>
      <t>campaign</t>
    </r>
    <r>
      <rPr>
        <b/>
        <sz val="11"/>
        <color theme="1"/>
        <rFont val="Calibri"/>
        <family val="2"/>
        <scheme val="minor"/>
      </rPr>
      <t>) and deposit rate by age group.</t>
    </r>
  </si>
  <si>
    <t>16. Highlight customers with balance below 0 (overdrawn accounts).</t>
  </si>
  <si>
    <r>
      <t xml:space="preserve">17. Apply data bars to the </t>
    </r>
    <r>
      <rPr>
        <b/>
        <sz val="10"/>
        <color theme="1"/>
        <rFont val="Arial Unicode MS"/>
      </rPr>
      <t>balance</t>
    </r>
    <r>
      <rPr>
        <b/>
        <sz val="11"/>
        <color theme="1"/>
        <rFont val="Calibri"/>
        <family val="2"/>
        <scheme val="minor"/>
      </rPr>
      <t xml:space="preserve"> column.</t>
    </r>
  </si>
  <si>
    <r>
      <t xml:space="preserve">18. Use color scale on </t>
    </r>
    <r>
      <rPr>
        <b/>
        <sz val="10"/>
        <color theme="1"/>
        <rFont val="Arial Unicode MS"/>
      </rPr>
      <t>duration</t>
    </r>
    <r>
      <rPr>
        <b/>
        <sz val="11"/>
        <color theme="1"/>
        <rFont val="Calibri"/>
        <family val="2"/>
        <scheme val="minor"/>
      </rPr>
      <t xml:space="preserve"> to show longer calls in green, shorter in red.</t>
    </r>
  </si>
  <si>
    <t>19. Build a KPI dashboard showing:</t>
  </si>
  <si>
    <t>Total Customers</t>
  </si>
  <si>
    <t>% Deposit Subscribed</t>
  </si>
  <si>
    <t>Avg Call Duration</t>
  </si>
  <si>
    <t>Avg Campaign Contacts</t>
  </si>
  <si>
    <t>20. Create an interactive dashboard with:</t>
  </si>
  <si>
    <t>Slicers for job, education, contact</t>
  </si>
  <si>
    <t>Pivot Charts (Deposits by job, age group, contact)</t>
  </si>
  <si>
    <r>
      <t>KPIs like Conversion Rate (</t>
    </r>
    <r>
      <rPr>
        <sz val="10"/>
        <color theme="1"/>
        <rFont val="Arial Unicode MS"/>
      </rPr>
      <t>deposit = yes / total</t>
    </r>
    <r>
      <rPr>
        <sz val="11"/>
        <color theme="1"/>
        <rFont val="Calibri"/>
        <family val="2"/>
        <scheme val="minor"/>
      </rPr>
      <t>)</t>
    </r>
  </si>
  <si>
    <t>Bank Data</t>
  </si>
  <si>
    <r>
      <t xml:space="preserve">1. Create a new column for </t>
    </r>
    <r>
      <rPr>
        <b/>
        <sz val="10"/>
        <color theme="1"/>
        <rFont val="Arial Unicode MS"/>
      </rPr>
      <t>Total Price = Quantity * UnitPrice</t>
    </r>
    <r>
      <rPr>
        <b/>
        <sz val="11"/>
        <color theme="1"/>
        <rFont val="Calibri"/>
        <family val="2"/>
        <scheme val="minor"/>
      </rPr>
      <t>.</t>
    </r>
  </si>
  <si>
    <r>
      <t xml:space="preserve">2. Extract the month from </t>
    </r>
    <r>
      <rPr>
        <b/>
        <sz val="10"/>
        <color theme="1"/>
        <rFont val="Arial Unicode MS"/>
      </rPr>
      <t>InvoiceDate</t>
    </r>
    <r>
      <rPr>
        <b/>
        <sz val="11"/>
        <color theme="1"/>
        <rFont val="Calibri"/>
        <family val="2"/>
        <scheme val="minor"/>
      </rPr>
      <t xml:space="preserve"> using </t>
    </r>
    <r>
      <rPr>
        <b/>
        <sz val="10"/>
        <color theme="1"/>
        <rFont val="Arial Unicode MS"/>
      </rPr>
      <t>TEXT()</t>
    </r>
    <r>
      <rPr>
        <b/>
        <sz val="11"/>
        <color theme="1"/>
        <rFont val="Calibri"/>
        <family val="2"/>
        <scheme val="minor"/>
      </rPr>
      <t xml:space="preserve"> or </t>
    </r>
    <r>
      <rPr>
        <b/>
        <sz val="10"/>
        <color theme="1"/>
        <rFont val="Arial Unicode MS"/>
      </rPr>
      <t>MONTH()</t>
    </r>
    <r>
      <rPr>
        <b/>
        <sz val="11"/>
        <color theme="1"/>
        <rFont val="Calibri"/>
        <family val="2"/>
        <scheme val="minor"/>
      </rPr>
      <t>.</t>
    </r>
  </si>
  <si>
    <r>
      <t xml:space="preserve">3. Use </t>
    </r>
    <r>
      <rPr>
        <b/>
        <sz val="10"/>
        <color theme="1"/>
        <rFont val="Arial Unicode MS"/>
      </rPr>
      <t>IF()</t>
    </r>
    <r>
      <rPr>
        <b/>
        <sz val="11"/>
        <color theme="1"/>
        <rFont val="Calibri"/>
        <family val="2"/>
        <scheme val="minor"/>
      </rPr>
      <t xml:space="preserve"> to tag rows where Quantity &lt; 0 as “Returns”.</t>
    </r>
  </si>
  <si>
    <r>
      <t xml:space="preserve">4. Use </t>
    </r>
    <r>
      <rPr>
        <b/>
        <sz val="10"/>
        <color theme="1"/>
        <rFont val="Arial Unicode MS"/>
      </rPr>
      <t>LEFT()</t>
    </r>
    <r>
      <rPr>
        <b/>
        <sz val="11"/>
        <color theme="1"/>
        <rFont val="Calibri"/>
        <family val="2"/>
        <scheme val="minor"/>
      </rPr>
      <t xml:space="preserve"> to extract country code if present in </t>
    </r>
    <r>
      <rPr>
        <b/>
        <sz val="10"/>
        <color theme="1"/>
        <rFont val="Arial Unicode MS"/>
      </rPr>
      <t>StockCode</t>
    </r>
    <r>
      <rPr>
        <b/>
        <sz val="11"/>
        <color theme="1"/>
        <rFont val="Calibri"/>
        <family val="2"/>
        <scheme val="minor"/>
      </rPr>
      <t xml:space="preserve"> or </t>
    </r>
    <r>
      <rPr>
        <b/>
        <sz val="10"/>
        <color theme="1"/>
        <rFont val="Arial Unicode MS"/>
      </rPr>
      <t>InvoiceNo</t>
    </r>
    <r>
      <rPr>
        <b/>
        <sz val="11"/>
        <color theme="1"/>
        <rFont val="Calibri"/>
        <family val="2"/>
        <scheme val="minor"/>
      </rPr>
      <t>.</t>
    </r>
  </si>
  <si>
    <r>
      <t xml:space="preserve">5. Clean the </t>
    </r>
    <r>
      <rPr>
        <b/>
        <sz val="10"/>
        <color theme="1"/>
        <rFont val="Arial Unicode MS"/>
      </rPr>
      <t>Description</t>
    </r>
    <r>
      <rPr>
        <b/>
        <sz val="11"/>
        <color theme="1"/>
        <rFont val="Calibri"/>
        <family val="2"/>
        <scheme val="minor"/>
      </rPr>
      <t xml:space="preserve"> column using </t>
    </r>
    <r>
      <rPr>
        <b/>
        <sz val="10"/>
        <color theme="1"/>
        <rFont val="Arial Unicode MS"/>
      </rPr>
      <t>TRIM()</t>
    </r>
    <r>
      <rPr>
        <b/>
        <sz val="11"/>
        <color theme="1"/>
        <rFont val="Calibri"/>
        <family val="2"/>
        <scheme val="minor"/>
      </rPr>
      <t xml:space="preserve"> and </t>
    </r>
    <r>
      <rPr>
        <b/>
        <sz val="10"/>
        <color theme="1"/>
        <rFont val="Arial Unicode MS"/>
      </rPr>
      <t>PROPER()</t>
    </r>
    <r>
      <rPr>
        <b/>
        <sz val="11"/>
        <color theme="1"/>
        <rFont val="Calibri"/>
        <family val="2"/>
        <scheme val="minor"/>
      </rPr>
      <t xml:space="preserve"> functions.</t>
    </r>
  </si>
  <si>
    <r>
      <t xml:space="preserve">6. Use Text to Columns to split </t>
    </r>
    <r>
      <rPr>
        <b/>
        <sz val="10"/>
        <color theme="1"/>
        <rFont val="Arial Unicode MS"/>
      </rPr>
      <t>InvoiceDate</t>
    </r>
    <r>
      <rPr>
        <b/>
        <sz val="11"/>
        <color theme="1"/>
        <rFont val="Calibri"/>
        <family val="2"/>
        <scheme val="minor"/>
      </rPr>
      <t xml:space="preserve"> into Date and Time (if datetime is included).</t>
    </r>
  </si>
  <si>
    <r>
      <t xml:space="preserve">7. Create a Pivot Table showing total sales by </t>
    </r>
    <r>
      <rPr>
        <b/>
        <sz val="10"/>
        <color theme="1"/>
        <rFont val="Arial Unicode MS"/>
      </rPr>
      <t>Country</t>
    </r>
    <r>
      <rPr>
        <b/>
        <sz val="11"/>
        <color theme="1"/>
        <rFont val="Calibri"/>
        <family val="2"/>
        <scheme val="minor"/>
      </rPr>
      <t>.</t>
    </r>
  </si>
  <si>
    <r>
      <t xml:space="preserve">8. Analyze average unit price per </t>
    </r>
    <r>
      <rPr>
        <b/>
        <sz val="10"/>
        <color theme="1"/>
        <rFont val="Arial Unicode MS"/>
      </rPr>
      <t>StockCode</t>
    </r>
    <r>
      <rPr>
        <b/>
        <sz val="11"/>
        <color theme="1"/>
        <rFont val="Calibri"/>
        <family val="2"/>
        <scheme val="minor"/>
      </rPr>
      <t xml:space="preserve"> using Pivot Table.</t>
    </r>
  </si>
  <si>
    <t>9. Create a Pivot Table showing the number of invoices per month.</t>
  </si>
  <si>
    <r>
      <t xml:space="preserve">10. Use Pivot Table to summarize total quantity sold by </t>
    </r>
    <r>
      <rPr>
        <b/>
        <sz val="10"/>
        <color theme="1"/>
        <rFont val="Arial Unicode MS"/>
      </rPr>
      <t>Description</t>
    </r>
    <r>
      <rPr>
        <b/>
        <sz val="11"/>
        <color theme="1"/>
        <rFont val="Calibri"/>
        <family val="2"/>
        <scheme val="minor"/>
      </rPr>
      <t>.</t>
    </r>
  </si>
  <si>
    <r>
      <t xml:space="preserve">11. Add a Slicer to filter any Pivot Table by </t>
    </r>
    <r>
      <rPr>
        <b/>
        <sz val="10"/>
        <color theme="1"/>
        <rFont val="Arial Unicode MS"/>
      </rPr>
      <t>Country</t>
    </r>
    <r>
      <rPr>
        <b/>
        <sz val="11"/>
        <color theme="1"/>
        <rFont val="Calibri"/>
        <family val="2"/>
        <scheme val="minor"/>
      </rPr>
      <t>.</t>
    </r>
  </si>
  <si>
    <t>12. Create a Bar Chart showing top 10 products by total revenue.</t>
  </si>
  <si>
    <t>13. Make a Line Chart of monthly sales totals.</t>
  </si>
  <si>
    <t>14. Create a Pie Chart showing country-wise contribution to revenue.</t>
  </si>
  <si>
    <t>15. Create a Combo Chart showing Quantity (bar) vs Total Sales (line) by month.</t>
  </si>
  <si>
    <r>
      <t xml:space="preserve">16. Highlight rows where </t>
    </r>
    <r>
      <rPr>
        <b/>
        <sz val="10"/>
        <color theme="1"/>
        <rFont val="Arial Unicode MS"/>
      </rPr>
      <t>Quantity &lt; 0</t>
    </r>
    <r>
      <rPr>
        <b/>
        <sz val="11"/>
        <color theme="1"/>
        <rFont val="Calibri"/>
        <family val="2"/>
        <scheme val="minor"/>
      </rPr>
      <t xml:space="preserve"> with red background (returns).</t>
    </r>
  </si>
  <si>
    <r>
      <t xml:space="preserve">17. Apply Data Bars to </t>
    </r>
    <r>
      <rPr>
        <b/>
        <sz val="10"/>
        <color theme="1"/>
        <rFont val="Arial Unicode MS"/>
      </rPr>
      <t>Total Price</t>
    </r>
    <r>
      <rPr>
        <b/>
        <sz val="11"/>
        <color theme="1"/>
        <rFont val="Calibri"/>
        <family val="2"/>
        <scheme val="minor"/>
      </rPr>
      <t xml:space="preserve"> column.</t>
    </r>
  </si>
  <si>
    <r>
      <t xml:space="preserve">18. Use Color Scale on </t>
    </r>
    <r>
      <rPr>
        <b/>
        <sz val="10"/>
        <color theme="1"/>
        <rFont val="Arial Unicode MS"/>
      </rPr>
      <t>UnitPrice</t>
    </r>
    <r>
      <rPr>
        <b/>
        <sz val="11"/>
        <color theme="1"/>
        <rFont val="Calibri"/>
        <family val="2"/>
        <scheme val="minor"/>
      </rPr>
      <t xml:space="preserve"> to show pricing variation.</t>
    </r>
  </si>
  <si>
    <t>19. Design KPI Cards using formulas to show:</t>
  </si>
  <si>
    <t>Number of Unique Products</t>
  </si>
  <si>
    <t>Total Orders</t>
  </si>
  <si>
    <t>Avg Order Value</t>
  </si>
  <si>
    <t>Pivot Charts for monthly sales, top customers</t>
  </si>
  <si>
    <t>Slicers for Country and Product</t>
  </si>
  <si>
    <t>Key insights on sales and returns</t>
  </si>
  <si>
    <t>_xDCCC_ Dashboard Creation Elements (Task 19–20)</t>
  </si>
  <si>
    <t>Ecommercedata</t>
  </si>
  <si>
    <t>ANSWERS</t>
  </si>
  <si>
    <t>Criteria</t>
  </si>
  <si>
    <t>Sales Type</t>
  </si>
  <si>
    <t>year</t>
  </si>
  <si>
    <t>Main Data'!A1</t>
  </si>
  <si>
    <t>PROPER</t>
  </si>
  <si>
    <t>CAPITAL</t>
  </si>
  <si>
    <t>Sum of Total Sales</t>
  </si>
  <si>
    <t>Row Labels</t>
  </si>
  <si>
    <t>Grand Total</t>
  </si>
  <si>
    <t>DISCOUNTED PRICE</t>
  </si>
  <si>
    <t>TEXT</t>
  </si>
  <si>
    <t>sales data'!A1</t>
  </si>
  <si>
    <t>sales data'!P1</t>
  </si>
  <si>
    <t>East &amp; Laptop</t>
  </si>
  <si>
    <t>Vlookup</t>
  </si>
  <si>
    <t>Bar Chart'!A1</t>
  </si>
  <si>
    <t>Average</t>
  </si>
  <si>
    <t>MAX</t>
  </si>
  <si>
    <t>MIN</t>
  </si>
  <si>
    <t>Product_Lookup Data'!D13</t>
  </si>
  <si>
    <t>Xlookup</t>
  </si>
  <si>
    <t>Product_Lookup Data'!D23</t>
  </si>
  <si>
    <t>Kathleen King</t>
  </si>
  <si>
    <t>Charles Stokes</t>
  </si>
  <si>
    <t>Terry Fisher</t>
  </si>
  <si>
    <t>Alexander Johnson</t>
  </si>
  <si>
    <t>Christopher Herman</t>
  </si>
  <si>
    <t>Heather Shelton</t>
  </si>
  <si>
    <t>Charles Jackson</t>
  </si>
  <si>
    <t>Megan Smith</t>
  </si>
  <si>
    <t>Total Revenue</t>
  </si>
  <si>
    <t>Main Data'!J1</t>
  </si>
  <si>
    <t>Bar Chart'!A21</t>
  </si>
  <si>
    <t>Main Data'!i165</t>
  </si>
  <si>
    <t>2023</t>
  </si>
  <si>
    <t>2024</t>
  </si>
  <si>
    <t>2025</t>
  </si>
  <si>
    <t>Qtr2</t>
  </si>
  <si>
    <t>Qtr3</t>
  </si>
  <si>
    <t>Qtr4</t>
  </si>
  <si>
    <t>Qtr1</t>
  </si>
  <si>
    <t>Apr</t>
  </si>
  <si>
    <t>May</t>
  </si>
  <si>
    <t>Jun</t>
  </si>
  <si>
    <t>Jul</t>
  </si>
  <si>
    <t>Aug</t>
  </si>
  <si>
    <t>Sep</t>
  </si>
  <si>
    <t>Oct</t>
  </si>
  <si>
    <t>Nov</t>
  </si>
  <si>
    <t>Dec</t>
  </si>
  <si>
    <t xml:space="preserve"> Charts'!D42</t>
  </si>
  <si>
    <t>SALES TAX 18%</t>
  </si>
  <si>
    <t>sales data'!P2</t>
  </si>
  <si>
    <t>CONCATENATE'</t>
  </si>
  <si>
    <t>sales data'!Q2</t>
  </si>
  <si>
    <t>High</t>
  </si>
  <si>
    <t>Low</t>
  </si>
  <si>
    <t>Details for Sum of Order ID</t>
  </si>
  <si>
    <t>Years (Order Date)</t>
  </si>
  <si>
    <t>Months (Order Date)</t>
  </si>
  <si>
    <t>.</t>
  </si>
  <si>
    <t>dynamic chart'!O1</t>
  </si>
  <si>
    <t>Column Labels</t>
  </si>
  <si>
    <t>All</t>
  </si>
  <si>
    <t>Order Date (Month)</t>
  </si>
  <si>
    <t>Sum of Unit Price</t>
  </si>
  <si>
    <t>(Multiple Items)</t>
  </si>
  <si>
    <t>Sales Range</t>
  </si>
  <si>
    <t>Left</t>
  </si>
  <si>
    <t>Right</t>
  </si>
  <si>
    <t>Mid</t>
  </si>
  <si>
    <t>Product_Lookup Data'!G1</t>
  </si>
  <si>
    <t>Average Unit price by region</t>
  </si>
  <si>
    <t>Amount</t>
  </si>
  <si>
    <t>month-2</t>
  </si>
  <si>
    <t>Year-2</t>
  </si>
  <si>
    <t>histogram</t>
  </si>
  <si>
    <t>Pivot table'!D5</t>
  </si>
  <si>
    <t>sales data'!R2</t>
  </si>
  <si>
    <t xml:space="preserve">customer catergorization </t>
  </si>
  <si>
    <t>sales data'!S2</t>
  </si>
  <si>
    <t>Moving Average</t>
  </si>
  <si>
    <t>Count of Product Category</t>
  </si>
  <si>
    <t>Order Date (Quarter)</t>
  </si>
  <si>
    <t>Sum of Total Revenue</t>
  </si>
  <si>
    <t xml:space="preserve">     </t>
  </si>
  <si>
    <t xml:space="preserve"> </t>
  </si>
  <si>
    <t>Jan</t>
  </si>
  <si>
    <t>Feb</t>
  </si>
  <si>
    <t>Mar</t>
  </si>
  <si>
    <t>Order Date (Year)</t>
  </si>
  <si>
    <t>sales data'!T2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</si>
</sst>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 #,##0.00"/>
    <numFmt numFmtId="166" formatCode="_-[$$-409]* #,##0.00_ ;_-[$$-409]* \-#,##0.00\ ;_-[$$-409]* &quot;-&quot;??_ ;_-@_ "/>
  </numFmts>
  <fonts count="13">
    <font>
      <sz val="11"/>
      <color theme="1"/>
      <name val="Calibri"/>
      <family val="2"/>
      <scheme val="minor"/>
    </font>
    <font>
      <b/>
      <sz val="11"/>
      <color theme="1"/>
      <name val="Calibri"/>
      <family val="2"/>
      <scheme val="minor"/>
    </font>
    <font>
      <b/>
      <sz val="11"/>
      <name val="Calibri"/>
      <family val="2"/>
    </font>
    <font>
      <sz val="10"/>
      <color theme="1"/>
      <name val="Arial Unicode MS"/>
    </font>
    <font>
      <b/>
      <sz val="13.5"/>
      <color theme="1"/>
      <name val="Calibri"/>
      <family val="2"/>
      <scheme val="minor"/>
    </font>
    <font>
      <b/>
      <sz val="10"/>
      <color theme="1"/>
      <name val="Arial Unicode MS"/>
    </font>
    <font>
      <i/>
      <sz val="11"/>
      <color theme="1"/>
      <name val="Calibri"/>
      <family val="2"/>
      <scheme val="minor"/>
    </font>
    <font>
      <i/>
      <sz val="10"/>
      <color theme="1"/>
      <name val="Arial Unicode MS"/>
    </font>
    <font>
      <b/>
      <i/>
      <sz val="11"/>
      <color theme="1"/>
      <name val="Calibri"/>
      <family val="2"/>
      <scheme val="minor"/>
    </font>
    <font>
      <b/>
      <sz val="12"/>
      <color theme="1"/>
      <name val="Calibri"/>
      <family val="2"/>
      <scheme val="minor"/>
    </font>
    <font>
      <b/>
      <sz val="14"/>
      <color theme="1"/>
      <name val="Calibri"/>
      <family val="2"/>
      <scheme val="minor"/>
    </font>
    <font>
      <u/>
      <sz val="11"/>
      <color theme="10"/>
      <name val="Calibri"/>
      <family val="2"/>
      <scheme val="minor"/>
    </font>
    <font>
      <b/>
      <sz val="11"/>
      <color theme="0"/>
      <name val="Calibri"/>
      <family val="2"/>
      <scheme val="minor"/>
    </font>
  </fonts>
  <fills count="15">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8" tint="0.59999389629810485"/>
        <bgColor indexed="64"/>
      </patternFill>
    </fill>
    <fill>
      <patternFill patternType="solid">
        <fgColor theme="8" tint="0.59999389629810485"/>
        <bgColor theme="9" tint="0.79998168889431442"/>
      </patternFill>
    </fill>
    <fill>
      <patternFill patternType="solid">
        <fgColor theme="5" tint="0.79998168889431442"/>
        <bgColor indexed="64"/>
      </patternFill>
    </fill>
    <fill>
      <patternFill patternType="solid">
        <fgColor theme="6" tint="0.39997558519241921"/>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auto="1"/>
      </left>
      <right/>
      <top/>
      <bottom/>
      <diagonal/>
    </border>
  </borders>
  <cellStyleXfs count="2">
    <xf numFmtId="0" fontId="0" fillId="0" borderId="0"/>
    <xf numFmtId="0" fontId="11" fillId="0" borderId="0" applyNumberFormat="0" applyFill="0" applyBorder="0" applyAlignment="0" applyProtection="0"/>
  </cellStyleXfs>
  <cellXfs count="50">
    <xf numFmtId="0" fontId="0" fillId="0" borderId="0" xfId="0"/>
    <xf numFmtId="0" fontId="1" fillId="0" borderId="1" xfId="0" applyFont="1" applyBorder="1" applyAlignment="1">
      <alignment horizontal="center" vertical="top"/>
    </xf>
    <xf numFmtId="164" fontId="0" fillId="0" borderId="0" xfId="0" applyNumberFormat="1"/>
    <xf numFmtId="0" fontId="2" fillId="0" borderId="2" xfId="0" applyFont="1" applyBorder="1" applyAlignment="1">
      <alignment horizontal="center" vertical="top"/>
    </xf>
    <xf numFmtId="0" fontId="1" fillId="0" borderId="0" xfId="0" applyFont="1" applyAlignment="1">
      <alignment horizontal="left" vertical="center" indent="1"/>
    </xf>
    <xf numFmtId="0" fontId="0" fillId="0" borderId="0" xfId="0" applyAlignment="1">
      <alignment horizontal="left" vertical="center" indent="1"/>
    </xf>
    <xf numFmtId="0" fontId="6" fillId="0" borderId="0" xfId="0" applyFont="1" applyAlignment="1">
      <alignment horizontal="left" vertical="center" indent="1"/>
    </xf>
    <xf numFmtId="0" fontId="0" fillId="2" borderId="0" xfId="0" applyFill="1"/>
    <xf numFmtId="0" fontId="10" fillId="3" borderId="0" xfId="0" applyFont="1" applyFill="1"/>
    <xf numFmtId="0" fontId="4" fillId="4" borderId="0" xfId="0" applyFont="1" applyFill="1" applyAlignment="1">
      <alignment vertical="center"/>
    </xf>
    <xf numFmtId="0" fontId="4" fillId="5" borderId="0" xfId="0" applyFont="1" applyFill="1" applyAlignment="1">
      <alignment vertical="center"/>
    </xf>
    <xf numFmtId="0" fontId="10" fillId="2" borderId="0" xfId="0" applyFont="1" applyFill="1"/>
    <xf numFmtId="0" fontId="4" fillId="6" borderId="0" xfId="0" applyFont="1" applyFill="1" applyAlignment="1">
      <alignment vertical="center"/>
    </xf>
    <xf numFmtId="0" fontId="4" fillId="7" borderId="0" xfId="0" applyFont="1" applyFill="1" applyAlignment="1">
      <alignment vertical="center"/>
    </xf>
    <xf numFmtId="0" fontId="9" fillId="7" borderId="0" xfId="0" applyFont="1" applyFill="1"/>
    <xf numFmtId="0" fontId="0" fillId="0" borderId="0" xfId="0" applyAlignment="1">
      <alignment horizontal="center" vertical="center"/>
    </xf>
    <xf numFmtId="0" fontId="1" fillId="8" borderId="1" xfId="0" applyFont="1" applyFill="1" applyBorder="1" applyAlignment="1">
      <alignment horizontal="center" vertical="top"/>
    </xf>
    <xf numFmtId="0" fontId="0" fillId="8" borderId="0" xfId="0" applyFill="1"/>
    <xf numFmtId="0" fontId="1" fillId="8" borderId="3" xfId="0" applyFont="1" applyFill="1" applyBorder="1" applyAlignment="1">
      <alignment horizontal="center" vertical="top"/>
    </xf>
    <xf numFmtId="165" fontId="1" fillId="8" borderId="1" xfId="0" applyNumberFormat="1" applyFont="1" applyFill="1" applyBorder="1" applyAlignment="1">
      <alignment horizontal="center" vertical="top"/>
    </xf>
    <xf numFmtId="165" fontId="0" fillId="8" borderId="0" xfId="0" applyNumberFormat="1" applyFill="1"/>
    <xf numFmtId="0" fontId="0" fillId="0" borderId="0" xfId="0" pivotButton="1"/>
    <xf numFmtId="0" fontId="0" fillId="0" borderId="0" xfId="0" applyAlignment="1">
      <alignment horizontal="left"/>
    </xf>
    <xf numFmtId="0" fontId="0" fillId="5" borderId="0" xfId="0" applyFill="1" applyAlignment="1">
      <alignment horizontal="left" vertical="center"/>
    </xf>
    <xf numFmtId="0" fontId="0" fillId="0" borderId="0" xfId="0" applyAlignment="1">
      <alignment horizontal="left" vertical="center"/>
    </xf>
    <xf numFmtId="0" fontId="11" fillId="0" borderId="0" xfId="1" quotePrefix="1" applyAlignment="1">
      <alignment horizontal="left"/>
    </xf>
    <xf numFmtId="0" fontId="11" fillId="0" borderId="0" xfId="1" quotePrefix="1" applyAlignment="1">
      <alignment horizontal="left" vertical="center"/>
    </xf>
    <xf numFmtId="0" fontId="0" fillId="0" borderId="0" xfId="0" applyAlignment="1">
      <alignment horizontal="left" indent="1"/>
    </xf>
    <xf numFmtId="0" fontId="0" fillId="0" borderId="0" xfId="0" applyAlignment="1">
      <alignment horizontal="left" indent="2"/>
    </xf>
    <xf numFmtId="9" fontId="1" fillId="8" borderId="3" xfId="0" applyNumberFormat="1" applyFont="1" applyFill="1" applyBorder="1" applyAlignment="1">
      <alignment horizontal="center" vertical="top"/>
    </xf>
    <xf numFmtId="9" fontId="1" fillId="8" borderId="0" xfId="0" applyNumberFormat="1" applyFont="1" applyFill="1" applyAlignment="1">
      <alignment horizontal="center" vertical="top"/>
    </xf>
    <xf numFmtId="14" fontId="0" fillId="0" borderId="0" xfId="0" applyNumberFormat="1"/>
    <xf numFmtId="0" fontId="1" fillId="0" borderId="0" xfId="0" applyFont="1"/>
    <xf numFmtId="0" fontId="12" fillId="9" borderId="4" xfId="0" applyFont="1" applyFill="1" applyBorder="1"/>
    <xf numFmtId="0" fontId="0" fillId="10" borderId="4" xfId="0" applyFill="1" applyBorder="1"/>
    <xf numFmtId="166" fontId="0" fillId="0" borderId="0" xfId="0" applyNumberFormat="1"/>
    <xf numFmtId="166" fontId="12" fillId="9" borderId="4" xfId="0" applyNumberFormat="1" applyFont="1" applyFill="1" applyBorder="1"/>
    <xf numFmtId="166" fontId="12" fillId="9" borderId="5" xfId="0" applyNumberFormat="1" applyFont="1" applyFill="1" applyBorder="1"/>
    <xf numFmtId="0" fontId="0" fillId="11" borderId="0" xfId="0" applyFill="1"/>
    <xf numFmtId="0" fontId="0" fillId="12" borderId="4" xfId="0" applyFill="1" applyBorder="1"/>
    <xf numFmtId="166" fontId="0" fillId="11" borderId="0" xfId="0" applyNumberFormat="1" applyFill="1"/>
    <xf numFmtId="0" fontId="2" fillId="13" borderId="6" xfId="0" applyFont="1" applyFill="1" applyBorder="1" applyAlignment="1">
      <alignment horizontal="center" vertical="top"/>
    </xf>
    <xf numFmtId="0" fontId="0" fillId="13" borderId="0" xfId="0" applyFill="1"/>
    <xf numFmtId="0" fontId="0" fillId="14" borderId="0" xfId="0" applyFill="1"/>
    <xf numFmtId="0" fontId="11" fillId="0" borderId="0" xfId="1" applyAlignment="1">
      <alignment horizontal="left" vertical="center"/>
    </xf>
    <xf numFmtId="0" fontId="1" fillId="8" borderId="6" xfId="0" applyFont="1" applyFill="1" applyBorder="1" applyAlignment="1">
      <alignment horizontal="center" vertical="top"/>
    </xf>
    <xf numFmtId="1" fontId="0" fillId="8" borderId="0" xfId="0" applyNumberFormat="1" applyFill="1"/>
    <xf numFmtId="0" fontId="8" fillId="3" borderId="0" xfId="0" applyFont="1" applyFill="1" applyAlignment="1">
      <alignment horizontal="center" vertical="center" wrapText="1"/>
    </xf>
    <xf numFmtId="0" fontId="8" fillId="3" borderId="0" xfId="0" applyFont="1" applyFill="1" applyAlignment="1">
      <alignment horizontal="left" vertical="top" wrapText="1"/>
    </xf>
    <xf numFmtId="0" fontId="0" fillId="0" borderId="0" xfId="0" applyNumberFormat="1"/>
  </cellXfs>
  <cellStyles count="2">
    <cellStyle name="Hyperlink" xfId="1" builtinId="8"/>
    <cellStyle name="Normal" xfId="0" builtinId="0"/>
  </cellStyles>
  <dxfs count="6">
    <dxf>
      <fill>
        <patternFill>
          <bgColor rgb="FFFF6699"/>
        </patternFill>
      </fill>
    </dxf>
    <dxf>
      <fill>
        <patternFill>
          <bgColor rgb="FF00B050"/>
        </patternFill>
      </fill>
    </dxf>
    <dxf>
      <fill>
        <patternFill>
          <bgColor rgb="FFFF6699"/>
        </patternFill>
      </fill>
    </dxf>
    <dxf>
      <fill>
        <patternFill>
          <bgColor rgb="FF00B050"/>
        </patternFill>
      </fill>
    </dxf>
    <dxf>
      <numFmt numFmtId="166" formatCode="_-[$$-409]* #,##0.00_ ;_-[$$-409]* \-#,##0.00\ ;_-[$$-409]* &quot;-&quot;??_ ;_-@_ "/>
    </dxf>
    <dxf>
      <numFmt numFmtId="19" formatCode="dd/mm/yyyy"/>
    </dxf>
  </dxfs>
  <tableStyles count="0" defaultTableStyle="TableStyleMedium9" defaultPivotStyle="PivotStyleLight16"/>
  <colors>
    <mruColors>
      <color rgb="FFB17ED8"/>
      <color rgb="FFF79B4F"/>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microsoft.com/office/2007/relationships/slicerCache" Target="slicerCaches/slicerCache3.xml"/><Relationship Id="rId39" Type="http://schemas.openxmlformats.org/officeDocument/2006/relationships/calcChain" Target="calcChain.xml"/><Relationship Id="rId21" Type="http://schemas.openxmlformats.org/officeDocument/2006/relationships/pivotCacheDefinition" Target="pivotCache/pivotCacheDefinition8.xml"/><Relationship Id="rId34" Type="http://schemas.openxmlformats.org/officeDocument/2006/relationships/connections" Target="connections.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microsoft.com/office/2007/relationships/slicerCache" Target="slicerCaches/slicerCache9.xml"/><Relationship Id="rId37" Type="http://schemas.openxmlformats.org/officeDocument/2006/relationships/sheetMetadata" Target="metadata.xml"/><Relationship Id="rId40" Type="http://schemas.openxmlformats.org/officeDocument/2006/relationships/customXml" Target="../customXml/item1.xml"/><Relationship Id="rId45"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microsoft.com/office/2007/relationships/slicerCache" Target="slicerCaches/slicerCache5.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microsoft.com/office/2007/relationships/slicerCache" Target="slicerCaches/slicerCache8.xml"/><Relationship Id="rId44"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microsoft.com/office/2007/relationships/slicerCache" Target="slicerCaches/slicerCache4.xml"/><Relationship Id="rId30" Type="http://schemas.microsoft.com/office/2007/relationships/slicerCache" Target="slicerCaches/slicerCache7.xml"/><Relationship Id="rId35" Type="http://schemas.openxmlformats.org/officeDocument/2006/relationships/styles" Target="styles.xml"/><Relationship Id="rId43" Type="http://schemas.openxmlformats.org/officeDocument/2006/relationships/customXml" Target="../customXml/item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07/relationships/slicerCache" Target="slicerCaches/slicerCache2.xml"/><Relationship Id="rId33" Type="http://schemas.openxmlformats.org/officeDocument/2006/relationships/theme" Target="theme/theme1.xml"/><Relationship Id="rId38" Type="http://schemas.openxmlformats.org/officeDocument/2006/relationships/powerPivotData" Target="model/item.data"/><Relationship Id="rId20" Type="http://schemas.openxmlformats.org/officeDocument/2006/relationships/pivotCacheDefinition" Target="pivotCache/pivotCacheDefinition7.xml"/><Relationship Id="rId41"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[Excel_Data_Analytics_Assignment_Questions.xlsx] Charts!PivotTable1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Charts'!$B$3</c:f>
              <c:strCache>
                <c:ptCount val="1"/>
                <c:pt idx="0">
                  <c:v>Total</c:v>
                </c:pt>
              </c:strCache>
            </c:strRef>
          </c:tx>
          <c:spPr>
            <a:solidFill>
              <a:schemeClr val="accent1"/>
            </a:solidFill>
            <a:ln>
              <a:noFill/>
            </a:ln>
            <a:effectLst/>
          </c:spPr>
          <c:invertIfNegative val="0"/>
          <c:cat>
            <c:strRef>
              <c:f>' Charts'!$A$4:$A$8</c:f>
              <c:strCache>
                <c:ptCount val="4"/>
                <c:pt idx="0">
                  <c:v>East</c:v>
                </c:pt>
                <c:pt idx="1">
                  <c:v>North</c:v>
                </c:pt>
                <c:pt idx="2">
                  <c:v>South</c:v>
                </c:pt>
                <c:pt idx="3">
                  <c:v>West</c:v>
                </c:pt>
              </c:strCache>
            </c:strRef>
          </c:cat>
          <c:val>
            <c:numRef>
              <c:f>' Charts'!$B$4:$B$8</c:f>
              <c:numCache>
                <c:formatCode>General</c:formatCode>
                <c:ptCount val="4"/>
                <c:pt idx="0">
                  <c:v>604407.95999999985</c:v>
                </c:pt>
                <c:pt idx="1">
                  <c:v>637809.11000000034</c:v>
                </c:pt>
                <c:pt idx="2">
                  <c:v>631117.14000000025</c:v>
                </c:pt>
                <c:pt idx="3">
                  <c:v>595706.23000000021</c:v>
                </c:pt>
              </c:numCache>
            </c:numRef>
          </c:val>
          <c:extLst>
            <c:ext xmlns:c16="http://schemas.microsoft.com/office/drawing/2014/chart" uri="{C3380CC4-5D6E-409C-BE32-E72D297353CC}">
              <c16:uniqueId val="{00000000-4643-4B2D-B0A5-A97359F4D33F}"/>
            </c:ext>
          </c:extLst>
        </c:ser>
        <c:dLbls>
          <c:showLegendKey val="0"/>
          <c:showVal val="0"/>
          <c:showCatName val="0"/>
          <c:showSerName val="0"/>
          <c:showPercent val="0"/>
          <c:showBubbleSize val="0"/>
        </c:dLbls>
        <c:gapWidth val="182"/>
        <c:axId val="876753024"/>
        <c:axId val="876755904"/>
      </c:barChart>
      <c:catAx>
        <c:axId val="876753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755904"/>
        <c:crosses val="autoZero"/>
        <c:auto val="1"/>
        <c:lblAlgn val="ctr"/>
        <c:lblOffset val="100"/>
        <c:noMultiLvlLbl val="0"/>
      </c:catAx>
      <c:valAx>
        <c:axId val="876755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75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chemeClr val="accent3">
            <a:lumMod val="40000"/>
            <a:lumOff val="60000"/>
          </a:schemeClr>
        </a:gs>
        <a:gs pos="0">
          <a:srgbClr val="FF0000"/>
        </a:gs>
      </a:gsLst>
      <a:lin ang="135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[Excel_Data_Analytics_Assignment_Questions.xlsx] Charts!PivotTable3</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gradFill>
              <a:gsLst>
                <a:gs pos="21682">
                  <a:srgbClr val="2BB950"/>
                </a:gs>
                <a:gs pos="0">
                  <a:srgbClr val="00B0F0"/>
                </a:gs>
                <a:gs pos="74000">
                  <a:srgbClr val="92D050"/>
                </a:gs>
                <a:gs pos="83000">
                  <a:srgbClr val="FFFF00"/>
                </a:gs>
                <a:gs pos="100000">
                  <a:srgbClr val="FF0000"/>
                </a:gs>
              </a:gsLst>
              <a:lin ang="5400000" scaled="1"/>
            </a:gra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Charts'!$B$22</c:f>
              <c:strCache>
                <c:ptCount val="1"/>
                <c:pt idx="0">
                  <c:v>Total</c:v>
                </c:pt>
              </c:strCache>
            </c:strRef>
          </c:tx>
          <c:spPr>
            <a:ln w="28575" cap="rnd">
              <a:gradFill>
                <a:gsLst>
                  <a:gs pos="21682">
                    <a:srgbClr val="2BB950"/>
                  </a:gs>
                  <a:gs pos="0">
                    <a:srgbClr val="00B0F0"/>
                  </a:gs>
                  <a:gs pos="74000">
                    <a:srgbClr val="92D050"/>
                  </a:gs>
                  <a:gs pos="83000">
                    <a:srgbClr val="FFFF00"/>
                  </a:gs>
                  <a:gs pos="100000">
                    <a:srgbClr val="FF0000"/>
                  </a:gs>
                </a:gsLst>
                <a:lin ang="5400000" scaled="1"/>
              </a:gradFill>
              <a:round/>
            </a:ln>
            <a:effectLst/>
          </c:spPr>
          <c:marker>
            <c:symbol val="none"/>
          </c:marker>
          <c:cat>
            <c:multiLvlStrRef>
              <c:f>' Charts'!$A$23:$A$35</c:f>
              <c:multiLvlStrCache>
                <c:ptCount val="9"/>
                <c:lvl>
                  <c:pt idx="0">
                    <c:v>Qtr2</c:v>
                  </c:pt>
                  <c:pt idx="1">
                    <c:v>Qtr3</c:v>
                  </c:pt>
                  <c:pt idx="2">
                    <c:v>Qtr4</c:v>
                  </c:pt>
                  <c:pt idx="3">
                    <c:v>Qtr1</c:v>
                  </c:pt>
                  <c:pt idx="4">
                    <c:v>Qtr2</c:v>
                  </c:pt>
                  <c:pt idx="5">
                    <c:v>Qtr3</c:v>
                  </c:pt>
                  <c:pt idx="6">
                    <c:v>Qtr4</c:v>
                  </c:pt>
                  <c:pt idx="7">
                    <c:v>Qtr1</c:v>
                  </c:pt>
                  <c:pt idx="8">
                    <c:v>Qtr2</c:v>
                  </c:pt>
                </c:lvl>
                <c:lvl>
                  <c:pt idx="0">
                    <c:v>2023</c:v>
                  </c:pt>
                  <c:pt idx="3">
                    <c:v>2024</c:v>
                  </c:pt>
                  <c:pt idx="7">
                    <c:v>2025</c:v>
                  </c:pt>
                </c:lvl>
              </c:multiLvlStrCache>
            </c:multiLvlStrRef>
          </c:cat>
          <c:val>
            <c:numRef>
              <c:f>' Charts'!$B$23:$B$35</c:f>
              <c:numCache>
                <c:formatCode>General</c:formatCode>
                <c:ptCount val="9"/>
                <c:pt idx="0">
                  <c:v>313256.5199999999</c:v>
                </c:pt>
                <c:pt idx="1">
                  <c:v>305355.47000000009</c:v>
                </c:pt>
                <c:pt idx="2">
                  <c:v>321048.23000000021</c:v>
                </c:pt>
                <c:pt idx="3">
                  <c:v>291545.87000000005</c:v>
                </c:pt>
                <c:pt idx="4">
                  <c:v>307393.33</c:v>
                </c:pt>
                <c:pt idx="5">
                  <c:v>316199.20999999996</c:v>
                </c:pt>
                <c:pt idx="6">
                  <c:v>273854.46999999997</c:v>
                </c:pt>
                <c:pt idx="7">
                  <c:v>325665.46000000008</c:v>
                </c:pt>
                <c:pt idx="8">
                  <c:v>14721.88</c:v>
                </c:pt>
              </c:numCache>
            </c:numRef>
          </c:val>
          <c:smooth val="0"/>
          <c:extLst>
            <c:ext xmlns:c16="http://schemas.microsoft.com/office/drawing/2014/chart" uri="{C3380CC4-5D6E-409C-BE32-E72D297353CC}">
              <c16:uniqueId val="{00000000-CC78-4FB8-B3D2-B6469CA3979E}"/>
            </c:ext>
          </c:extLst>
        </c:ser>
        <c:dLbls>
          <c:showLegendKey val="0"/>
          <c:showVal val="0"/>
          <c:showCatName val="0"/>
          <c:showSerName val="0"/>
          <c:showPercent val="0"/>
          <c:showBubbleSize val="0"/>
        </c:dLbls>
        <c:smooth val="0"/>
        <c:axId val="956652064"/>
        <c:axId val="956652544"/>
      </c:lineChart>
      <c:catAx>
        <c:axId val="95665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56652544"/>
        <c:crosses val="autoZero"/>
        <c:auto val="1"/>
        <c:lblAlgn val="ctr"/>
        <c:lblOffset val="100"/>
        <c:noMultiLvlLbl val="0"/>
      </c:catAx>
      <c:valAx>
        <c:axId val="956652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5665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000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[Excel_Data_Analytics_Assignment_Questions.xlsx] Charts!PivotTable6</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tx1">
              <a:lumMod val="95000"/>
              <a:lumOff val="5000"/>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Charts'!$D$61</c:f>
              <c:strCache>
                <c:ptCount val="1"/>
                <c:pt idx="0">
                  <c:v>Total</c:v>
                </c:pt>
              </c:strCache>
            </c:strRef>
          </c:tx>
          <c:spPr>
            <a:solidFill>
              <a:schemeClr val="tx1">
                <a:lumMod val="95000"/>
                <a:lumOff val="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 Charts'!$A$62:$C$65</c:f>
              <c:strCache>
                <c:ptCount val="3"/>
                <c:pt idx="0">
                  <c:v>2023</c:v>
                </c:pt>
                <c:pt idx="1">
                  <c:v>2024</c:v>
                </c:pt>
                <c:pt idx="2">
                  <c:v>2025</c:v>
                </c:pt>
              </c:strCache>
            </c:strRef>
          </c:cat>
          <c:val>
            <c:numRef>
              <c:f>' Charts'!$D$62:$D$65</c:f>
              <c:numCache>
                <c:formatCode>General</c:formatCode>
                <c:ptCount val="3"/>
                <c:pt idx="0">
                  <c:v>939660.21999999951</c:v>
                </c:pt>
                <c:pt idx="1">
                  <c:v>1188992.8800000011</c:v>
                </c:pt>
                <c:pt idx="2">
                  <c:v>340387.34</c:v>
                </c:pt>
              </c:numCache>
            </c:numRef>
          </c:val>
          <c:extLst>
            <c:ext xmlns:c16="http://schemas.microsoft.com/office/drawing/2014/chart" uri="{C3380CC4-5D6E-409C-BE32-E72D297353CC}">
              <c16:uniqueId val="{00000000-7DFA-4782-9BCB-818B36D5B9B8}"/>
            </c:ext>
          </c:extLst>
        </c:ser>
        <c:dLbls>
          <c:dLblPos val="inEnd"/>
          <c:showLegendKey val="0"/>
          <c:showVal val="1"/>
          <c:showCatName val="0"/>
          <c:showSerName val="0"/>
          <c:showPercent val="0"/>
          <c:showBubbleSize val="0"/>
        </c:dLbls>
        <c:gapWidth val="65"/>
        <c:axId val="225419199"/>
        <c:axId val="225420639"/>
      </c:barChart>
      <c:catAx>
        <c:axId val="2254191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225420639"/>
        <c:crosses val="autoZero"/>
        <c:auto val="1"/>
        <c:lblAlgn val="ctr"/>
        <c:lblOffset val="100"/>
        <c:noMultiLvlLbl val="0"/>
      </c:catAx>
      <c:valAx>
        <c:axId val="22542063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54191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rgbClr val="C00000"/>
        </a:gs>
        <a:gs pos="0">
          <a:srgbClr val="FFC000"/>
        </a:gs>
        <a:gs pos="100000">
          <a:srgbClr val="F79B4F">
            <a:alpha val="0"/>
            <a:lumMod val="93000"/>
          </a:srgbClr>
        </a:gs>
      </a:gsLst>
      <a:lin ang="135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[Excel_Data_Analytics_Assignment_Questions.xlsx]Dashboard!PivotTable11</c:name>
    <c:fmtId val="0"/>
  </c:pivotSource>
  <c:chart>
    <c:autoTitleDeleted val="0"/>
    <c:pivotFmts>
      <c:pivotFmt>
        <c:idx val="0"/>
        <c:spPr>
          <a:ln w="34925" cap="rnd">
            <a:solidFill>
              <a:srgbClr val="FF0000"/>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w="3175">
                    <a:no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rgbClr val="00B050"/>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w="3175">
                    <a:no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FFFF00"/>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w="3175">
                    <a:no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rgbClr val="00B0F0"/>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w="3175">
                    <a:no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Dashboard!$B$6:$B$7</c:f>
              <c:strCache>
                <c:ptCount val="1"/>
                <c:pt idx="0">
                  <c:v>East</c:v>
                </c:pt>
              </c:strCache>
            </c:strRef>
          </c:tx>
          <c:spPr>
            <a:ln w="34925" cap="rnd">
              <a:solidFill>
                <a:srgbClr val="FF0000"/>
              </a:solidFill>
              <a:round/>
            </a:ln>
            <a:effectLst>
              <a:outerShdw blurRad="40000" dist="23000" dir="5400000" rotWithShape="0">
                <a:srgbClr val="000000">
                  <a:alpha val="35000"/>
                </a:srgbClr>
              </a:outerShdw>
            </a:effectLst>
          </c:spPr>
          <c:marker>
            <c:symbol val="none"/>
          </c:marker>
          <c:cat>
            <c:multiLvlStrRef>
              <c:f>Dashboard!$A$8:$A$35</c:f>
              <c:multiLvlStrCache>
                <c:ptCount val="24"/>
                <c:lvl>
                  <c:pt idx="0">
                    <c:v>Chair</c:v>
                  </c:pt>
                  <c:pt idx="1">
                    <c:v>Desk</c:v>
                  </c:pt>
                  <c:pt idx="2">
                    <c:v>Laptop</c:v>
                  </c:pt>
                  <c:pt idx="3">
                    <c:v>Monitor</c:v>
                  </c:pt>
                  <c:pt idx="4">
                    <c:v>Notebook</c:v>
                  </c:pt>
                  <c:pt idx="5">
                    <c:v>Pen</c:v>
                  </c:pt>
                  <c:pt idx="6">
                    <c:v>Printer</c:v>
                  </c:pt>
                  <c:pt idx="7">
                    <c:v>Table</c:v>
                  </c:pt>
                  <c:pt idx="8">
                    <c:v>Chair</c:v>
                  </c:pt>
                  <c:pt idx="9">
                    <c:v>Desk</c:v>
                  </c:pt>
                  <c:pt idx="10">
                    <c:v>Laptop</c:v>
                  </c:pt>
                  <c:pt idx="11">
                    <c:v>Monitor</c:v>
                  </c:pt>
                  <c:pt idx="12">
                    <c:v>Notebook</c:v>
                  </c:pt>
                  <c:pt idx="13">
                    <c:v>Pen</c:v>
                  </c:pt>
                  <c:pt idx="14">
                    <c:v>Printer</c:v>
                  </c:pt>
                  <c:pt idx="15">
                    <c:v>Table</c:v>
                  </c:pt>
                  <c:pt idx="16">
                    <c:v>Chair</c:v>
                  </c:pt>
                  <c:pt idx="17">
                    <c:v>Desk</c:v>
                  </c:pt>
                  <c:pt idx="18">
                    <c:v>Laptop</c:v>
                  </c:pt>
                  <c:pt idx="19">
                    <c:v>Monitor</c:v>
                  </c:pt>
                  <c:pt idx="20">
                    <c:v>Notebook</c:v>
                  </c:pt>
                  <c:pt idx="21">
                    <c:v>Pen</c:v>
                  </c:pt>
                  <c:pt idx="22">
                    <c:v>Printer</c:v>
                  </c:pt>
                  <c:pt idx="23">
                    <c:v>Table</c:v>
                  </c:pt>
                </c:lvl>
                <c:lvl>
                  <c:pt idx="0">
                    <c:v>Electronics</c:v>
                  </c:pt>
                  <c:pt idx="8">
                    <c:v>Furniture</c:v>
                  </c:pt>
                  <c:pt idx="16">
                    <c:v>Office Supplies</c:v>
                  </c:pt>
                </c:lvl>
              </c:multiLvlStrCache>
            </c:multiLvlStrRef>
          </c:cat>
          <c:val>
            <c:numRef>
              <c:f>Dashboard!$B$8:$B$35</c:f>
              <c:numCache>
                <c:formatCode>General</c:formatCode>
                <c:ptCount val="24"/>
                <c:pt idx="0">
                  <c:v>36334.480000000003</c:v>
                </c:pt>
                <c:pt idx="1">
                  <c:v>19929.950000000004</c:v>
                </c:pt>
                <c:pt idx="2">
                  <c:v>12359.64</c:v>
                </c:pt>
                <c:pt idx="3">
                  <c:v>33280.589999999997</c:v>
                </c:pt>
                <c:pt idx="4">
                  <c:v>24906.82</c:v>
                </c:pt>
                <c:pt idx="5">
                  <c:v>24099.86</c:v>
                </c:pt>
                <c:pt idx="6">
                  <c:v>21972.38</c:v>
                </c:pt>
                <c:pt idx="7">
                  <c:v>38475.39</c:v>
                </c:pt>
                <c:pt idx="8">
                  <c:v>27970.090000000004</c:v>
                </c:pt>
                <c:pt idx="9">
                  <c:v>7971.73</c:v>
                </c:pt>
                <c:pt idx="10">
                  <c:v>31330.720000000001</c:v>
                </c:pt>
                <c:pt idx="11">
                  <c:v>12544.050000000001</c:v>
                </c:pt>
                <c:pt idx="12">
                  <c:v>43378.57</c:v>
                </c:pt>
                <c:pt idx="13">
                  <c:v>16170.22</c:v>
                </c:pt>
                <c:pt idx="14">
                  <c:v>50049.05</c:v>
                </c:pt>
                <c:pt idx="15">
                  <c:v>10314.14</c:v>
                </c:pt>
                <c:pt idx="16">
                  <c:v>11859.99</c:v>
                </c:pt>
                <c:pt idx="17">
                  <c:v>33739.719999999987</c:v>
                </c:pt>
                <c:pt idx="18">
                  <c:v>14192.31</c:v>
                </c:pt>
                <c:pt idx="19">
                  <c:v>13514.360000000002</c:v>
                </c:pt>
                <c:pt idx="20">
                  <c:v>37546.280000000006</c:v>
                </c:pt>
                <c:pt idx="21">
                  <c:v>44114.92</c:v>
                </c:pt>
                <c:pt idx="22">
                  <c:v>20020.259999999998</c:v>
                </c:pt>
                <c:pt idx="23">
                  <c:v>18332.439999999999</c:v>
                </c:pt>
              </c:numCache>
            </c:numRef>
          </c:val>
          <c:smooth val="0"/>
          <c:extLst>
            <c:ext xmlns:c16="http://schemas.microsoft.com/office/drawing/2014/chart" uri="{C3380CC4-5D6E-409C-BE32-E72D297353CC}">
              <c16:uniqueId val="{00000000-6D50-4BAE-8927-1565DA548ED7}"/>
            </c:ext>
          </c:extLst>
        </c:ser>
        <c:ser>
          <c:idx val="1"/>
          <c:order val="1"/>
          <c:tx>
            <c:strRef>
              <c:f>Dashboard!$C$6:$C$7</c:f>
              <c:strCache>
                <c:ptCount val="1"/>
                <c:pt idx="0">
                  <c:v>North</c:v>
                </c:pt>
              </c:strCache>
            </c:strRef>
          </c:tx>
          <c:spPr>
            <a:ln w="34925" cap="rnd">
              <a:solidFill>
                <a:srgbClr val="00B050"/>
              </a:solidFill>
              <a:round/>
            </a:ln>
            <a:effectLst>
              <a:outerShdw blurRad="40000" dist="23000" dir="5400000" rotWithShape="0">
                <a:srgbClr val="000000">
                  <a:alpha val="35000"/>
                </a:srgbClr>
              </a:outerShdw>
            </a:effectLst>
          </c:spPr>
          <c:marker>
            <c:symbol val="none"/>
          </c:marker>
          <c:cat>
            <c:multiLvlStrRef>
              <c:f>Dashboard!$A$8:$A$35</c:f>
              <c:multiLvlStrCache>
                <c:ptCount val="24"/>
                <c:lvl>
                  <c:pt idx="0">
                    <c:v>Chair</c:v>
                  </c:pt>
                  <c:pt idx="1">
                    <c:v>Desk</c:v>
                  </c:pt>
                  <c:pt idx="2">
                    <c:v>Laptop</c:v>
                  </c:pt>
                  <c:pt idx="3">
                    <c:v>Monitor</c:v>
                  </c:pt>
                  <c:pt idx="4">
                    <c:v>Notebook</c:v>
                  </c:pt>
                  <c:pt idx="5">
                    <c:v>Pen</c:v>
                  </c:pt>
                  <c:pt idx="6">
                    <c:v>Printer</c:v>
                  </c:pt>
                  <c:pt idx="7">
                    <c:v>Table</c:v>
                  </c:pt>
                  <c:pt idx="8">
                    <c:v>Chair</c:v>
                  </c:pt>
                  <c:pt idx="9">
                    <c:v>Desk</c:v>
                  </c:pt>
                  <c:pt idx="10">
                    <c:v>Laptop</c:v>
                  </c:pt>
                  <c:pt idx="11">
                    <c:v>Monitor</c:v>
                  </c:pt>
                  <c:pt idx="12">
                    <c:v>Notebook</c:v>
                  </c:pt>
                  <c:pt idx="13">
                    <c:v>Pen</c:v>
                  </c:pt>
                  <c:pt idx="14">
                    <c:v>Printer</c:v>
                  </c:pt>
                  <c:pt idx="15">
                    <c:v>Table</c:v>
                  </c:pt>
                  <c:pt idx="16">
                    <c:v>Chair</c:v>
                  </c:pt>
                  <c:pt idx="17">
                    <c:v>Desk</c:v>
                  </c:pt>
                  <c:pt idx="18">
                    <c:v>Laptop</c:v>
                  </c:pt>
                  <c:pt idx="19">
                    <c:v>Monitor</c:v>
                  </c:pt>
                  <c:pt idx="20">
                    <c:v>Notebook</c:v>
                  </c:pt>
                  <c:pt idx="21">
                    <c:v>Pen</c:v>
                  </c:pt>
                  <c:pt idx="22">
                    <c:v>Printer</c:v>
                  </c:pt>
                  <c:pt idx="23">
                    <c:v>Table</c:v>
                  </c:pt>
                </c:lvl>
                <c:lvl>
                  <c:pt idx="0">
                    <c:v>Electronics</c:v>
                  </c:pt>
                  <c:pt idx="8">
                    <c:v>Furniture</c:v>
                  </c:pt>
                  <c:pt idx="16">
                    <c:v>Office Supplies</c:v>
                  </c:pt>
                </c:lvl>
              </c:multiLvlStrCache>
            </c:multiLvlStrRef>
          </c:cat>
          <c:val>
            <c:numRef>
              <c:f>Dashboard!$C$8:$C$35</c:f>
              <c:numCache>
                <c:formatCode>General</c:formatCode>
                <c:ptCount val="24"/>
                <c:pt idx="0">
                  <c:v>22500.87</c:v>
                </c:pt>
                <c:pt idx="1">
                  <c:v>20267.840000000004</c:v>
                </c:pt>
                <c:pt idx="2">
                  <c:v>23068.319999999996</c:v>
                </c:pt>
                <c:pt idx="3">
                  <c:v>30478.440000000002</c:v>
                </c:pt>
                <c:pt idx="4">
                  <c:v>31041.52</c:v>
                </c:pt>
                <c:pt idx="5">
                  <c:v>19224.150000000001</c:v>
                </c:pt>
                <c:pt idx="6">
                  <c:v>43468.2</c:v>
                </c:pt>
                <c:pt idx="7">
                  <c:v>12028.41</c:v>
                </c:pt>
                <c:pt idx="8">
                  <c:v>40614.920000000006</c:v>
                </c:pt>
                <c:pt idx="9">
                  <c:v>58858.630000000005</c:v>
                </c:pt>
                <c:pt idx="10">
                  <c:v>33539.300000000003</c:v>
                </c:pt>
                <c:pt idx="11">
                  <c:v>22607.040000000001</c:v>
                </c:pt>
                <c:pt idx="12">
                  <c:v>23822.149999999998</c:v>
                </c:pt>
                <c:pt idx="13">
                  <c:v>12487.68</c:v>
                </c:pt>
                <c:pt idx="14">
                  <c:v>23094.879999999997</c:v>
                </c:pt>
                <c:pt idx="15">
                  <c:v>16880.02</c:v>
                </c:pt>
                <c:pt idx="16">
                  <c:v>39561.869999999995</c:v>
                </c:pt>
                <c:pt idx="17">
                  <c:v>12265.270000000002</c:v>
                </c:pt>
                <c:pt idx="18">
                  <c:v>13818.93</c:v>
                </c:pt>
                <c:pt idx="19">
                  <c:v>32985.11</c:v>
                </c:pt>
                <c:pt idx="20">
                  <c:v>43550.05</c:v>
                </c:pt>
                <c:pt idx="21">
                  <c:v>21406.03</c:v>
                </c:pt>
                <c:pt idx="22">
                  <c:v>14958.47</c:v>
                </c:pt>
                <c:pt idx="23">
                  <c:v>25281.010000000002</c:v>
                </c:pt>
              </c:numCache>
            </c:numRef>
          </c:val>
          <c:smooth val="0"/>
          <c:extLst>
            <c:ext xmlns:c16="http://schemas.microsoft.com/office/drawing/2014/chart" uri="{C3380CC4-5D6E-409C-BE32-E72D297353CC}">
              <c16:uniqueId val="{00000005-6D50-4BAE-8927-1565DA548ED7}"/>
            </c:ext>
          </c:extLst>
        </c:ser>
        <c:ser>
          <c:idx val="2"/>
          <c:order val="2"/>
          <c:tx>
            <c:strRef>
              <c:f>Dashboard!$D$6:$D$7</c:f>
              <c:strCache>
                <c:ptCount val="1"/>
                <c:pt idx="0">
                  <c:v>South</c:v>
                </c:pt>
              </c:strCache>
            </c:strRef>
          </c:tx>
          <c:spPr>
            <a:ln w="34925" cap="rnd">
              <a:solidFill>
                <a:srgbClr val="FFFF00"/>
              </a:solidFill>
              <a:round/>
            </a:ln>
            <a:effectLst>
              <a:outerShdw blurRad="40000" dist="23000" dir="5400000" rotWithShape="0">
                <a:srgbClr val="000000">
                  <a:alpha val="35000"/>
                </a:srgbClr>
              </a:outerShdw>
            </a:effectLst>
          </c:spPr>
          <c:marker>
            <c:symbol val="none"/>
          </c:marker>
          <c:cat>
            <c:multiLvlStrRef>
              <c:f>Dashboard!$A$8:$A$35</c:f>
              <c:multiLvlStrCache>
                <c:ptCount val="24"/>
                <c:lvl>
                  <c:pt idx="0">
                    <c:v>Chair</c:v>
                  </c:pt>
                  <c:pt idx="1">
                    <c:v>Desk</c:v>
                  </c:pt>
                  <c:pt idx="2">
                    <c:v>Laptop</c:v>
                  </c:pt>
                  <c:pt idx="3">
                    <c:v>Monitor</c:v>
                  </c:pt>
                  <c:pt idx="4">
                    <c:v>Notebook</c:v>
                  </c:pt>
                  <c:pt idx="5">
                    <c:v>Pen</c:v>
                  </c:pt>
                  <c:pt idx="6">
                    <c:v>Printer</c:v>
                  </c:pt>
                  <c:pt idx="7">
                    <c:v>Table</c:v>
                  </c:pt>
                  <c:pt idx="8">
                    <c:v>Chair</c:v>
                  </c:pt>
                  <c:pt idx="9">
                    <c:v>Desk</c:v>
                  </c:pt>
                  <c:pt idx="10">
                    <c:v>Laptop</c:v>
                  </c:pt>
                  <c:pt idx="11">
                    <c:v>Monitor</c:v>
                  </c:pt>
                  <c:pt idx="12">
                    <c:v>Notebook</c:v>
                  </c:pt>
                  <c:pt idx="13">
                    <c:v>Pen</c:v>
                  </c:pt>
                  <c:pt idx="14">
                    <c:v>Printer</c:v>
                  </c:pt>
                  <c:pt idx="15">
                    <c:v>Table</c:v>
                  </c:pt>
                  <c:pt idx="16">
                    <c:v>Chair</c:v>
                  </c:pt>
                  <c:pt idx="17">
                    <c:v>Desk</c:v>
                  </c:pt>
                  <c:pt idx="18">
                    <c:v>Laptop</c:v>
                  </c:pt>
                  <c:pt idx="19">
                    <c:v>Monitor</c:v>
                  </c:pt>
                  <c:pt idx="20">
                    <c:v>Notebook</c:v>
                  </c:pt>
                  <c:pt idx="21">
                    <c:v>Pen</c:v>
                  </c:pt>
                  <c:pt idx="22">
                    <c:v>Printer</c:v>
                  </c:pt>
                  <c:pt idx="23">
                    <c:v>Table</c:v>
                  </c:pt>
                </c:lvl>
                <c:lvl>
                  <c:pt idx="0">
                    <c:v>Electronics</c:v>
                  </c:pt>
                  <c:pt idx="8">
                    <c:v>Furniture</c:v>
                  </c:pt>
                  <c:pt idx="16">
                    <c:v>Office Supplies</c:v>
                  </c:pt>
                </c:lvl>
              </c:multiLvlStrCache>
            </c:multiLvlStrRef>
          </c:cat>
          <c:val>
            <c:numRef>
              <c:f>Dashboard!$D$8:$D$35</c:f>
              <c:numCache>
                <c:formatCode>General</c:formatCode>
                <c:ptCount val="24"/>
                <c:pt idx="0">
                  <c:v>44747.180000000008</c:v>
                </c:pt>
                <c:pt idx="1">
                  <c:v>12782.690000000002</c:v>
                </c:pt>
                <c:pt idx="2">
                  <c:v>13022.720000000001</c:v>
                </c:pt>
                <c:pt idx="3">
                  <c:v>16914.41</c:v>
                </c:pt>
                <c:pt idx="4">
                  <c:v>20962.330000000002</c:v>
                </c:pt>
                <c:pt idx="5">
                  <c:v>15657.990000000003</c:v>
                </c:pt>
                <c:pt idx="6">
                  <c:v>62693.829999999994</c:v>
                </c:pt>
                <c:pt idx="7">
                  <c:v>17583.7</c:v>
                </c:pt>
                <c:pt idx="8">
                  <c:v>26805.629999999997</c:v>
                </c:pt>
                <c:pt idx="9">
                  <c:v>23431.24</c:v>
                </c:pt>
                <c:pt idx="10">
                  <c:v>32940.550000000003</c:v>
                </c:pt>
                <c:pt idx="11">
                  <c:v>31537.96</c:v>
                </c:pt>
                <c:pt idx="12">
                  <c:v>35689.720000000008</c:v>
                </c:pt>
                <c:pt idx="13">
                  <c:v>13774.270000000002</c:v>
                </c:pt>
                <c:pt idx="14">
                  <c:v>18032.18</c:v>
                </c:pt>
                <c:pt idx="15">
                  <c:v>41603.58</c:v>
                </c:pt>
                <c:pt idx="16">
                  <c:v>21793.94</c:v>
                </c:pt>
                <c:pt idx="17">
                  <c:v>29109.819999999996</c:v>
                </c:pt>
                <c:pt idx="18">
                  <c:v>12027.15</c:v>
                </c:pt>
                <c:pt idx="19">
                  <c:v>15909.770000000002</c:v>
                </c:pt>
                <c:pt idx="20">
                  <c:v>41343.230000000003</c:v>
                </c:pt>
                <c:pt idx="21">
                  <c:v>35671.520000000004</c:v>
                </c:pt>
                <c:pt idx="22">
                  <c:v>26369.039999999997</c:v>
                </c:pt>
                <c:pt idx="23">
                  <c:v>20712.689999999995</c:v>
                </c:pt>
              </c:numCache>
            </c:numRef>
          </c:val>
          <c:smooth val="0"/>
          <c:extLst>
            <c:ext xmlns:c16="http://schemas.microsoft.com/office/drawing/2014/chart" uri="{C3380CC4-5D6E-409C-BE32-E72D297353CC}">
              <c16:uniqueId val="{00000006-6D50-4BAE-8927-1565DA548ED7}"/>
            </c:ext>
          </c:extLst>
        </c:ser>
        <c:ser>
          <c:idx val="3"/>
          <c:order val="3"/>
          <c:tx>
            <c:strRef>
              <c:f>Dashboard!$E$6:$E$7</c:f>
              <c:strCache>
                <c:ptCount val="1"/>
                <c:pt idx="0">
                  <c:v>West</c:v>
                </c:pt>
              </c:strCache>
            </c:strRef>
          </c:tx>
          <c:spPr>
            <a:ln w="34925" cap="rnd">
              <a:solidFill>
                <a:srgbClr val="00B0F0"/>
              </a:solidFill>
              <a:round/>
            </a:ln>
            <a:effectLst>
              <a:outerShdw blurRad="40000" dist="23000" dir="5400000" rotWithShape="0">
                <a:srgbClr val="000000">
                  <a:alpha val="35000"/>
                </a:srgbClr>
              </a:outerShdw>
            </a:effectLst>
          </c:spPr>
          <c:marker>
            <c:symbol val="none"/>
          </c:marker>
          <c:cat>
            <c:multiLvlStrRef>
              <c:f>Dashboard!$A$8:$A$35</c:f>
              <c:multiLvlStrCache>
                <c:ptCount val="24"/>
                <c:lvl>
                  <c:pt idx="0">
                    <c:v>Chair</c:v>
                  </c:pt>
                  <c:pt idx="1">
                    <c:v>Desk</c:v>
                  </c:pt>
                  <c:pt idx="2">
                    <c:v>Laptop</c:v>
                  </c:pt>
                  <c:pt idx="3">
                    <c:v>Monitor</c:v>
                  </c:pt>
                  <c:pt idx="4">
                    <c:v>Notebook</c:v>
                  </c:pt>
                  <c:pt idx="5">
                    <c:v>Pen</c:v>
                  </c:pt>
                  <c:pt idx="6">
                    <c:v>Printer</c:v>
                  </c:pt>
                  <c:pt idx="7">
                    <c:v>Table</c:v>
                  </c:pt>
                  <c:pt idx="8">
                    <c:v>Chair</c:v>
                  </c:pt>
                  <c:pt idx="9">
                    <c:v>Desk</c:v>
                  </c:pt>
                  <c:pt idx="10">
                    <c:v>Laptop</c:v>
                  </c:pt>
                  <c:pt idx="11">
                    <c:v>Monitor</c:v>
                  </c:pt>
                  <c:pt idx="12">
                    <c:v>Notebook</c:v>
                  </c:pt>
                  <c:pt idx="13">
                    <c:v>Pen</c:v>
                  </c:pt>
                  <c:pt idx="14">
                    <c:v>Printer</c:v>
                  </c:pt>
                  <c:pt idx="15">
                    <c:v>Table</c:v>
                  </c:pt>
                  <c:pt idx="16">
                    <c:v>Chair</c:v>
                  </c:pt>
                  <c:pt idx="17">
                    <c:v>Desk</c:v>
                  </c:pt>
                  <c:pt idx="18">
                    <c:v>Laptop</c:v>
                  </c:pt>
                  <c:pt idx="19">
                    <c:v>Monitor</c:v>
                  </c:pt>
                  <c:pt idx="20">
                    <c:v>Notebook</c:v>
                  </c:pt>
                  <c:pt idx="21">
                    <c:v>Pen</c:v>
                  </c:pt>
                  <c:pt idx="22">
                    <c:v>Printer</c:v>
                  </c:pt>
                  <c:pt idx="23">
                    <c:v>Table</c:v>
                  </c:pt>
                </c:lvl>
                <c:lvl>
                  <c:pt idx="0">
                    <c:v>Electronics</c:v>
                  </c:pt>
                  <c:pt idx="8">
                    <c:v>Furniture</c:v>
                  </c:pt>
                  <c:pt idx="16">
                    <c:v>Office Supplies</c:v>
                  </c:pt>
                </c:lvl>
              </c:multiLvlStrCache>
            </c:multiLvlStrRef>
          </c:cat>
          <c:val>
            <c:numRef>
              <c:f>Dashboard!$E$8:$E$35</c:f>
              <c:numCache>
                <c:formatCode>General</c:formatCode>
                <c:ptCount val="24"/>
                <c:pt idx="0">
                  <c:v>39661</c:v>
                </c:pt>
                <c:pt idx="1">
                  <c:v>24923.88</c:v>
                </c:pt>
                <c:pt idx="2">
                  <c:v>17973.550000000003</c:v>
                </c:pt>
                <c:pt idx="3">
                  <c:v>25486.789999999994</c:v>
                </c:pt>
                <c:pt idx="4">
                  <c:v>20923.400000000001</c:v>
                </c:pt>
                <c:pt idx="5">
                  <c:v>22242.960000000003</c:v>
                </c:pt>
                <c:pt idx="6">
                  <c:v>29234.5</c:v>
                </c:pt>
                <c:pt idx="7">
                  <c:v>11267.25</c:v>
                </c:pt>
                <c:pt idx="8">
                  <c:v>8147.8700000000008</c:v>
                </c:pt>
                <c:pt idx="9">
                  <c:v>4953.45</c:v>
                </c:pt>
                <c:pt idx="10">
                  <c:v>60442.95</c:v>
                </c:pt>
                <c:pt idx="11">
                  <c:v>15727.550000000001</c:v>
                </c:pt>
                <c:pt idx="12">
                  <c:v>24499.27</c:v>
                </c:pt>
                <c:pt idx="13">
                  <c:v>38697.020000000011</c:v>
                </c:pt>
                <c:pt idx="14">
                  <c:v>16975.830000000002</c:v>
                </c:pt>
                <c:pt idx="15">
                  <c:v>43178.900000000009</c:v>
                </c:pt>
                <c:pt idx="16">
                  <c:v>28153.629999999997</c:v>
                </c:pt>
                <c:pt idx="17">
                  <c:v>32438.420000000002</c:v>
                </c:pt>
                <c:pt idx="18">
                  <c:v>35560.179999999993</c:v>
                </c:pt>
                <c:pt idx="19">
                  <c:v>15292.470000000001</c:v>
                </c:pt>
                <c:pt idx="20">
                  <c:v>13964.33</c:v>
                </c:pt>
                <c:pt idx="21">
                  <c:v>9080.18</c:v>
                </c:pt>
                <c:pt idx="22">
                  <c:v>45280.81</c:v>
                </c:pt>
                <c:pt idx="23">
                  <c:v>11600.04</c:v>
                </c:pt>
              </c:numCache>
            </c:numRef>
          </c:val>
          <c:smooth val="0"/>
          <c:extLst>
            <c:ext xmlns:c16="http://schemas.microsoft.com/office/drawing/2014/chart" uri="{C3380CC4-5D6E-409C-BE32-E72D297353CC}">
              <c16:uniqueId val="{00000008-6D50-4BAE-8927-1565DA548ED7}"/>
            </c:ext>
          </c:extLst>
        </c:ser>
        <c:dLbls>
          <c:showLegendKey val="0"/>
          <c:showVal val="0"/>
          <c:showCatName val="0"/>
          <c:showSerName val="0"/>
          <c:showPercent val="0"/>
          <c:showBubbleSize val="0"/>
        </c:dLbls>
        <c:smooth val="0"/>
        <c:axId val="448128288"/>
        <c:axId val="448114848"/>
      </c:lineChart>
      <c:catAx>
        <c:axId val="4481282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ln w="3175">
                  <a:noFill/>
                </a:ln>
                <a:solidFill>
                  <a:schemeClr val="bg1"/>
                </a:solidFill>
                <a:latin typeface="+mn-lt"/>
                <a:ea typeface="+mn-ea"/>
                <a:cs typeface="+mn-cs"/>
              </a:defRPr>
            </a:pPr>
            <a:endParaRPr lang="en-US"/>
          </a:p>
        </c:txPr>
        <c:crossAx val="448114848"/>
        <c:crosses val="autoZero"/>
        <c:auto val="1"/>
        <c:lblAlgn val="ctr"/>
        <c:lblOffset val="100"/>
        <c:noMultiLvlLbl val="0"/>
      </c:catAx>
      <c:valAx>
        <c:axId val="4481148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3175">
                  <a:noFill/>
                </a:ln>
                <a:solidFill>
                  <a:schemeClr val="bg1"/>
                </a:solidFill>
                <a:latin typeface="+mn-lt"/>
                <a:ea typeface="+mn-ea"/>
                <a:cs typeface="+mn-cs"/>
              </a:defRPr>
            </a:pPr>
            <a:endParaRPr lang="en-US"/>
          </a:p>
        </c:txPr>
        <c:crossAx val="44812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w="3175">
                <a:no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ln w="3175">
            <a:no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[Excel_Data_Analytics_Assignment_Questions.xlsx]Dashboard!PivotTable16</c:name>
    <c:fmtId val="0"/>
  </c:pivotSource>
  <c:chart>
    <c:autoTitleDeleted val="0"/>
    <c:pivotFmts>
      <c:pivotFmt>
        <c:idx val="0"/>
        <c:spPr>
          <a:ln w="28575" cap="rnd">
            <a:solidFill>
              <a:srgbClr val="00B0F0"/>
            </a:solidFill>
          </a:ln>
          <a:effectLst>
            <a:glow rad="76200">
              <a:schemeClr val="accent1">
                <a:satMod val="175000"/>
                <a:alpha val="34000"/>
              </a:schemeClr>
            </a:glow>
          </a:effectLst>
        </c:spPr>
        <c:marker>
          <c:symbol val="circle"/>
          <c:size val="4"/>
          <c:spPr>
            <a:solidFill>
              <a:schemeClr val="bg1"/>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ln>
          <a:effectLst>
            <a:glow rad="76200">
              <a:schemeClr val="accent1">
                <a:satMod val="175000"/>
                <a:alpha val="34000"/>
              </a:schemeClr>
            </a:glow>
          </a:effectLst>
        </c:spPr>
        <c:marker>
          <c:symbol val="circle"/>
          <c:size val="4"/>
          <c:spPr>
            <a:solidFill>
              <a:schemeClr val="bg1"/>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2D050"/>
            </a:solidFill>
          </a:ln>
          <a:effectLst>
            <a:glow rad="76200">
              <a:schemeClr val="accent1">
                <a:satMod val="175000"/>
                <a:alpha val="34000"/>
              </a:schemeClr>
            </a:glow>
          </a:effectLst>
        </c:spPr>
        <c:marker>
          <c:symbol val="circle"/>
          <c:size val="4"/>
          <c:spPr>
            <a:solidFill>
              <a:schemeClr val="bg1"/>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B17ED8"/>
            </a:solidFill>
          </a:ln>
          <a:effectLst>
            <a:glow rad="76200">
              <a:schemeClr val="accent1">
                <a:satMod val="175000"/>
                <a:alpha val="34000"/>
              </a:schemeClr>
            </a:glow>
          </a:effectLst>
        </c:spPr>
        <c:marker>
          <c:symbol val="circle"/>
          <c:size val="4"/>
          <c:spPr>
            <a:solidFill>
              <a:schemeClr val="bg1"/>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Dashboard!$R$15:$R$16</c:f>
              <c:strCache>
                <c:ptCount val="1"/>
                <c:pt idx="0">
                  <c:v>East</c:v>
                </c:pt>
              </c:strCache>
            </c:strRef>
          </c:tx>
          <c:spPr>
            <a:ln w="28575" cap="rnd">
              <a:solidFill>
                <a:srgbClr val="00B0F0"/>
              </a:solidFill>
            </a:ln>
            <a:effectLst>
              <a:glow rad="76200">
                <a:schemeClr val="accent1">
                  <a:satMod val="175000"/>
                  <a:alpha val="34000"/>
                </a:schemeClr>
              </a:glow>
            </a:effectLst>
          </c:spPr>
          <c:marker>
            <c:symbol val="circle"/>
            <c:size val="4"/>
            <c:spPr>
              <a:solidFill>
                <a:schemeClr val="bg1"/>
              </a:solidFill>
              <a:ln>
                <a:noFill/>
              </a:ln>
              <a:effectLst>
                <a:glow rad="63500">
                  <a:schemeClr val="accent1">
                    <a:satMod val="175000"/>
                    <a:alpha val="25000"/>
                  </a:schemeClr>
                </a:glow>
              </a:effectLst>
            </c:spPr>
          </c:marker>
          <c:cat>
            <c:strRef>
              <c:f>Dashboard!$Q$17:$Q$25</c:f>
              <c:strCache>
                <c:ptCount val="8"/>
                <c:pt idx="0">
                  <c:v>Chair</c:v>
                </c:pt>
                <c:pt idx="1">
                  <c:v>Desk</c:v>
                </c:pt>
                <c:pt idx="2">
                  <c:v>Laptop</c:v>
                </c:pt>
                <c:pt idx="3">
                  <c:v>Monitor</c:v>
                </c:pt>
                <c:pt idx="4">
                  <c:v>Notebook</c:v>
                </c:pt>
                <c:pt idx="5">
                  <c:v>Pen</c:v>
                </c:pt>
                <c:pt idx="6">
                  <c:v>Printer</c:v>
                </c:pt>
                <c:pt idx="7">
                  <c:v>Table</c:v>
                </c:pt>
              </c:strCache>
            </c:strRef>
          </c:cat>
          <c:val>
            <c:numRef>
              <c:f>Dashboard!$R$17:$R$25</c:f>
              <c:numCache>
                <c:formatCode>General</c:formatCode>
                <c:ptCount val="8"/>
                <c:pt idx="0">
                  <c:v>76164.560000000012</c:v>
                </c:pt>
                <c:pt idx="1">
                  <c:v>61641.399999999994</c:v>
                </c:pt>
                <c:pt idx="2">
                  <c:v>57882.669999999991</c:v>
                </c:pt>
                <c:pt idx="3">
                  <c:v>59339.000000000007</c:v>
                </c:pt>
                <c:pt idx="4">
                  <c:v>105831.66999999998</c:v>
                </c:pt>
                <c:pt idx="5">
                  <c:v>84385.000000000015</c:v>
                </c:pt>
                <c:pt idx="6">
                  <c:v>92041.69</c:v>
                </c:pt>
                <c:pt idx="7">
                  <c:v>67121.970000000016</c:v>
                </c:pt>
              </c:numCache>
            </c:numRef>
          </c:val>
          <c:extLst>
            <c:ext xmlns:c16="http://schemas.microsoft.com/office/drawing/2014/chart" uri="{C3380CC4-5D6E-409C-BE32-E72D297353CC}">
              <c16:uniqueId val="{00000000-3F9C-4491-AC31-ED33FBE65A09}"/>
            </c:ext>
          </c:extLst>
        </c:ser>
        <c:ser>
          <c:idx val="1"/>
          <c:order val="1"/>
          <c:tx>
            <c:strRef>
              <c:f>Dashboard!$S$15:$S$16</c:f>
              <c:strCache>
                <c:ptCount val="1"/>
                <c:pt idx="0">
                  <c:v>North</c:v>
                </c:pt>
              </c:strCache>
            </c:strRef>
          </c:tx>
          <c:spPr>
            <a:ln w="28575" cap="rnd">
              <a:solidFill>
                <a:srgbClr val="FF0000"/>
              </a:solidFill>
            </a:ln>
            <a:effectLst>
              <a:glow rad="76200">
                <a:schemeClr val="accent2">
                  <a:satMod val="175000"/>
                  <a:alpha val="34000"/>
                </a:schemeClr>
              </a:glow>
            </a:effectLst>
          </c:spPr>
          <c:marker>
            <c:symbol val="circle"/>
            <c:size val="4"/>
            <c:spPr>
              <a:solidFill>
                <a:schemeClr val="bg1"/>
              </a:solidFill>
              <a:ln>
                <a:noFill/>
              </a:ln>
              <a:effectLst>
                <a:glow rad="63500">
                  <a:schemeClr val="accent2">
                    <a:satMod val="175000"/>
                    <a:alpha val="25000"/>
                  </a:schemeClr>
                </a:glow>
              </a:effectLst>
            </c:spPr>
          </c:marker>
          <c:cat>
            <c:strRef>
              <c:f>Dashboard!$Q$17:$Q$25</c:f>
              <c:strCache>
                <c:ptCount val="8"/>
                <c:pt idx="0">
                  <c:v>Chair</c:v>
                </c:pt>
                <c:pt idx="1">
                  <c:v>Desk</c:v>
                </c:pt>
                <c:pt idx="2">
                  <c:v>Laptop</c:v>
                </c:pt>
                <c:pt idx="3">
                  <c:v>Monitor</c:v>
                </c:pt>
                <c:pt idx="4">
                  <c:v>Notebook</c:v>
                </c:pt>
                <c:pt idx="5">
                  <c:v>Pen</c:v>
                </c:pt>
                <c:pt idx="6">
                  <c:v>Printer</c:v>
                </c:pt>
                <c:pt idx="7">
                  <c:v>Table</c:v>
                </c:pt>
              </c:strCache>
            </c:strRef>
          </c:cat>
          <c:val>
            <c:numRef>
              <c:f>Dashboard!$S$17:$S$25</c:f>
              <c:numCache>
                <c:formatCode>General</c:formatCode>
                <c:ptCount val="8"/>
                <c:pt idx="0">
                  <c:v>102677.65999999997</c:v>
                </c:pt>
                <c:pt idx="1">
                  <c:v>91391.739999999976</c:v>
                </c:pt>
                <c:pt idx="2">
                  <c:v>70426.55</c:v>
                </c:pt>
                <c:pt idx="3">
                  <c:v>86070.589999999967</c:v>
                </c:pt>
                <c:pt idx="4">
                  <c:v>98413.720000000016</c:v>
                </c:pt>
                <c:pt idx="5">
                  <c:v>53117.86</c:v>
                </c:pt>
                <c:pt idx="6">
                  <c:v>81521.55</c:v>
                </c:pt>
                <c:pt idx="7">
                  <c:v>54189.44000000001</c:v>
                </c:pt>
              </c:numCache>
            </c:numRef>
          </c:val>
          <c:extLst>
            <c:ext xmlns:c16="http://schemas.microsoft.com/office/drawing/2014/chart" uri="{C3380CC4-5D6E-409C-BE32-E72D297353CC}">
              <c16:uniqueId val="{00000001-3F9C-4491-AC31-ED33FBE65A09}"/>
            </c:ext>
          </c:extLst>
        </c:ser>
        <c:ser>
          <c:idx val="2"/>
          <c:order val="2"/>
          <c:tx>
            <c:strRef>
              <c:f>Dashboard!$T$15:$T$16</c:f>
              <c:strCache>
                <c:ptCount val="1"/>
                <c:pt idx="0">
                  <c:v>South</c:v>
                </c:pt>
              </c:strCache>
            </c:strRef>
          </c:tx>
          <c:spPr>
            <a:ln w="28575" cap="rnd">
              <a:solidFill>
                <a:srgbClr val="92D050"/>
              </a:solidFill>
            </a:ln>
            <a:effectLst>
              <a:glow rad="76200">
                <a:schemeClr val="accent3">
                  <a:satMod val="175000"/>
                  <a:alpha val="34000"/>
                </a:schemeClr>
              </a:glow>
            </a:effectLst>
          </c:spPr>
          <c:marker>
            <c:symbol val="circle"/>
            <c:size val="4"/>
            <c:spPr>
              <a:solidFill>
                <a:schemeClr val="bg1"/>
              </a:solidFill>
              <a:ln>
                <a:noFill/>
              </a:ln>
              <a:effectLst>
                <a:glow rad="63500">
                  <a:schemeClr val="accent3">
                    <a:satMod val="175000"/>
                    <a:alpha val="25000"/>
                  </a:schemeClr>
                </a:glow>
              </a:effectLst>
            </c:spPr>
          </c:marker>
          <c:cat>
            <c:strRef>
              <c:f>Dashboard!$Q$17:$Q$25</c:f>
              <c:strCache>
                <c:ptCount val="8"/>
                <c:pt idx="0">
                  <c:v>Chair</c:v>
                </c:pt>
                <c:pt idx="1">
                  <c:v>Desk</c:v>
                </c:pt>
                <c:pt idx="2">
                  <c:v>Laptop</c:v>
                </c:pt>
                <c:pt idx="3">
                  <c:v>Monitor</c:v>
                </c:pt>
                <c:pt idx="4">
                  <c:v>Notebook</c:v>
                </c:pt>
                <c:pt idx="5">
                  <c:v>Pen</c:v>
                </c:pt>
                <c:pt idx="6">
                  <c:v>Printer</c:v>
                </c:pt>
                <c:pt idx="7">
                  <c:v>Table</c:v>
                </c:pt>
              </c:strCache>
            </c:strRef>
          </c:cat>
          <c:val>
            <c:numRef>
              <c:f>Dashboard!$T$17:$T$25</c:f>
              <c:numCache>
                <c:formatCode>General</c:formatCode>
                <c:ptCount val="8"/>
                <c:pt idx="0">
                  <c:v>93346.749999999985</c:v>
                </c:pt>
                <c:pt idx="1">
                  <c:v>65323.75</c:v>
                </c:pt>
                <c:pt idx="2">
                  <c:v>57990.420000000006</c:v>
                </c:pt>
                <c:pt idx="3">
                  <c:v>64362.14</c:v>
                </c:pt>
                <c:pt idx="4">
                  <c:v>97995.280000000013</c:v>
                </c:pt>
                <c:pt idx="5">
                  <c:v>65103.78</c:v>
                </c:pt>
                <c:pt idx="6">
                  <c:v>107095.05</c:v>
                </c:pt>
                <c:pt idx="7">
                  <c:v>79899.970000000016</c:v>
                </c:pt>
              </c:numCache>
            </c:numRef>
          </c:val>
          <c:extLst>
            <c:ext xmlns:c16="http://schemas.microsoft.com/office/drawing/2014/chart" uri="{C3380CC4-5D6E-409C-BE32-E72D297353CC}">
              <c16:uniqueId val="{00000002-3F9C-4491-AC31-ED33FBE65A09}"/>
            </c:ext>
          </c:extLst>
        </c:ser>
        <c:ser>
          <c:idx val="3"/>
          <c:order val="3"/>
          <c:tx>
            <c:strRef>
              <c:f>Dashboard!$U$15:$U$16</c:f>
              <c:strCache>
                <c:ptCount val="1"/>
                <c:pt idx="0">
                  <c:v>West</c:v>
                </c:pt>
              </c:strCache>
            </c:strRef>
          </c:tx>
          <c:spPr>
            <a:ln w="28575" cap="rnd">
              <a:solidFill>
                <a:srgbClr val="B17ED8"/>
              </a:solidFill>
            </a:ln>
            <a:effectLst>
              <a:glow rad="76200">
                <a:schemeClr val="accent4">
                  <a:satMod val="175000"/>
                  <a:alpha val="34000"/>
                </a:schemeClr>
              </a:glow>
            </a:effectLst>
          </c:spPr>
          <c:marker>
            <c:symbol val="circle"/>
            <c:size val="4"/>
            <c:spPr>
              <a:solidFill>
                <a:schemeClr val="bg1"/>
              </a:solidFill>
              <a:ln>
                <a:noFill/>
              </a:ln>
              <a:effectLst>
                <a:glow rad="63500">
                  <a:schemeClr val="accent4">
                    <a:satMod val="175000"/>
                    <a:alpha val="25000"/>
                  </a:schemeClr>
                </a:glow>
              </a:effectLst>
            </c:spPr>
          </c:marker>
          <c:cat>
            <c:strRef>
              <c:f>Dashboard!$Q$17:$Q$25</c:f>
              <c:strCache>
                <c:ptCount val="8"/>
                <c:pt idx="0">
                  <c:v>Chair</c:v>
                </c:pt>
                <c:pt idx="1">
                  <c:v>Desk</c:v>
                </c:pt>
                <c:pt idx="2">
                  <c:v>Laptop</c:v>
                </c:pt>
                <c:pt idx="3">
                  <c:v>Monitor</c:v>
                </c:pt>
                <c:pt idx="4">
                  <c:v>Notebook</c:v>
                </c:pt>
                <c:pt idx="5">
                  <c:v>Pen</c:v>
                </c:pt>
                <c:pt idx="6">
                  <c:v>Printer</c:v>
                </c:pt>
                <c:pt idx="7">
                  <c:v>Table</c:v>
                </c:pt>
              </c:strCache>
            </c:strRef>
          </c:cat>
          <c:val>
            <c:numRef>
              <c:f>Dashboard!$U$17:$U$25</c:f>
              <c:numCache>
                <c:formatCode>General</c:formatCode>
                <c:ptCount val="8"/>
                <c:pt idx="0">
                  <c:v>75962.499999999985</c:v>
                </c:pt>
                <c:pt idx="1">
                  <c:v>62315.749999999985</c:v>
                </c:pt>
                <c:pt idx="2">
                  <c:v>113976.68</c:v>
                </c:pt>
                <c:pt idx="3">
                  <c:v>56506.81</c:v>
                </c:pt>
                <c:pt idx="4">
                  <c:v>59387.000000000007</c:v>
                </c:pt>
                <c:pt idx="5">
                  <c:v>70020.159999999989</c:v>
                </c:pt>
                <c:pt idx="6">
                  <c:v>91491.14</c:v>
                </c:pt>
                <c:pt idx="7">
                  <c:v>66046.19</c:v>
                </c:pt>
              </c:numCache>
            </c:numRef>
          </c:val>
          <c:extLst>
            <c:ext xmlns:c16="http://schemas.microsoft.com/office/drawing/2014/chart" uri="{C3380CC4-5D6E-409C-BE32-E72D297353CC}">
              <c16:uniqueId val="{00000003-3F9C-4491-AC31-ED33FBE65A09}"/>
            </c:ext>
          </c:extLst>
        </c:ser>
        <c:dLbls>
          <c:showLegendKey val="0"/>
          <c:showVal val="0"/>
          <c:showCatName val="0"/>
          <c:showSerName val="0"/>
          <c:showPercent val="0"/>
          <c:showBubbleSize val="0"/>
        </c:dLbls>
        <c:axId val="448114368"/>
        <c:axId val="448117248"/>
      </c:radarChart>
      <c:catAx>
        <c:axId val="448114368"/>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8117248"/>
        <c:crosses val="autoZero"/>
        <c:auto val="1"/>
        <c:lblAlgn val="ctr"/>
        <c:lblOffset val="100"/>
        <c:noMultiLvlLbl val="0"/>
      </c:catAx>
      <c:valAx>
        <c:axId val="448117248"/>
        <c:scaling>
          <c:orientation val="minMax"/>
        </c:scaling>
        <c:delete val="0"/>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811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97000">
          <a:srgbClr val="FEEDDF"/>
        </a:gs>
        <a:gs pos="0">
          <a:srgbClr val="F79B4F">
            <a:alpha val="0"/>
            <a:lumMod val="93000"/>
          </a:srgbClr>
        </a:gs>
      </a:gsLst>
      <a:lin ang="13500000" scaled="1"/>
      <a:tileRect/>
    </a:gradFill>
    <a:ln w="9525" cap="flat" cmpd="sng" algn="ctr">
      <a:noFill/>
      <a:round/>
    </a:ln>
    <a:effectLst>
      <a:softEdge rad="31750"/>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Histogram of Unit Price</cx:v>
        </cx:txData>
      </cx:tx>
      <cx:txPr>
        <a:bodyPr spcFirstLastPara="1" vertOverflow="ellipsis" horzOverflow="overflow" wrap="square" lIns="0" tIns="0" rIns="0" bIns="0" anchor="ctr" anchorCtr="1"/>
        <a:lstStyle/>
        <a:p>
          <a:pPr algn="ctr" rtl="0">
            <a:defRPr>
              <a:solidFill>
                <a:schemeClr val="bg1"/>
              </a:solidFill>
            </a:defRPr>
          </a:pPr>
          <a:r>
            <a:rPr lang="en-US" sz="1800" b="1" i="0" u="none" strike="noStrike" baseline="0">
              <a:solidFill>
                <a:schemeClr val="bg1"/>
              </a:solidFill>
              <a:latin typeface="Calibri"/>
            </a:rPr>
            <a:t>Histogram of Unit Price</a:t>
          </a:r>
        </a:p>
      </cx:txPr>
    </cx:title>
    <cx:plotArea>
      <cx:plotAreaRegion>
        <cx:plotSurface>
          <cx:spPr>
            <a:ln>
              <a:solidFill>
                <a:srgbClr val="FFFF00"/>
              </a:solidFill>
            </a:ln>
          </cx:spPr>
        </cx:plotSurface>
        <cx:series layoutId="clusteredColumn" uniqueId="{C2C953BA-DEFD-4ECD-8E33-8954C1F807A0}">
          <cx:tx>
            <cx:txData>
              <cx:f>_xlchart.v1.0</cx:f>
              <cx:v> Unit Price </cx:v>
            </cx:txData>
          </cx:tx>
          <cx:spPr>
            <a:solidFill>
              <a:srgbClr val="FFFF00"/>
            </a:solidFill>
            <a:ln>
              <a:solidFill>
                <a:schemeClr val="bg1"/>
              </a:solidFill>
            </a:ln>
          </cx:spPr>
          <cx:dataLabels pos="inEnd">
            <cx:txPr>
              <a:bodyPr vertOverflow="overflow" horzOverflow="overflow" wrap="square" lIns="0" tIns="0" rIns="0" bIns="0"/>
              <a:lstStyle/>
              <a:p>
                <a:pPr algn="ctr" rtl="0">
                  <a:defRPr sz="900" b="0"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tx1"/>
                  </a:solidFill>
                </a:endParaRPr>
              </a:p>
            </cx:txPr>
            <cx:visibility seriesName="0" categoryName="0" value="1"/>
          </cx:dataLabels>
          <cx:dataId val="0"/>
          <cx:layoutPr>
            <cx:binning intervalClosed="r"/>
          </cx:layoutPr>
        </cx:series>
      </cx:plotAreaRegion>
      <cx:axis id="0">
        <cx:catScaling gapWidth="0.730000019"/>
        <cx:tick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axis>
      <cx:axis id="1" hidden="1">
        <cx:valScaling/>
        <cx:majorGridlines/>
        <cx:tick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axis>
    </cx:plotArea>
  </cx:chart>
  <cx:spPr>
    <a:solidFill>
      <a:srgbClr val="FF0000"/>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24</xdr:col>
      <xdr:colOff>0</xdr:colOff>
      <xdr:row>1</xdr:row>
      <xdr:rowOff>0</xdr:rowOff>
    </xdr:from>
    <xdr:to>
      <xdr:col>27</xdr:col>
      <xdr:colOff>0</xdr:colOff>
      <xdr:row>14</xdr:row>
      <xdr:rowOff>89535</xdr:rowOff>
    </xdr:to>
    <mc:AlternateContent xmlns:mc="http://schemas.openxmlformats.org/markup-compatibility/2006" xmlns:a14="http://schemas.microsoft.com/office/drawing/2010/main">
      <mc:Choice Requires="a14">
        <xdr:graphicFrame macro="">
          <xdr:nvGraphicFramePr>
            <xdr:cNvPr id="7" name="Customer Name">
              <a:extLst>
                <a:ext uri="{FF2B5EF4-FFF2-40B4-BE49-F238E27FC236}">
                  <a16:creationId xmlns:a16="http://schemas.microsoft.com/office/drawing/2014/main" id="{E4FBAC81-26C6-C62F-5B70-EBD559B92C66}"/>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23934420" y="182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15240</xdr:colOff>
      <xdr:row>14</xdr:row>
      <xdr:rowOff>106680</xdr:rowOff>
    </xdr:from>
    <xdr:to>
      <xdr:col>27</xdr:col>
      <xdr:colOff>15240</xdr:colOff>
      <xdr:row>28</xdr:row>
      <xdr:rowOff>13335</xdr:rowOff>
    </xdr:to>
    <mc:AlternateContent xmlns:mc="http://schemas.openxmlformats.org/markup-compatibility/2006" xmlns:a14="http://schemas.microsoft.com/office/drawing/2010/main">
      <mc:Choice Requires="a14">
        <xdr:graphicFrame macro="">
          <xdr:nvGraphicFramePr>
            <xdr:cNvPr id="8" name="Total Sales">
              <a:extLst>
                <a:ext uri="{FF2B5EF4-FFF2-40B4-BE49-F238E27FC236}">
                  <a16:creationId xmlns:a16="http://schemas.microsoft.com/office/drawing/2014/main" id="{5754FA59-3F2C-7B4C-17C2-E11A6C5391B9}"/>
                </a:ext>
              </a:extLst>
            </xdr:cNvPr>
            <xdr:cNvGraphicFramePr/>
          </xdr:nvGraphicFramePr>
          <xdr:xfrm>
            <a:off x="0" y="0"/>
            <a:ext cx="0" cy="0"/>
          </xdr:xfrm>
          <a:graphic>
            <a:graphicData uri="http://schemas.microsoft.com/office/drawing/2010/slicer">
              <sle:slicer xmlns:sle="http://schemas.microsoft.com/office/drawing/2010/slicer" name="Total Sales"/>
            </a:graphicData>
          </a:graphic>
        </xdr:graphicFrame>
      </mc:Choice>
      <mc:Fallback xmlns="">
        <xdr:sp macro="" textlink="">
          <xdr:nvSpPr>
            <xdr:cNvPr id="0" name=""/>
            <xdr:cNvSpPr>
              <a:spLocks noTextEdit="1"/>
            </xdr:cNvSpPr>
          </xdr:nvSpPr>
          <xdr:spPr>
            <a:xfrm>
              <a:off x="23949660" y="2667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15240</xdr:colOff>
      <xdr:row>1</xdr:row>
      <xdr:rowOff>7620</xdr:rowOff>
    </xdr:from>
    <xdr:to>
      <xdr:col>30</xdr:col>
      <xdr:colOff>15240</xdr:colOff>
      <xdr:row>14</xdr:row>
      <xdr:rowOff>97155</xdr:rowOff>
    </xdr:to>
    <mc:AlternateContent xmlns:mc="http://schemas.openxmlformats.org/markup-compatibility/2006" xmlns:a14="http://schemas.microsoft.com/office/drawing/2010/main">
      <mc:Choice Requires="a14">
        <xdr:graphicFrame macro="">
          <xdr:nvGraphicFramePr>
            <xdr:cNvPr id="9" name="Product Name">
              <a:extLst>
                <a:ext uri="{FF2B5EF4-FFF2-40B4-BE49-F238E27FC236}">
                  <a16:creationId xmlns:a16="http://schemas.microsoft.com/office/drawing/2014/main" id="{7C455CE9-F8A0-3F14-D43B-8D851A22C319}"/>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25778460" y="190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0</xdr:rowOff>
    </xdr:from>
    <xdr:to>
      <xdr:col>4</xdr:col>
      <xdr:colOff>601980</xdr:colOff>
      <xdr:row>17</xdr:row>
      <xdr:rowOff>0</xdr:rowOff>
    </xdr:to>
    <xdr:graphicFrame macro="">
      <xdr:nvGraphicFramePr>
        <xdr:cNvPr id="3" name="Chart 2">
          <a:extLst>
            <a:ext uri="{FF2B5EF4-FFF2-40B4-BE49-F238E27FC236}">
              <a16:creationId xmlns:a16="http://schemas.microsoft.com/office/drawing/2014/main" id="{6F0FA3E2-DC9A-1B85-3B94-0BCF5959A6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15240</xdr:colOff>
      <xdr:row>2</xdr:row>
      <xdr:rowOff>7620</xdr:rowOff>
    </xdr:from>
    <xdr:to>
      <xdr:col>15</xdr:col>
      <xdr:colOff>15240</xdr:colOff>
      <xdr:row>15</xdr:row>
      <xdr:rowOff>97155</xdr:rowOff>
    </xdr:to>
    <mc:AlternateContent xmlns:mc="http://schemas.openxmlformats.org/markup-compatibility/2006">
      <mc:Choice xmlns:a14="http://schemas.microsoft.com/office/drawing/2010/main" Requires="a14">
        <xdr:graphicFrame macro="">
          <xdr:nvGraphicFramePr>
            <xdr:cNvPr id="4" name="Customer Name 1">
              <a:extLst>
                <a:ext uri="{FF2B5EF4-FFF2-40B4-BE49-F238E27FC236}">
                  <a16:creationId xmlns:a16="http://schemas.microsoft.com/office/drawing/2014/main" id="{F8C4EEE2-38FD-924F-2DF5-30696F70FB84}"/>
                </a:ext>
              </a:extLst>
            </xdr:cNvPr>
            <xdr:cNvGraphicFramePr/>
          </xdr:nvGraphicFramePr>
          <xdr:xfrm>
            <a:off x="0" y="0"/>
            <a:ext cx="0" cy="0"/>
          </xdr:xfrm>
          <a:graphic>
            <a:graphicData uri="http://schemas.microsoft.com/office/drawing/2010/slicer">
              <sle:slicer xmlns:sle="http://schemas.microsoft.com/office/drawing/2010/slicer" name="Customer Name 1"/>
            </a:graphicData>
          </a:graphic>
        </xdr:graphicFrame>
      </mc:Choice>
      <mc:Fallback>
        <xdr:sp macro="" textlink="">
          <xdr:nvSpPr>
            <xdr:cNvPr id="0" name=""/>
            <xdr:cNvSpPr>
              <a:spLocks noTextEdit="1"/>
            </xdr:cNvSpPr>
          </xdr:nvSpPr>
          <xdr:spPr>
            <a:xfrm>
              <a:off x="7642860" y="373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21</xdr:row>
      <xdr:rowOff>3810</xdr:rowOff>
    </xdr:from>
    <xdr:to>
      <xdr:col>4</xdr:col>
      <xdr:colOff>601980</xdr:colOff>
      <xdr:row>36</xdr:row>
      <xdr:rowOff>0</xdr:rowOff>
    </xdr:to>
    <xdr:graphicFrame macro="">
      <xdr:nvGraphicFramePr>
        <xdr:cNvPr id="5" name="Chart 4">
          <a:extLst>
            <a:ext uri="{FF2B5EF4-FFF2-40B4-BE49-F238E27FC236}">
              <a16:creationId xmlns:a16="http://schemas.microsoft.com/office/drawing/2014/main" id="{6EE57FE1-903F-AB18-1416-BA78F57749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39</xdr:row>
      <xdr:rowOff>11430</xdr:rowOff>
    </xdr:from>
    <xdr:to>
      <xdr:col>5</xdr:col>
      <xdr:colOff>7620</xdr:colOff>
      <xdr:row>73</xdr:row>
      <xdr:rowOff>11430</xdr:rowOff>
    </xdr:to>
    <xdr:graphicFrame macro="">
      <xdr:nvGraphicFramePr>
        <xdr:cNvPr id="2" name="Chart 1">
          <a:extLst>
            <a:ext uri="{FF2B5EF4-FFF2-40B4-BE49-F238E27FC236}">
              <a16:creationId xmlns:a16="http://schemas.microsoft.com/office/drawing/2014/main" id="{4C1ACB72-C0D3-DABF-AEFC-72E3A918B0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76</xdr:row>
      <xdr:rowOff>0</xdr:rowOff>
    </xdr:from>
    <xdr:to>
      <xdr:col>5</xdr:col>
      <xdr:colOff>15240</xdr:colOff>
      <xdr:row>91</xdr:row>
      <xdr:rowOff>22860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94B17F3E-95B5-4524-9C09-103AD2EB23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13350240"/>
              <a:ext cx="4587240" cy="27660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9</xdr:col>
      <xdr:colOff>275280</xdr:colOff>
      <xdr:row>37</xdr:row>
      <xdr:rowOff>148320</xdr:rowOff>
    </xdr:to>
    <xdr:sp macro="" textlink="">
      <xdr:nvSpPr>
        <xdr:cNvPr id="15" name="Rectangle 14">
          <a:extLst>
            <a:ext uri="{FF2B5EF4-FFF2-40B4-BE49-F238E27FC236}">
              <a16:creationId xmlns:a16="http://schemas.microsoft.com/office/drawing/2014/main" id="{0CEF895F-7333-7183-1FD2-1DBE8D00C2B5}"/>
            </a:ext>
          </a:extLst>
        </xdr:cNvPr>
        <xdr:cNvSpPr/>
      </xdr:nvSpPr>
      <xdr:spPr>
        <a:xfrm>
          <a:off x="0" y="678180"/>
          <a:ext cx="7560000" cy="6732000"/>
        </a:xfrm>
        <a:prstGeom prst="rect">
          <a:avLst/>
        </a:prstGeom>
        <a:gradFill flip="none" rotWithShape="1">
          <a:gsLst>
            <a:gs pos="0">
              <a:schemeClr val="accent6">
                <a:lumMod val="40000"/>
                <a:lumOff val="60000"/>
              </a:schemeClr>
            </a:gs>
            <a:gs pos="31447">
              <a:srgbClr val="F9B67F">
                <a:lumMod val="83000"/>
              </a:srgbClr>
            </a:gs>
            <a:gs pos="62000">
              <a:srgbClr val="F79B4F"/>
            </a:gs>
            <a:gs pos="100000">
              <a:schemeClr val="accent6">
                <a:lumMod val="60000"/>
              </a:schemeClr>
            </a:gs>
          </a:gsLst>
          <a:path path="circle">
            <a:fillToRect l="50000" t="130000" r="50000" b="-30000"/>
          </a:path>
          <a:tileRect/>
        </a:gra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endParaRPr>
        </a:p>
      </xdr:txBody>
    </xdr:sp>
    <xdr:clientData/>
  </xdr:twoCellAnchor>
  <xdr:twoCellAnchor editAs="oneCell">
    <xdr:from>
      <xdr:col>0</xdr:col>
      <xdr:colOff>0</xdr:colOff>
      <xdr:row>21</xdr:row>
      <xdr:rowOff>71085</xdr:rowOff>
    </xdr:from>
    <xdr:to>
      <xdr:col>1</xdr:col>
      <xdr:colOff>144780</xdr:colOff>
      <xdr:row>29</xdr:row>
      <xdr:rowOff>53982</xdr:rowOff>
    </xdr:to>
    <mc:AlternateContent xmlns:mc="http://schemas.openxmlformats.org/markup-compatibility/2006" xmlns:a14="http://schemas.microsoft.com/office/drawing/2010/main">
      <mc:Choice Requires="a14">
        <xdr:graphicFrame macro="">
          <xdr:nvGraphicFramePr>
            <xdr:cNvPr id="10" name="Order Date (Quarter)">
              <a:extLst>
                <a:ext uri="{FF2B5EF4-FFF2-40B4-BE49-F238E27FC236}">
                  <a16:creationId xmlns:a16="http://schemas.microsoft.com/office/drawing/2014/main" id="{66E60C1B-BFF2-BFB4-9D03-8931638AC2A2}"/>
                </a:ext>
              </a:extLst>
            </xdr:cNvPr>
            <xdr:cNvGraphicFramePr/>
          </xdr:nvGraphicFramePr>
          <xdr:xfrm>
            <a:off x="0" y="0"/>
            <a:ext cx="0" cy="0"/>
          </xdr:xfrm>
          <a:graphic>
            <a:graphicData uri="http://schemas.microsoft.com/office/drawing/2010/slicer">
              <sle:slicer xmlns:sle="http://schemas.microsoft.com/office/drawing/2010/slicer" name="Order Date (Quarter)"/>
            </a:graphicData>
          </a:graphic>
        </xdr:graphicFrame>
      </mc:Choice>
      <mc:Fallback xmlns="">
        <xdr:sp macro="" textlink="">
          <xdr:nvSpPr>
            <xdr:cNvPr id="0" name=""/>
            <xdr:cNvSpPr>
              <a:spLocks noTextEdit="1"/>
            </xdr:cNvSpPr>
          </xdr:nvSpPr>
          <xdr:spPr>
            <a:xfrm>
              <a:off x="0" y="3728685"/>
              <a:ext cx="1714500" cy="14459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56785</xdr:rowOff>
    </xdr:from>
    <xdr:to>
      <xdr:col>1</xdr:col>
      <xdr:colOff>144780</xdr:colOff>
      <xdr:row>37</xdr:row>
      <xdr:rowOff>137161</xdr:rowOff>
    </xdr:to>
    <mc:AlternateContent xmlns:mc="http://schemas.openxmlformats.org/markup-compatibility/2006" xmlns:a14="http://schemas.microsoft.com/office/drawing/2010/main">
      <mc:Choice Requires="a14">
        <xdr:graphicFrame macro="">
          <xdr:nvGraphicFramePr>
            <xdr:cNvPr id="11" name="Order Date (Month)">
              <a:extLst>
                <a:ext uri="{FF2B5EF4-FFF2-40B4-BE49-F238E27FC236}">
                  <a16:creationId xmlns:a16="http://schemas.microsoft.com/office/drawing/2014/main" id="{540A7119-73DB-3DE9-7A1B-87296048632D}"/>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0" y="5177425"/>
              <a:ext cx="1714500" cy="15434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148747</xdr:rowOff>
    </xdr:from>
    <xdr:to>
      <xdr:col>1</xdr:col>
      <xdr:colOff>152400</xdr:colOff>
      <xdr:row>21</xdr:row>
      <xdr:rowOff>70826</xdr:rowOff>
    </xdr:to>
    <mc:AlternateContent xmlns:mc="http://schemas.openxmlformats.org/markup-compatibility/2006" xmlns:a14="http://schemas.microsoft.com/office/drawing/2010/main">
      <mc:Choice Requires="a14">
        <xdr:graphicFrame macro="">
          <xdr:nvGraphicFramePr>
            <xdr:cNvPr id="12" name="Order Date (Year)">
              <a:extLst>
                <a:ext uri="{FF2B5EF4-FFF2-40B4-BE49-F238E27FC236}">
                  <a16:creationId xmlns:a16="http://schemas.microsoft.com/office/drawing/2014/main" id="{5B84088D-A6C0-A84E-78BA-707286DF84A7}"/>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0" y="2526187"/>
              <a:ext cx="1714500" cy="1202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8</xdr:row>
      <xdr:rowOff>53340</xdr:rowOff>
    </xdr:from>
    <xdr:to>
      <xdr:col>1</xdr:col>
      <xdr:colOff>152400</xdr:colOff>
      <xdr:row>14</xdr:row>
      <xdr:rowOff>142053</xdr:rowOff>
    </xdr:to>
    <mc:AlternateContent xmlns:mc="http://schemas.openxmlformats.org/markup-compatibility/2006" xmlns:a14="http://schemas.microsoft.com/office/drawing/2010/main">
      <mc:Choice Requires="a14">
        <xdr:graphicFrame macro="">
          <xdr:nvGraphicFramePr>
            <xdr:cNvPr id="13" name="Product Category">
              <a:extLst>
                <a:ext uri="{FF2B5EF4-FFF2-40B4-BE49-F238E27FC236}">
                  <a16:creationId xmlns:a16="http://schemas.microsoft.com/office/drawing/2014/main" id="{7E9C9EFF-0011-7810-FE35-115E51AB837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620" y="1333500"/>
              <a:ext cx="1714500" cy="11859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0</xdr:rowOff>
    </xdr:from>
    <xdr:to>
      <xdr:col>1</xdr:col>
      <xdr:colOff>144780</xdr:colOff>
      <xdr:row>8</xdr:row>
      <xdr:rowOff>91440</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4CE29BEB-293B-8B34-2855-2E915FEC71D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0"/>
              <a:ext cx="17145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563880</xdr:colOff>
      <xdr:row>2</xdr:row>
      <xdr:rowOff>167640</xdr:rowOff>
    </xdr:from>
    <xdr:to>
      <xdr:col>9</xdr:col>
      <xdr:colOff>182880</xdr:colOff>
      <xdr:row>15</xdr:row>
      <xdr:rowOff>167640</xdr:rowOff>
    </xdr:to>
    <xdr:graphicFrame macro="">
      <xdr:nvGraphicFramePr>
        <xdr:cNvPr id="2" name="Chart 1">
          <a:extLst>
            <a:ext uri="{FF2B5EF4-FFF2-40B4-BE49-F238E27FC236}">
              <a16:creationId xmlns:a16="http://schemas.microsoft.com/office/drawing/2014/main" id="{F01006A9-60F3-DF8E-E615-70F10CC685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121920</xdr:colOff>
      <xdr:row>18</xdr:row>
      <xdr:rowOff>148590</xdr:rowOff>
    </xdr:from>
    <xdr:to>
      <xdr:col>9</xdr:col>
      <xdr:colOff>259080</xdr:colOff>
      <xdr:row>37</xdr:row>
      <xdr:rowOff>137160</xdr:rowOff>
    </xdr:to>
    <xdr:graphicFrame macro="">
      <xdr:nvGraphicFramePr>
        <xdr:cNvPr id="17" name="Chart 16">
          <a:extLst>
            <a:ext uri="{FF2B5EF4-FFF2-40B4-BE49-F238E27FC236}">
              <a16:creationId xmlns:a16="http://schemas.microsoft.com/office/drawing/2014/main" id="{F9BD46C9-A419-5CC3-E630-CBDB3D4878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320040</xdr:colOff>
      <xdr:row>16</xdr:row>
      <xdr:rowOff>38100</xdr:rowOff>
    </xdr:from>
    <xdr:to>
      <xdr:col>3</xdr:col>
      <xdr:colOff>45720</xdr:colOff>
      <xdr:row>19</xdr:row>
      <xdr:rowOff>117244</xdr:rowOff>
    </xdr:to>
    <xdr:sp macro="" textlink="">
      <xdr:nvSpPr>
        <xdr:cNvPr id="22" name="Rectangle: Rounded Corners 21">
          <a:extLst>
            <a:ext uri="{FF2B5EF4-FFF2-40B4-BE49-F238E27FC236}">
              <a16:creationId xmlns:a16="http://schemas.microsoft.com/office/drawing/2014/main" id="{B2949E0C-4034-BE5F-06C3-B43EA86E0C58}"/>
            </a:ext>
          </a:extLst>
        </xdr:cNvPr>
        <xdr:cNvSpPr/>
      </xdr:nvSpPr>
      <xdr:spPr>
        <a:xfrm>
          <a:off x="1668780" y="3459480"/>
          <a:ext cx="1478280" cy="627784"/>
        </a:xfrm>
        <a:prstGeom prst="roundRect">
          <a:avLst/>
        </a:prstGeom>
        <a:gradFill flip="none" rotWithShape="1">
          <a:gsLst>
            <a:gs pos="0">
              <a:srgbClr val="F79B4F"/>
            </a:gs>
            <a:gs pos="100000">
              <a:schemeClr val="bg1">
                <a:alpha val="18000"/>
              </a:schemeClr>
            </a:gs>
          </a:gsLst>
          <a:lin ang="8100000" scaled="1"/>
          <a:tileRect/>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xdr:col>
      <xdr:colOff>198120</xdr:colOff>
      <xdr:row>16</xdr:row>
      <xdr:rowOff>152400</xdr:rowOff>
    </xdr:from>
    <xdr:to>
      <xdr:col>3</xdr:col>
      <xdr:colOff>129540</xdr:colOff>
      <xdr:row>18</xdr:row>
      <xdr:rowOff>114300</xdr:rowOff>
    </xdr:to>
    <xdr:sp macro="" textlink="$Q$15">
      <xdr:nvSpPr>
        <xdr:cNvPr id="19" name="TextBox 18">
          <a:extLst>
            <a:ext uri="{FF2B5EF4-FFF2-40B4-BE49-F238E27FC236}">
              <a16:creationId xmlns:a16="http://schemas.microsoft.com/office/drawing/2014/main" id="{159DB361-E5DF-39AC-84F2-14ECA6BB3181}"/>
            </a:ext>
          </a:extLst>
        </xdr:cNvPr>
        <xdr:cNvSpPr txBox="1"/>
      </xdr:nvSpPr>
      <xdr:spPr>
        <a:xfrm>
          <a:off x="1546860" y="3573780"/>
          <a:ext cx="16840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005F6F-A6B1-4D4C-A1A4-E1A3FE24F755}" type="TxLink">
            <a:rPr lang="en-US" sz="1400" b="1" i="0" u="none" strike="noStrike">
              <a:solidFill>
                <a:schemeClr val="tx2">
                  <a:lumMod val="75000"/>
                </a:schemeClr>
              </a:solidFill>
              <a:latin typeface="Calibri"/>
              <a:ea typeface="Calibri"/>
              <a:cs typeface="Calibri"/>
            </a:rPr>
            <a:pPr algn="ctr"/>
            <a:t>Total Revenue</a:t>
          </a:fld>
          <a:endParaRPr lang="en-IN" sz="1400" b="1">
            <a:solidFill>
              <a:schemeClr val="tx2">
                <a:lumMod val="75000"/>
              </a:schemeClr>
            </a:solidFill>
          </a:endParaRPr>
        </a:p>
      </xdr:txBody>
    </xdr:sp>
    <xdr:clientData/>
  </xdr:twoCellAnchor>
  <xdr:twoCellAnchor>
    <xdr:from>
      <xdr:col>1</xdr:col>
      <xdr:colOff>304800</xdr:colOff>
      <xdr:row>18</xdr:row>
      <xdr:rowOff>175260</xdr:rowOff>
    </xdr:from>
    <xdr:to>
      <xdr:col>3</xdr:col>
      <xdr:colOff>30480</xdr:colOff>
      <xdr:row>24</xdr:row>
      <xdr:rowOff>30480</xdr:rowOff>
    </xdr:to>
    <xdr:sp macro="" textlink="">
      <xdr:nvSpPr>
        <xdr:cNvPr id="23" name="Rectangle: Rounded Corners 22">
          <a:extLst>
            <a:ext uri="{FF2B5EF4-FFF2-40B4-BE49-F238E27FC236}">
              <a16:creationId xmlns:a16="http://schemas.microsoft.com/office/drawing/2014/main" id="{9A6E3068-CC0A-4F2D-BC42-DB745CD19B42}"/>
            </a:ext>
          </a:extLst>
        </xdr:cNvPr>
        <xdr:cNvSpPr/>
      </xdr:nvSpPr>
      <xdr:spPr>
        <a:xfrm>
          <a:off x="1653540" y="3962400"/>
          <a:ext cx="1478280" cy="952500"/>
        </a:xfrm>
        <a:prstGeom prst="roundRect">
          <a:avLst/>
        </a:prstGeom>
        <a:gradFill flip="none" rotWithShape="1">
          <a:gsLst>
            <a:gs pos="0">
              <a:srgbClr val="F79B4F"/>
            </a:gs>
            <a:gs pos="100000">
              <a:schemeClr val="bg1">
                <a:alpha val="18000"/>
              </a:schemeClr>
            </a:gs>
          </a:gsLst>
          <a:lin ang="8100000" scaled="1"/>
          <a:tileRect/>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xdr:col>
      <xdr:colOff>426720</xdr:colOff>
      <xdr:row>18</xdr:row>
      <xdr:rowOff>114300</xdr:rowOff>
    </xdr:from>
    <xdr:to>
      <xdr:col>2</xdr:col>
      <xdr:colOff>617220</xdr:colOff>
      <xdr:row>21</xdr:row>
      <xdr:rowOff>99060</xdr:rowOff>
    </xdr:to>
    <xdr:sp macro="" textlink="$V$25">
      <xdr:nvSpPr>
        <xdr:cNvPr id="21" name="TextBox 20">
          <a:extLst>
            <a:ext uri="{FF2B5EF4-FFF2-40B4-BE49-F238E27FC236}">
              <a16:creationId xmlns:a16="http://schemas.microsoft.com/office/drawing/2014/main" id="{71DAE69E-BA22-469B-AE71-9EAE75EAF1D8}"/>
            </a:ext>
          </a:extLst>
        </xdr:cNvPr>
        <xdr:cNvSpPr txBox="1"/>
      </xdr:nvSpPr>
      <xdr:spPr>
        <a:xfrm>
          <a:off x="1775460" y="3901440"/>
          <a:ext cx="12573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C09723-72C9-401C-BFF8-48D37B59CFAF}" type="TxLink">
            <a:rPr lang="en-US" sz="1400" b="1" i="0" u="none" strike="noStrike">
              <a:solidFill>
                <a:schemeClr val="bg1"/>
              </a:solidFill>
              <a:latin typeface="Calibri"/>
              <a:ea typeface="Calibri"/>
              <a:cs typeface="Calibri"/>
            </a:rPr>
            <a:pPr marL="0" indent="0" algn="ctr"/>
            <a:t> $2,469,040.44 </a:t>
          </a:fld>
          <a:endParaRPr lang="en-IN" sz="1400" b="1" i="0" u="none" strike="noStrike">
            <a:solidFill>
              <a:schemeClr val="bg1"/>
            </a:solidFill>
            <a:latin typeface="Calibri"/>
            <a:ea typeface="Calibri"/>
            <a:cs typeface="Calibri"/>
          </a:endParaRPr>
        </a:p>
      </xdr:txBody>
    </xdr:sp>
    <xdr:clientData/>
  </xdr:twoCellAnchor>
  <xdr:twoCellAnchor>
    <xdr:from>
      <xdr:col>1</xdr:col>
      <xdr:colOff>312420</xdr:colOff>
      <xdr:row>23</xdr:row>
      <xdr:rowOff>22859</xdr:rowOff>
    </xdr:from>
    <xdr:to>
      <xdr:col>3</xdr:col>
      <xdr:colOff>38100</xdr:colOff>
      <xdr:row>27</xdr:row>
      <xdr:rowOff>157248</xdr:rowOff>
    </xdr:to>
    <xdr:sp macro="" textlink="">
      <xdr:nvSpPr>
        <xdr:cNvPr id="24" name="Rectangle: Rounded Corners 23">
          <a:extLst>
            <a:ext uri="{FF2B5EF4-FFF2-40B4-BE49-F238E27FC236}">
              <a16:creationId xmlns:a16="http://schemas.microsoft.com/office/drawing/2014/main" id="{810F5441-0FEB-4E75-9AAA-8DC306903B01}"/>
            </a:ext>
          </a:extLst>
        </xdr:cNvPr>
        <xdr:cNvSpPr/>
      </xdr:nvSpPr>
      <xdr:spPr>
        <a:xfrm>
          <a:off x="1661160" y="4724399"/>
          <a:ext cx="1478280" cy="865909"/>
        </a:xfrm>
        <a:prstGeom prst="roundRect">
          <a:avLst/>
        </a:prstGeom>
        <a:gradFill flip="none" rotWithShape="1">
          <a:gsLst>
            <a:gs pos="0">
              <a:srgbClr val="F79B4F"/>
            </a:gs>
            <a:gs pos="100000">
              <a:schemeClr val="bg1">
                <a:alpha val="18000"/>
              </a:schemeClr>
            </a:gs>
          </a:gsLst>
          <a:lin ang="8100000" scaled="1"/>
          <a:tileRect/>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xdr:col>
      <xdr:colOff>312420</xdr:colOff>
      <xdr:row>26</xdr:row>
      <xdr:rowOff>129540</xdr:rowOff>
    </xdr:from>
    <xdr:to>
      <xdr:col>3</xdr:col>
      <xdr:colOff>38100</xdr:colOff>
      <xdr:row>31</xdr:row>
      <xdr:rowOff>167640</xdr:rowOff>
    </xdr:to>
    <xdr:sp macro="" textlink="">
      <xdr:nvSpPr>
        <xdr:cNvPr id="26" name="Rectangle: Rounded Corners 25">
          <a:extLst>
            <a:ext uri="{FF2B5EF4-FFF2-40B4-BE49-F238E27FC236}">
              <a16:creationId xmlns:a16="http://schemas.microsoft.com/office/drawing/2014/main" id="{0BE79742-BE9A-4C2E-8B15-90A8EFF830A2}"/>
            </a:ext>
          </a:extLst>
        </xdr:cNvPr>
        <xdr:cNvSpPr/>
      </xdr:nvSpPr>
      <xdr:spPr>
        <a:xfrm>
          <a:off x="1661160" y="5379720"/>
          <a:ext cx="1478280" cy="952500"/>
        </a:xfrm>
        <a:prstGeom prst="roundRect">
          <a:avLst/>
        </a:prstGeom>
        <a:gradFill flip="none" rotWithShape="1">
          <a:gsLst>
            <a:gs pos="0">
              <a:srgbClr val="F79B4F"/>
            </a:gs>
            <a:gs pos="100000">
              <a:schemeClr val="bg1">
                <a:alpha val="18000"/>
              </a:schemeClr>
            </a:gs>
          </a:gsLst>
          <a:lin ang="8100000" scaled="1"/>
          <a:tileRect/>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xdr:col>
      <xdr:colOff>373380</xdr:colOff>
      <xdr:row>23</xdr:row>
      <xdr:rowOff>68580</xdr:rowOff>
    </xdr:from>
    <xdr:to>
      <xdr:col>2</xdr:col>
      <xdr:colOff>662940</xdr:colOff>
      <xdr:row>26</xdr:row>
      <xdr:rowOff>0</xdr:rowOff>
    </xdr:to>
    <xdr:sp macro="" textlink="">
      <xdr:nvSpPr>
        <xdr:cNvPr id="3" name="TextBox 2">
          <a:extLst>
            <a:ext uri="{FF2B5EF4-FFF2-40B4-BE49-F238E27FC236}">
              <a16:creationId xmlns:a16="http://schemas.microsoft.com/office/drawing/2014/main" id="{4E61740F-3A15-A53A-7599-AFDD6E8C2E90}"/>
            </a:ext>
          </a:extLst>
        </xdr:cNvPr>
        <xdr:cNvSpPr txBox="1"/>
      </xdr:nvSpPr>
      <xdr:spPr>
        <a:xfrm>
          <a:off x="1722120" y="4770120"/>
          <a:ext cx="135636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2">
                  <a:lumMod val="75000"/>
                </a:schemeClr>
              </a:solidFill>
            </a:rPr>
            <a:t>Highest Revenue by Region</a:t>
          </a:r>
        </a:p>
      </xdr:txBody>
    </xdr:sp>
    <xdr:clientData/>
  </xdr:twoCellAnchor>
  <xdr:twoCellAnchor>
    <xdr:from>
      <xdr:col>1</xdr:col>
      <xdr:colOff>441960</xdr:colOff>
      <xdr:row>27</xdr:row>
      <xdr:rowOff>68580</xdr:rowOff>
    </xdr:from>
    <xdr:to>
      <xdr:col>2</xdr:col>
      <xdr:colOff>609600</xdr:colOff>
      <xdr:row>29</xdr:row>
      <xdr:rowOff>114300</xdr:rowOff>
    </xdr:to>
    <xdr:sp macro="" textlink="$T$28">
      <xdr:nvSpPr>
        <xdr:cNvPr id="4" name="TextBox 3">
          <a:extLst>
            <a:ext uri="{FF2B5EF4-FFF2-40B4-BE49-F238E27FC236}">
              <a16:creationId xmlns:a16="http://schemas.microsoft.com/office/drawing/2014/main" id="{E4FE36ED-5DB6-953A-8400-117EB6578F74}"/>
            </a:ext>
          </a:extLst>
        </xdr:cNvPr>
        <xdr:cNvSpPr txBox="1"/>
      </xdr:nvSpPr>
      <xdr:spPr>
        <a:xfrm>
          <a:off x="1790700" y="5501640"/>
          <a:ext cx="123444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42E771-0C55-4D20-88EC-B73C54CDBA80}" type="TxLink">
            <a:rPr lang="en-US" sz="1400" b="1" i="0" u="none" strike="noStrike">
              <a:solidFill>
                <a:schemeClr val="bg1"/>
              </a:solidFill>
              <a:latin typeface="Calibri"/>
              <a:ea typeface="Calibri"/>
              <a:cs typeface="Calibri"/>
            </a:rPr>
            <a:pPr algn="ctr"/>
            <a:t> $637,809.11 </a:t>
          </a:fld>
          <a:endParaRPr lang="en-IN" sz="1400" b="1">
            <a:solidFill>
              <a:schemeClr val="bg1"/>
            </a:solidFill>
          </a:endParaRPr>
        </a:p>
      </xdr:txBody>
    </xdr:sp>
    <xdr:clientData/>
  </xdr:twoCellAnchor>
  <xdr:twoCellAnchor>
    <xdr:from>
      <xdr:col>3</xdr:col>
      <xdr:colOff>152401</xdr:colOff>
      <xdr:row>16</xdr:row>
      <xdr:rowOff>38100</xdr:rowOff>
    </xdr:from>
    <xdr:to>
      <xdr:col>9</xdr:col>
      <xdr:colOff>225187</xdr:colOff>
      <xdr:row>18</xdr:row>
      <xdr:rowOff>114300</xdr:rowOff>
    </xdr:to>
    <xdr:sp macro="" textlink="">
      <xdr:nvSpPr>
        <xdr:cNvPr id="5" name="Rectangle: Rounded Corners 4">
          <a:extLst>
            <a:ext uri="{FF2B5EF4-FFF2-40B4-BE49-F238E27FC236}">
              <a16:creationId xmlns:a16="http://schemas.microsoft.com/office/drawing/2014/main" id="{161196C1-7746-4104-8D73-240398447BB2}"/>
            </a:ext>
          </a:extLst>
        </xdr:cNvPr>
        <xdr:cNvSpPr/>
      </xdr:nvSpPr>
      <xdr:spPr>
        <a:xfrm>
          <a:off x="3253741" y="3459480"/>
          <a:ext cx="4256166" cy="441960"/>
        </a:xfrm>
        <a:prstGeom prst="roundRect">
          <a:avLst/>
        </a:prstGeom>
        <a:gradFill flip="none" rotWithShape="1">
          <a:gsLst>
            <a:gs pos="0">
              <a:srgbClr val="F79B4F"/>
            </a:gs>
            <a:gs pos="100000">
              <a:schemeClr val="bg1">
                <a:alpha val="18000"/>
              </a:schemeClr>
            </a:gs>
          </a:gsLst>
          <a:lin ang="8100000" scaled="1"/>
          <a:tileRect/>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gradFill>
              <a:gsLst>
                <a:gs pos="56000">
                  <a:srgbClr val="FCDEC5"/>
                </a:gs>
                <a:gs pos="0">
                  <a:srgbClr val="F79B4F">
                    <a:alpha val="0"/>
                    <a:lumMod val="93000"/>
                  </a:srgbClr>
                </a:gs>
                <a:gs pos="100000">
                  <a:schemeClr val="bg1"/>
                </a:gs>
              </a:gsLst>
              <a:lin ang="16200000" scaled="0"/>
            </a:gradFill>
            <a:latin typeface="+mn-lt"/>
            <a:ea typeface="+mn-ea"/>
            <a:cs typeface="+mn-cs"/>
          </a:endParaRPr>
        </a:p>
      </xdr:txBody>
    </xdr:sp>
    <xdr:clientData/>
  </xdr:twoCellAnchor>
  <xdr:twoCellAnchor>
    <xdr:from>
      <xdr:col>3</xdr:col>
      <xdr:colOff>594360</xdr:colOff>
      <xdr:row>16</xdr:row>
      <xdr:rowOff>114300</xdr:rowOff>
    </xdr:from>
    <xdr:to>
      <xdr:col>9</xdr:col>
      <xdr:colOff>91440</xdr:colOff>
      <xdr:row>18</xdr:row>
      <xdr:rowOff>76200</xdr:rowOff>
    </xdr:to>
    <xdr:sp macro="" textlink="">
      <xdr:nvSpPr>
        <xdr:cNvPr id="6" name="TextBox 5">
          <a:extLst>
            <a:ext uri="{FF2B5EF4-FFF2-40B4-BE49-F238E27FC236}">
              <a16:creationId xmlns:a16="http://schemas.microsoft.com/office/drawing/2014/main" id="{33B3362C-4423-4C97-9B12-A1282036A5CC}"/>
            </a:ext>
          </a:extLst>
        </xdr:cNvPr>
        <xdr:cNvSpPr txBox="1"/>
      </xdr:nvSpPr>
      <xdr:spPr>
        <a:xfrm>
          <a:off x="3695700" y="2857500"/>
          <a:ext cx="36804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bg1"/>
              </a:solidFill>
              <a:latin typeface="Calibri"/>
              <a:ea typeface="Calibri"/>
              <a:cs typeface="Calibri"/>
            </a:rPr>
            <a:t>Highest Selling Product Each Region </a:t>
          </a:r>
        </a:p>
      </xdr:txBody>
    </xdr:sp>
    <xdr:clientData/>
  </xdr:twoCellAnchor>
  <xdr:twoCellAnchor>
    <xdr:from>
      <xdr:col>0</xdr:col>
      <xdr:colOff>518160</xdr:colOff>
      <xdr:row>0</xdr:row>
      <xdr:rowOff>22860</xdr:rowOff>
    </xdr:from>
    <xdr:to>
      <xdr:col>8</xdr:col>
      <xdr:colOff>495300</xdr:colOff>
      <xdr:row>0</xdr:row>
      <xdr:rowOff>571500</xdr:rowOff>
    </xdr:to>
    <xdr:sp macro="" textlink="">
      <xdr:nvSpPr>
        <xdr:cNvPr id="8" name="Wave 7">
          <a:extLst>
            <a:ext uri="{FF2B5EF4-FFF2-40B4-BE49-F238E27FC236}">
              <a16:creationId xmlns:a16="http://schemas.microsoft.com/office/drawing/2014/main" id="{F15708F0-5978-44D4-9B28-E5A3CEB8EF04}"/>
            </a:ext>
          </a:extLst>
        </xdr:cNvPr>
        <xdr:cNvSpPr/>
      </xdr:nvSpPr>
      <xdr:spPr>
        <a:xfrm>
          <a:off x="518160" y="22860"/>
          <a:ext cx="6576060" cy="548640"/>
        </a:xfrm>
        <a:prstGeom prst="wave">
          <a:avLst/>
        </a:prstGeom>
        <a:gradFill>
          <a:gsLst>
            <a:gs pos="0">
              <a:schemeClr val="accent3">
                <a:lumMod val="75000"/>
              </a:schemeClr>
            </a:gs>
            <a:gs pos="48000">
              <a:schemeClr val="accent3">
                <a:lumMod val="40000"/>
                <a:lumOff val="60000"/>
              </a:schemeClr>
            </a:gs>
            <a:gs pos="100000">
              <a:schemeClr val="accent3">
                <a:tint val="15000"/>
                <a:satMod val="350000"/>
              </a:schemeClr>
            </a:gs>
          </a:gsLs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411480</xdr:colOff>
      <xdr:row>0</xdr:row>
      <xdr:rowOff>152400</xdr:rowOff>
    </xdr:from>
    <xdr:to>
      <xdr:col>6</xdr:col>
      <xdr:colOff>525780</xdr:colOff>
      <xdr:row>0</xdr:row>
      <xdr:rowOff>464820</xdr:rowOff>
    </xdr:to>
    <xdr:sp macro="" textlink="">
      <xdr:nvSpPr>
        <xdr:cNvPr id="9" name="TextBox 8">
          <a:extLst>
            <a:ext uri="{FF2B5EF4-FFF2-40B4-BE49-F238E27FC236}">
              <a16:creationId xmlns:a16="http://schemas.microsoft.com/office/drawing/2014/main" id="{A8AE8FFE-B263-1245-CFD6-E06866C41A75}"/>
            </a:ext>
          </a:extLst>
        </xdr:cNvPr>
        <xdr:cNvSpPr txBox="1"/>
      </xdr:nvSpPr>
      <xdr:spPr>
        <a:xfrm>
          <a:off x="1760220" y="152400"/>
          <a:ext cx="39928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solidFill>
                  <a:srgbClr val="FF0000"/>
                </a:solidFill>
              </a:ln>
              <a:solidFill>
                <a:schemeClr val="accent6">
                  <a:lumMod val="75000"/>
                </a:schemeClr>
              </a:solidFill>
            </a:rPr>
            <a:t>KPI</a:t>
          </a:r>
          <a:r>
            <a:rPr lang="en-IN" sz="1800" b="1" baseline="0">
              <a:ln>
                <a:solidFill>
                  <a:srgbClr val="FF0000"/>
                </a:solidFill>
              </a:ln>
              <a:solidFill>
                <a:schemeClr val="accent6">
                  <a:lumMod val="75000"/>
                </a:schemeClr>
              </a:solidFill>
            </a:rPr>
            <a:t> DASHBOARD</a:t>
          </a:r>
          <a:endParaRPr lang="en-IN" sz="1800" b="1">
            <a:ln>
              <a:solidFill>
                <a:srgbClr val="FF0000"/>
              </a:solidFill>
            </a:ln>
            <a:solidFill>
              <a:schemeClr val="accent6">
                <a:lumMod val="75000"/>
              </a:schemeClr>
            </a:solidFill>
          </a:endParaRPr>
        </a:p>
      </xdr:txBody>
    </xdr:sp>
    <xdr:clientData/>
  </xdr:twoCellAnchor>
  <xdr:twoCellAnchor>
    <xdr:from>
      <xdr:col>6</xdr:col>
      <xdr:colOff>624840</xdr:colOff>
      <xdr:row>23</xdr:row>
      <xdr:rowOff>0</xdr:rowOff>
    </xdr:from>
    <xdr:to>
      <xdr:col>9</xdr:col>
      <xdr:colOff>312420</xdr:colOff>
      <xdr:row>37</xdr:row>
      <xdr:rowOff>160020</xdr:rowOff>
    </xdr:to>
    <xdr:sp macro="" textlink="">
      <xdr:nvSpPr>
        <xdr:cNvPr id="18" name="Half Frame 17">
          <a:extLst>
            <a:ext uri="{FF2B5EF4-FFF2-40B4-BE49-F238E27FC236}">
              <a16:creationId xmlns:a16="http://schemas.microsoft.com/office/drawing/2014/main" id="{620240F0-DE56-402B-85A3-9BDA90320CD9}"/>
            </a:ext>
          </a:extLst>
        </xdr:cNvPr>
        <xdr:cNvSpPr/>
      </xdr:nvSpPr>
      <xdr:spPr>
        <a:xfrm rot="10800000">
          <a:off x="5852160" y="4701540"/>
          <a:ext cx="1744980" cy="2720340"/>
        </a:xfrm>
        <a:prstGeom prst="halfFrame">
          <a:avLst>
            <a:gd name="adj1" fmla="val 4512"/>
            <a:gd name="adj2" fmla="val 6259"/>
          </a:avLst>
        </a:prstGeom>
        <a:gradFill>
          <a:gsLst>
            <a:gs pos="97000">
              <a:srgbClr val="FEEDDF"/>
            </a:gs>
            <a:gs pos="0">
              <a:srgbClr val="F79B4F">
                <a:alpha val="0"/>
                <a:lumMod val="93000"/>
              </a:srgbClr>
            </a:gs>
          </a:gsLst>
          <a:lin ang="13500000" scaled="1"/>
        </a:gradFill>
        <a:ln>
          <a:noFill/>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xdr:col>
      <xdr:colOff>99060</xdr:colOff>
      <xdr:row>0</xdr:row>
      <xdr:rowOff>632460</xdr:rowOff>
    </xdr:from>
    <xdr:to>
      <xdr:col>9</xdr:col>
      <xdr:colOff>304800</xdr:colOff>
      <xdr:row>37</xdr:row>
      <xdr:rowOff>121920</xdr:rowOff>
    </xdr:to>
    <xdr:sp macro="" textlink="">
      <xdr:nvSpPr>
        <xdr:cNvPr id="7" name="Half Frame 6">
          <a:extLst>
            <a:ext uri="{FF2B5EF4-FFF2-40B4-BE49-F238E27FC236}">
              <a16:creationId xmlns:a16="http://schemas.microsoft.com/office/drawing/2014/main" id="{F86EDE07-3ACD-1AAC-A5E3-383832483F3A}"/>
            </a:ext>
          </a:extLst>
        </xdr:cNvPr>
        <xdr:cNvSpPr/>
      </xdr:nvSpPr>
      <xdr:spPr>
        <a:xfrm>
          <a:off x="1447800" y="632460"/>
          <a:ext cx="6141720" cy="6751320"/>
        </a:xfrm>
        <a:prstGeom prst="halfFrame">
          <a:avLst>
            <a:gd name="adj1" fmla="val 2665"/>
            <a:gd name="adj2" fmla="val 3095"/>
          </a:avLst>
        </a:prstGeom>
        <a:gradFill>
          <a:gsLst>
            <a:gs pos="97000">
              <a:srgbClr val="FEEDDF"/>
            </a:gs>
            <a:gs pos="0">
              <a:srgbClr val="F79B4F">
                <a:alpha val="0"/>
                <a:lumMod val="93000"/>
              </a:srgbClr>
            </a:gs>
          </a:gsLst>
          <a:lin ang="13500000" scaled="1"/>
        </a:gradFill>
        <a:ln>
          <a:noFill/>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eet" refreshedDate="45765.419080555555" createdVersion="8" refreshedVersion="8" minRefreshableVersion="3" recordCount="1000" xr:uid="{F20520D4-A277-4D27-A004-3449EEB12D8C}">
  <cacheSource type="worksheet">
    <worksheetSource ref="A1:O1001" sheet="sales data"/>
  </cacheSource>
  <cacheFields count="15">
    <cacheField name="Order ID" numFmtId="0">
      <sharedItems containsSemiMixedTypes="0" containsString="0" containsNumber="1" containsInteger="1" minValue="1009" maxValue="9993"/>
    </cacheField>
    <cacheField name="Order Date" numFmtId="164">
      <sharedItems containsSemiMixedTypes="0" containsNonDate="0" containsDate="1" containsString="0" minDate="2023-04-07T00:00:00" maxDate="2025-04-05T00:00:00"/>
    </cacheField>
    <cacheField name="Customer Name" numFmtId="0">
      <sharedItems/>
    </cacheField>
    <cacheField name="Region" numFmtId="0">
      <sharedItems count="4">
        <s v="North"/>
        <s v="South"/>
        <s v="East"/>
        <s v="West"/>
      </sharedItems>
    </cacheField>
    <cacheField name="Product Category" numFmtId="0">
      <sharedItems/>
    </cacheField>
    <cacheField name="Product Name" numFmtId="0">
      <sharedItems/>
    </cacheField>
    <cacheField name="Quantity" numFmtId="0">
      <sharedItems containsSemiMixedTypes="0" containsString="0" containsNumber="1" containsInteger="1" minValue="1" maxValue="9"/>
    </cacheField>
    <cacheField name="Unit Price" numFmtId="165">
      <sharedItems containsSemiMixedTypes="0" containsString="0" containsNumber="1" minValue="14.89" maxValue="999.42"/>
    </cacheField>
    <cacheField name="Total Sales" numFmtId="0">
      <sharedItems containsSemiMixedTypes="0" containsString="0" containsNumber="1" minValue="15.7" maxValue="8890.65"/>
    </cacheField>
    <cacheField name="Sales Type" numFmtId="0">
      <sharedItems/>
    </cacheField>
    <cacheField name="year" numFmtId="0">
      <sharedItems containsSemiMixedTypes="0" containsString="0" containsNumber="1" containsInteger="1" minValue="2023" maxValue="2025"/>
    </cacheField>
    <cacheField name="PROPER" numFmtId="0">
      <sharedItems/>
    </cacheField>
    <cacheField name="CAPITAL" numFmtId="0">
      <sharedItems/>
    </cacheField>
    <cacheField name="DISCOUNTED PRICE" numFmtId="165">
      <sharedItems containsSemiMixedTypes="0" containsString="0" containsNumber="1" minValue="14.129999999999999" maxValue="8001.5850000000009"/>
    </cacheField>
    <cacheField name="TEXT" numFmtId="165">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eet" refreshedDate="45765.423221180557" createdVersion="8" refreshedVersion="8" minRefreshableVersion="3" recordCount="1000" xr:uid="{D6935003-4733-465B-A5C2-63EA177D3FD4}">
  <cacheSource type="worksheet">
    <worksheetSource ref="A1:P1001" sheet="Main Data"/>
  </cacheSource>
  <cacheFields count="19">
    <cacheField name="Order ID" numFmtId="0">
      <sharedItems containsSemiMixedTypes="0" containsString="0" containsNumber="1" containsInteger="1" minValue="1009" maxValue="9993"/>
    </cacheField>
    <cacheField name="Order Date" numFmtId="164">
      <sharedItems containsSemiMixedTypes="0" containsNonDate="0" containsDate="1" containsString="0" minDate="2023-04-07T00:00:00" maxDate="2025-04-05T00:00:00" count="557">
        <d v="2023-04-07T00:00:00"/>
        <d v="2023-04-08T00:00:00"/>
        <d v="2023-04-09T00:00:00"/>
        <d v="2023-04-10T00:00:00"/>
        <d v="2023-04-11T00:00:00"/>
        <d v="2023-04-13T00:00:00"/>
        <d v="2023-04-15T00:00:00"/>
        <d v="2023-04-16T00:00:00"/>
        <d v="2023-04-17T00:00:00"/>
        <d v="2023-04-18T00:00:00"/>
        <d v="2023-04-19T00:00:00"/>
        <d v="2023-04-20T00:00:00"/>
        <d v="2023-04-21T00:00:00"/>
        <d v="2023-04-23T00:00:00"/>
        <d v="2023-04-25T00:00:00"/>
        <d v="2023-04-26T00:00:00"/>
        <d v="2023-04-28T00:00:00"/>
        <d v="2023-04-29T00:00:00"/>
        <d v="2023-05-01T00:00:00"/>
        <d v="2023-05-02T00:00:00"/>
        <d v="2023-05-03T00:00:00"/>
        <d v="2023-05-09T00:00:00"/>
        <d v="2023-05-10T00:00:00"/>
        <d v="2023-05-11T00:00:00"/>
        <d v="2023-05-12T00:00:00"/>
        <d v="2023-05-13T00:00:00"/>
        <d v="2023-05-14T00:00:00"/>
        <d v="2023-05-15T00:00:00"/>
        <d v="2023-05-16T00:00:00"/>
        <d v="2023-05-17T00:00:00"/>
        <d v="2023-05-19T00:00:00"/>
        <d v="2023-05-21T00:00:00"/>
        <d v="2023-05-22T00:00:00"/>
        <d v="2023-05-23T00:00:00"/>
        <d v="2023-05-24T00:00:00"/>
        <d v="2023-05-25T00:00:00"/>
        <d v="2023-05-26T00:00:00"/>
        <d v="2023-05-27T00:00:00"/>
        <d v="2023-05-28T00:00:00"/>
        <d v="2023-05-29T00:00:00"/>
        <d v="2023-05-30T00:00:00"/>
        <d v="2023-06-02T00:00:00"/>
        <d v="2023-06-03T00:00:00"/>
        <d v="2023-06-05T00:00:00"/>
        <d v="2023-06-06T00:00:00"/>
        <d v="2023-06-07T00:00:00"/>
        <d v="2023-06-09T00:00:00"/>
        <d v="2023-06-13T00:00:00"/>
        <d v="2023-06-14T00:00:00"/>
        <d v="2023-06-15T00:00:00"/>
        <d v="2023-06-16T00:00:00"/>
        <d v="2023-06-17T00:00:00"/>
        <d v="2023-06-18T00:00:00"/>
        <d v="2023-06-19T00:00:00"/>
        <d v="2023-06-20T00:00:00"/>
        <d v="2023-06-21T00:00:00"/>
        <d v="2023-06-22T00:00:00"/>
        <d v="2023-06-24T00:00:00"/>
        <d v="2023-06-25T00:00:00"/>
        <d v="2023-06-26T00:00:00"/>
        <d v="2023-06-27T00:00:00"/>
        <d v="2023-06-29T00:00:00"/>
        <d v="2023-06-30T00:00:00"/>
        <d v="2023-07-01T00:00:00"/>
        <d v="2023-07-02T00:00:00"/>
        <d v="2023-07-03T00:00:00"/>
        <d v="2023-07-04T00:00:00"/>
        <d v="2023-07-05T00:00:00"/>
        <d v="2023-07-06T00:00:00"/>
        <d v="2023-07-08T00:00:00"/>
        <d v="2023-07-09T00:00:00"/>
        <d v="2023-07-10T00:00:00"/>
        <d v="2023-07-11T00:00:00"/>
        <d v="2023-07-12T00:00:00"/>
        <d v="2023-07-14T00:00:00"/>
        <d v="2023-07-15T00:00:00"/>
        <d v="2023-07-16T00:00:00"/>
        <d v="2023-07-18T00:00:00"/>
        <d v="2023-07-19T00:00:00"/>
        <d v="2023-07-20T00:00:00"/>
        <d v="2023-07-21T00:00:00"/>
        <d v="2023-07-22T00:00:00"/>
        <d v="2023-07-23T00:00:00"/>
        <d v="2023-07-24T00:00:00"/>
        <d v="2023-07-25T00:00:00"/>
        <d v="2023-07-26T00:00:00"/>
        <d v="2023-07-27T00:00:00"/>
        <d v="2023-07-29T00:00:00"/>
        <d v="2023-07-31T00:00:00"/>
        <d v="2023-08-01T00:00:00"/>
        <d v="2023-08-02T00:00:00"/>
        <d v="2023-08-03T00:00:00"/>
        <d v="2023-08-05T00:00:00"/>
        <d v="2023-08-07T00:00:00"/>
        <d v="2023-08-08T00:00:00"/>
        <d v="2023-08-09T00:00:00"/>
        <d v="2023-08-10T00:00:00"/>
        <d v="2023-08-11T00:00:00"/>
        <d v="2023-08-13T00:00:00"/>
        <d v="2023-08-14T00:00:00"/>
        <d v="2023-08-17T00:00:00"/>
        <d v="2023-08-18T00:00:00"/>
        <d v="2023-08-21T00:00:00"/>
        <d v="2023-08-22T00:00:00"/>
        <d v="2023-08-23T00:00:00"/>
        <d v="2023-08-25T00:00:00"/>
        <d v="2023-08-26T00:00:00"/>
        <d v="2023-08-27T00:00:00"/>
        <d v="2023-08-29T00:00:00"/>
        <d v="2023-08-30T00:00:00"/>
        <d v="2023-09-02T00:00:00"/>
        <d v="2023-09-03T00:00:00"/>
        <d v="2023-09-05T00:00:00"/>
        <d v="2023-09-06T00:00:00"/>
        <d v="2023-09-07T00:00:00"/>
        <d v="2023-09-08T00:00:00"/>
        <d v="2023-09-09T00:00:00"/>
        <d v="2023-09-10T00:00:00"/>
        <d v="2023-09-11T00:00:00"/>
        <d v="2023-09-12T00:00:00"/>
        <d v="2023-09-15T00:00:00"/>
        <d v="2023-09-17T00:00:00"/>
        <d v="2023-09-18T00:00:00"/>
        <d v="2023-09-19T00:00:00"/>
        <d v="2023-09-20T00:00:00"/>
        <d v="2023-09-21T00:00:00"/>
        <d v="2023-09-22T00:00:00"/>
        <d v="2023-09-23T00:00:00"/>
        <d v="2023-09-25T00:00:00"/>
        <d v="2023-09-26T00:00:00"/>
        <d v="2023-09-27T00:00:00"/>
        <d v="2023-09-28T00:00:00"/>
        <d v="2023-09-29T00:00:00"/>
        <d v="2023-09-30T00:00:00"/>
        <d v="2023-10-01T00:00:00"/>
        <d v="2023-10-02T00:00:00"/>
        <d v="2023-10-03T00:00:00"/>
        <d v="2023-10-04T00:00:00"/>
        <d v="2023-10-06T00:00:00"/>
        <d v="2023-10-08T00:00:00"/>
        <d v="2023-10-09T00:00:00"/>
        <d v="2023-10-10T00:00:00"/>
        <d v="2023-10-11T00:00:00"/>
        <d v="2023-10-12T00:00:00"/>
        <d v="2023-10-15T00:00:00"/>
        <d v="2023-10-16T00:00:00"/>
        <d v="2023-10-17T00:00:00"/>
        <d v="2023-10-20T00:00:00"/>
        <d v="2023-10-21T00:00:00"/>
        <d v="2023-10-22T00:00:00"/>
        <d v="2023-10-23T00:00:00"/>
        <d v="2023-10-28T00:00:00"/>
        <d v="2023-10-29T00:00:00"/>
        <d v="2023-10-30T00:00:00"/>
        <d v="2023-11-01T00:00:00"/>
        <d v="2023-11-02T00:00:00"/>
        <d v="2023-11-03T00:00:00"/>
        <d v="2023-11-04T00:00:00"/>
        <d v="2023-11-05T00:00:00"/>
        <d v="2023-11-06T00:00:00"/>
        <d v="2023-11-08T00:00:00"/>
        <d v="2023-11-10T00:00:00"/>
        <d v="2023-11-11T00:00:00"/>
        <d v="2023-11-12T00:00:00"/>
        <d v="2023-11-13T00:00:00"/>
        <d v="2023-11-14T00:00:00"/>
        <d v="2023-11-15T00:00:00"/>
        <d v="2023-11-16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4T00:00:00"/>
        <d v="2023-12-05T00:00:00"/>
        <d v="2023-12-08T00:00:00"/>
        <d v="2023-12-09T00:00:00"/>
        <d v="2023-12-10T00:00:00"/>
        <d v="2023-12-11T00:00:00"/>
        <d v="2023-12-12T00:00:00"/>
        <d v="2023-12-13T00:00:00"/>
        <d v="2023-12-14T00:00:00"/>
        <d v="2023-12-16T00:00:00"/>
        <d v="2023-12-18T00:00:00"/>
        <d v="2023-12-20T00:00:00"/>
        <d v="2023-12-21T00:00:00"/>
        <d v="2023-12-22T00:00:00"/>
        <d v="2023-12-23T00:00:00"/>
        <d v="2023-12-24T00:00:00"/>
        <d v="2023-12-26T00:00:00"/>
        <d v="2023-12-27T00:00:00"/>
        <d v="2023-12-29T00:00:00"/>
        <d v="2023-12-30T00:00:00"/>
        <d v="2023-12-31T00:00:00"/>
        <d v="2024-01-02T00:00:00"/>
        <d v="2024-01-04T00:00:00"/>
        <d v="2024-01-06T00:00:00"/>
        <d v="2024-01-07T00:00:00"/>
        <d v="2024-01-08T00:00:00"/>
        <d v="2024-01-09T00:00:00"/>
        <d v="2024-01-10T00:00:00"/>
        <d v="2024-01-11T00:00:00"/>
        <d v="2024-01-12T00:00:00"/>
        <d v="2024-01-13T00:00:00"/>
        <d v="2024-01-14T00:00:00"/>
        <d v="2024-01-18T00:00:00"/>
        <d v="2024-01-19T00:00:00"/>
        <d v="2024-01-20T00:00:00"/>
        <d v="2024-01-22T00:00:00"/>
        <d v="2024-01-23T00:00:00"/>
        <d v="2024-01-24T00:00:00"/>
        <d v="2024-01-25T00:00:00"/>
        <d v="2024-01-26T00:00:00"/>
        <d v="2024-01-27T00:00:00"/>
        <d v="2024-01-29T00:00:00"/>
        <d v="2024-01-30T00:00:00"/>
        <d v="2024-01-31T00:00:00"/>
        <d v="2024-02-01T00:00:00"/>
        <d v="2024-02-02T00:00:00"/>
        <d v="2024-02-03T00:00:00"/>
        <d v="2024-02-04T00:00:00"/>
        <d v="2024-02-06T00:00:00"/>
        <d v="2024-02-07T00:00:00"/>
        <d v="2024-02-08T00:00:00"/>
        <d v="2024-02-09T00:00:00"/>
        <d v="2024-02-13T00:00:00"/>
        <d v="2024-02-14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5T00:00:00"/>
        <d v="2024-03-07T00:00:00"/>
        <d v="2024-03-08T00:00:00"/>
        <d v="2024-03-09T00:00:00"/>
        <d v="2024-03-10T00:00:00"/>
        <d v="2024-03-11T00:00:00"/>
        <d v="2024-03-14T00:00:00"/>
        <d v="2024-03-15T00:00:00"/>
        <d v="2024-03-16T00:00:00"/>
        <d v="2024-03-18T00:00:00"/>
        <d v="2024-03-19T00:00:00"/>
        <d v="2024-03-20T00:00:00"/>
        <d v="2024-03-21T00:00:00"/>
        <d v="2024-03-22T00:00:00"/>
        <d v="2024-03-23T00:00:00"/>
        <d v="2024-03-24T00:00:00"/>
        <d v="2024-03-25T00:00:00"/>
        <d v="2024-03-27T00:00:00"/>
        <d v="2024-03-28T00:00:00"/>
        <d v="2024-03-29T00:00:00"/>
        <d v="2024-03-30T00:00:00"/>
        <d v="2024-03-31T00:00:00"/>
        <d v="2024-04-02T00:00:00"/>
        <d v="2024-04-04T00:00:00"/>
        <d v="2024-04-05T00:00:00"/>
        <d v="2024-04-06T00:00:00"/>
        <d v="2024-04-07T00:00:00"/>
        <d v="2024-04-08T00:00:00"/>
        <d v="2024-04-09T00:00:00"/>
        <d v="2024-04-10T00:00:00"/>
        <d v="2024-04-11T00:00:00"/>
        <d v="2024-04-13T00:00:00"/>
        <d v="2024-04-14T00:00:00"/>
        <d v="2024-04-15T00:00:00"/>
        <d v="2024-04-18T00:00:00"/>
        <d v="2024-04-21T00:00:00"/>
        <d v="2024-04-22T00:00:00"/>
        <d v="2024-04-23T00:00:00"/>
        <d v="2024-04-25T00:00:00"/>
        <d v="2024-04-26T00:00:00"/>
        <d v="2024-04-28T00:00:00"/>
        <d v="2024-04-29T00:00:00"/>
        <d v="2024-04-30T00:00:00"/>
        <d v="2024-05-03T00:00:00"/>
        <d v="2024-05-04T00:00:00"/>
        <d v="2024-05-06T00:00:00"/>
        <d v="2024-05-10T00:00:00"/>
        <d v="2024-05-11T00:00:00"/>
        <d v="2024-05-12T00:00:00"/>
        <d v="2024-05-13T00:00:00"/>
        <d v="2024-05-15T00:00:00"/>
        <d v="2024-05-16T00:00:00"/>
        <d v="2024-05-17T00:00:00"/>
        <d v="2024-05-18T00:00:00"/>
        <d v="2024-05-19T00:00:00"/>
        <d v="2024-05-21T00:00:00"/>
        <d v="2024-05-22T00:00:00"/>
        <d v="2024-05-24T00:00:00"/>
        <d v="2024-05-25T00:00:00"/>
        <d v="2024-05-26T00:00:00"/>
        <d v="2024-05-27T00:00:00"/>
        <d v="2024-05-28T00:00:00"/>
        <d v="2024-05-29T00:00:00"/>
        <d v="2024-05-30T00:00:00"/>
        <d v="2024-05-31T00:00:00"/>
        <d v="2024-06-01T00:00:00"/>
        <d v="2024-06-02T00:00:00"/>
        <d v="2024-06-04T00:00:00"/>
        <d v="2024-06-06T00:00:00"/>
        <d v="2024-06-08T00:00:00"/>
        <d v="2024-06-09T00:00:00"/>
        <d v="2024-06-10T00:00:00"/>
        <d v="2024-06-13T00:00:00"/>
        <d v="2024-06-14T00:00:00"/>
        <d v="2024-06-15T00:00:00"/>
        <d v="2024-06-16T00:00:00"/>
        <d v="2024-06-17T00:00:00"/>
        <d v="2024-06-19T00:00:00"/>
        <d v="2024-06-20T00:00:00"/>
        <d v="2024-06-21T00:00:00"/>
        <d v="2024-06-22T00:00:00"/>
        <d v="2024-06-24T00:00:00"/>
        <d v="2024-06-25T00:00:00"/>
        <d v="2024-06-26T00:00:00"/>
        <d v="2024-06-27T00:00:00"/>
        <d v="2024-06-28T00:00:00"/>
        <d v="2024-06-29T00:00:00"/>
        <d v="2024-07-01T00:00:00"/>
        <d v="2024-07-02T00:00:00"/>
        <d v="2024-07-03T00:00:00"/>
        <d v="2024-07-04T00:00:00"/>
        <d v="2024-07-05T00:00:00"/>
        <d v="2024-07-06T00:00:00"/>
        <d v="2024-07-07T00:00:00"/>
        <d v="2024-07-09T00:00:00"/>
        <d v="2024-07-10T00:00:00"/>
        <d v="2024-07-11T00:00:00"/>
        <d v="2024-07-12T00:00:00"/>
        <d v="2024-07-14T00:00:00"/>
        <d v="2024-07-15T00:00:00"/>
        <d v="2024-07-16T00:00:00"/>
        <d v="2024-07-17T00:00:00"/>
        <d v="2024-07-18T00:00:00"/>
        <d v="2024-07-19T00:00:00"/>
        <d v="2024-07-20T00:00:00"/>
        <d v="2024-07-22T00:00:00"/>
        <d v="2024-07-24T00:00:00"/>
        <d v="2024-07-25T00:00:00"/>
        <d v="2024-07-26T00:00:00"/>
        <d v="2024-07-27T00:00:00"/>
        <d v="2024-07-28T00:00:00"/>
        <d v="2024-07-29T00:00:00"/>
        <d v="2024-07-30T00:00:00"/>
        <d v="2024-07-31T00:00:00"/>
        <d v="2024-08-02T00:00:00"/>
        <d v="2024-08-03T00:00:00"/>
        <d v="2024-08-04T00:00:00"/>
        <d v="2024-08-05T00:00:00"/>
        <d v="2024-08-06T00:00:00"/>
        <d v="2024-08-07T00:00:00"/>
        <d v="2024-08-08T00:00:00"/>
        <d v="2024-08-10T00:00:00"/>
        <d v="2024-08-12T00:00:00"/>
        <d v="2024-08-15T00:00:00"/>
        <d v="2024-08-18T00:00:00"/>
        <d v="2024-08-19T00:00:00"/>
        <d v="2024-08-20T00:00:00"/>
        <d v="2024-08-21T00:00:00"/>
        <d v="2024-08-22T00:00:00"/>
        <d v="2024-08-23T00:00:00"/>
        <d v="2024-08-24T00:00:00"/>
        <d v="2024-08-25T00:00:00"/>
        <d v="2024-08-26T00:00:00"/>
        <d v="2024-08-29T00:00:00"/>
        <d v="2024-09-02T00:00:00"/>
        <d v="2024-09-04T00:00:00"/>
        <d v="2024-09-05T00:00:00"/>
        <d v="2024-09-06T00:00:00"/>
        <d v="2024-09-07T00:00:00"/>
        <d v="2024-09-08T00:00:00"/>
        <d v="2024-09-09T00:00:00"/>
        <d v="2024-09-10T00:00:00"/>
        <d v="2024-09-11T00:00:00"/>
        <d v="2024-09-12T00:00:00"/>
        <d v="2024-09-13T00:00:00"/>
        <d v="2024-09-14T00:00:00"/>
        <d v="2024-09-16T00:00:00"/>
        <d v="2024-09-17T00:00:00"/>
        <d v="2024-09-20T00:00:00"/>
        <d v="2024-09-21T00:00:00"/>
        <d v="2024-09-23T00:00:00"/>
        <d v="2024-09-24T00:00:00"/>
        <d v="2024-09-25T00:00:00"/>
        <d v="2024-09-27T00:00:00"/>
        <d v="2024-09-28T00:00:00"/>
        <d v="2024-09-29T00:00:00"/>
        <d v="2024-09-30T00:00:00"/>
        <d v="2024-10-01T00:00:00"/>
        <d v="2024-10-02T00:00:00"/>
        <d v="2024-10-06T00:00:00"/>
        <d v="2024-10-07T00:00:00"/>
        <d v="2024-10-08T00:00:00"/>
        <d v="2024-10-09T00:00:00"/>
        <d v="2024-10-11T00:00:00"/>
        <d v="2024-10-12T00:00:00"/>
        <d v="2024-10-13T00:00:00"/>
        <d v="2024-10-14T00:00:00"/>
        <d v="2024-10-15T00:00:00"/>
        <d v="2024-10-16T00:00:00"/>
        <d v="2024-10-17T00:00:00"/>
        <d v="2024-10-18T00:00:00"/>
        <d v="2024-10-19T00:00:00"/>
        <d v="2024-10-20T00:00:00"/>
        <d v="2024-10-22T00:00:00"/>
        <d v="2024-10-23T00:00:00"/>
        <d v="2024-10-24T00:00:00"/>
        <d v="2024-10-28T00:00:00"/>
        <d v="2024-10-29T00:00:00"/>
        <d v="2024-10-30T00:00:00"/>
        <d v="2024-10-31T00:00:00"/>
        <d v="2024-11-01T00:00:00"/>
        <d v="2024-11-02T00:00:00"/>
        <d v="2024-11-04T00:00:00"/>
        <d v="2024-11-05T00:00:00"/>
        <d v="2024-11-06T00:00:00"/>
        <d v="2024-11-07T00:00:00"/>
        <d v="2024-11-08T00:00:00"/>
        <d v="2024-11-09T00:00:00"/>
        <d v="2024-11-10T00:00:00"/>
        <d v="2024-11-11T00:00:00"/>
        <d v="2024-11-12T00:00:00"/>
        <d v="2024-11-13T00:00:00"/>
        <d v="2024-11-15T00:00:00"/>
        <d v="2024-11-16T00:00:00"/>
        <d v="2024-11-17T00:00:00"/>
        <d v="2024-11-18T00:00:00"/>
        <d v="2024-11-19T00:00:00"/>
        <d v="2024-11-20T00:00:00"/>
        <d v="2024-11-21T00:00:00"/>
        <d v="2024-11-22T00:00:00"/>
        <d v="2024-11-23T00:00:00"/>
        <d v="2024-11-26T00:00:00"/>
        <d v="2024-11-27T00:00:00"/>
        <d v="2024-11-30T00:00:00"/>
        <d v="2024-12-01T00:00:00"/>
        <d v="2024-12-02T00:00:00"/>
        <d v="2024-12-03T00:00:00"/>
        <d v="2024-12-05T00:00:00"/>
        <d v="2024-12-06T00:00:00"/>
        <d v="2024-12-07T00:00:00"/>
        <d v="2024-12-08T00:00:00"/>
        <d v="2024-12-09T00:00:00"/>
        <d v="2024-12-10T00:00:00"/>
        <d v="2024-12-12T00:00:00"/>
        <d v="2024-12-13T00:00:00"/>
        <d v="2024-12-15T00:00:00"/>
        <d v="2024-12-18T00:00:00"/>
        <d v="2024-12-20T00:00:00"/>
        <d v="2024-12-21T00:00:00"/>
        <d v="2024-12-23T00:00:00"/>
        <d v="2024-12-24T00:00:00"/>
        <d v="2024-12-25T00:00:00"/>
        <d v="2024-12-26T00:00:00"/>
        <d v="2024-12-27T00:00:00"/>
        <d v="2024-12-28T00:00:00"/>
        <d v="2024-12-29T00:00:00"/>
        <d v="2024-12-30T00:00:00"/>
        <d v="2024-12-31T00:00:00"/>
        <d v="2025-01-01T00:00:00"/>
        <d v="2025-01-02T00:00:00"/>
        <d v="2025-01-03T00:00:00"/>
        <d v="2025-01-04T00:00:00"/>
        <d v="2025-01-07T00:00:00"/>
        <d v="2025-01-08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2-01T00:00:00"/>
        <d v="2025-02-02T00:00:00"/>
        <d v="2025-02-03T00:00:00"/>
        <d v="2025-02-04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4T00:00:00"/>
        <d v="2025-02-25T00:00:00"/>
        <d v="2025-02-26T00:00:00"/>
        <d v="2025-02-28T00:00:00"/>
        <d v="2025-03-01T00:00:00"/>
        <d v="2025-03-02T00:00:00"/>
        <d v="2025-03-03T00:00:00"/>
        <d v="2025-03-04T00:00:00"/>
        <d v="2025-03-05T00:00:00"/>
        <d v="2025-03-07T00:00:00"/>
        <d v="2025-03-09T00:00:00"/>
        <d v="2025-03-11T00:00:00"/>
        <d v="2025-03-12T00:00:00"/>
        <d v="2025-03-13T00:00:00"/>
        <d v="2025-03-16T00:00:00"/>
        <d v="2025-03-18T00:00:00"/>
        <d v="2025-03-19T00:00:00"/>
        <d v="2025-03-20T00:00:00"/>
        <d v="2025-03-21T00:00:00"/>
        <d v="2025-03-24T00:00:00"/>
        <d v="2025-03-25T00:00:00"/>
        <d v="2025-03-26T00:00:00"/>
        <d v="2025-03-28T00:00:00"/>
        <d v="2025-03-31T00:00:00"/>
        <d v="2025-04-01T00:00:00"/>
        <d v="2025-04-02T00:00:00"/>
        <d v="2025-04-03T00:00:00"/>
        <d v="2025-04-04T00:00:00"/>
      </sharedItems>
      <fieldGroup par="18"/>
    </cacheField>
    <cacheField name="Customer Name" numFmtId="0">
      <sharedItems count="991">
        <s v="Turner LLC"/>
        <s v="Wesley Davis"/>
        <s v="Brandi Berg"/>
        <s v="William Morgan"/>
        <s v="Mr. Dakota Owens"/>
        <s v="William Barber DDS"/>
        <s v="Robert Mack"/>
        <s v="David Greene"/>
        <s v="Janice Hammond"/>
        <s v="Daniel Griffin Jr."/>
        <s v="Sara Harrison"/>
        <s v="Kathleen King"/>
        <s v="Charles Stokes"/>
        <s v="Terry Fisher"/>
        <s v="Alexander Johnson"/>
        <s v="Christopher Herman"/>
        <s v="Heather Shelton"/>
        <s v="Charles Jackson"/>
        <s v="Megan Smith"/>
        <s v="Shane Hunter DDS"/>
        <s v="Richard Oconnor"/>
        <s v="Douglas Green Jr."/>
        <s v="Lindsey Reynolds"/>
        <s v="Shannon Hammond"/>
        <s v="Samantha Mccann"/>
        <s v="Timothy Macias"/>
        <s v="James May"/>
        <s v="Sara Bradley"/>
        <s v="Joshua Jones"/>
        <s v="Richard Tran"/>
        <s v="Jeffrey Russo"/>
        <s v="Christopher Zhang"/>
        <s v="Dylan Ramos"/>
        <s v="Daniel Morgan"/>
        <s v="Jennifer Romero"/>
        <s v="Michael Wong"/>
        <s v="Katie Austin"/>
        <s v="April Flores"/>
        <s v="Abigail Sullivan"/>
        <s v="William Howard"/>
        <s v="Heather Berry"/>
        <s v="Zachary Wells"/>
        <s v="Erin Moore"/>
        <s v="Taylor Smith"/>
        <s v="Melissa Lee"/>
        <s v="Emily Page"/>
        <s v="Frank Webster"/>
        <s v="Pamela Horton"/>
        <s v="Tammy Bender"/>
        <s v="Danielle Doyle"/>
        <s v="Christina Taylor"/>
        <s v="Aaron Griffin"/>
        <s v="Joseph Pierce"/>
        <s v="Rachel Curtis"/>
        <s v="Corey Clarke"/>
        <s v="Charles Flowers"/>
        <s v="Christopher Norris"/>
        <s v="Jacob Castro"/>
        <s v="Timothy Gibson"/>
        <s v="Elizabeth Rice"/>
        <s v="John Horton"/>
        <s v="Breanna Smith"/>
        <s v="Justin Sheppard"/>
        <s v="Lisa Harris"/>
        <s v="Ashley Carter"/>
        <s v="Douglas Montgomery"/>
        <s v="Dr. Ivan Jackson"/>
        <s v="Bryan Duncan"/>
        <s v="Danny Fritz"/>
        <s v="Daniel Williams"/>
        <s v="Crystal Beltran"/>
        <s v="Patricia Smith"/>
        <s v="Ian Young"/>
        <s v="Jennifer Rhodes"/>
        <s v="Angela Owens"/>
        <s v="Janice Allen"/>
        <s v="Michael Potts DDS"/>
        <s v="Maria Walker"/>
        <s v="Gregory Valencia"/>
        <s v="Nicole Davis"/>
        <s v="Stephanie Foster"/>
        <s v="Connie Evans"/>
        <s v="Crystal Gonzalez"/>
        <s v="Nicholas Dixon"/>
        <s v="Penny Diaz"/>
        <s v="James Whitney"/>
        <s v="Jerry Hancock"/>
        <s v="Tonya Stewart"/>
        <s v="Tanya Nash"/>
        <s v="Grace Kelly"/>
        <s v="Kathleen Cox"/>
        <s v="David Sampson"/>
        <s v="Kimberly Dixon"/>
        <s v="Robert Jennings"/>
        <s v="Jacqueline Evans"/>
        <s v="Cody Wang"/>
        <s v="Dylan Carter"/>
        <s v="Lindsay Nichols"/>
        <s v="Emily Lopez"/>
        <s v="Tammy Vega"/>
        <s v="Melinda Fernandez"/>
        <s v="John White"/>
        <s v="Jacqueline Garza"/>
        <s v="Catherine Adams"/>
        <s v="Adam Huff"/>
        <s v="Madison Green"/>
        <s v="Dr. James Mitchell"/>
        <s v="Victoria Velasquez"/>
        <s v="James Garza"/>
        <s v="Jordan Williams"/>
        <s v="Kristin Watts"/>
        <s v="Brandon Murillo"/>
        <s v="Lisa Williams"/>
        <s v="Brooke Garrett"/>
        <s v="Tommy Leonard"/>
        <s v="Jeffrey Miller"/>
        <s v="Timothy Thomas"/>
        <s v="Carol Guerra"/>
        <s v="Kimberly Ballard"/>
        <s v="Frank Thomas"/>
        <s v="Erica Russell"/>
        <s v="Kimberly Curtis"/>
        <s v="Alyssa Jackson"/>
        <s v="George Taylor"/>
        <s v="Michele Thomas"/>
        <s v="Michael Adams"/>
        <s v="Sharon Davis"/>
        <s v="Dalton Hines"/>
        <s v="Lisa Nelson"/>
        <s v="Emily Martinez"/>
        <s v="Amber Ellis"/>
        <s v="Anthony Castillo"/>
        <s v="Jeremy Smith"/>
        <s v="Melinda Bryant"/>
        <s v="Nicole Thomas"/>
        <s v="Richard Taylor"/>
        <s v="Sheila Cunningham"/>
        <s v="Kristen Smith"/>
        <s v="Kayla Johnson"/>
        <s v="Sarah Hodge"/>
        <s v="Corey Sparks"/>
        <s v="Mitchell Willis"/>
        <s v="Frank Lewis"/>
        <s v="Lynn Stewart"/>
        <s v="Traci Jenkins"/>
        <s v="David Melendez"/>
        <s v="Cody Patrick"/>
        <s v="Carrie Rowland"/>
        <s v="Alexandra Sullivan"/>
        <s v="James Smith"/>
        <s v="Michelle Tyler"/>
        <s v="Sandra Thompson"/>
        <s v="Jerry Clark"/>
        <s v="Jeffrey Powell"/>
        <s v="Mark Salinas"/>
        <s v="Joseph Olsen"/>
        <s v="Jonathan Williams"/>
        <s v="Kelly Case"/>
        <s v="Fernando Hickman"/>
        <s v="Jordan Joseph"/>
        <s v="Donald Davis"/>
        <s v="Darlene Snyder"/>
        <s v="John Bryant"/>
        <s v="Catherine Johnson"/>
        <s v="Mrs. Misty Miller MD"/>
        <s v="Mitchell Valenzuela"/>
        <s v="Jamie Ochoa DVM"/>
        <s v="Eugene Dixon"/>
        <s v="Marc Hodges"/>
        <s v="Jennifer Hahn"/>
        <s v="William Roman"/>
        <s v="Bryan Martin"/>
        <s v="Kristen Lewis"/>
        <s v="Kayla Cox"/>
        <s v="Jeffrey Black"/>
        <s v="Eileen Lopez"/>
        <s v="Lisa Hall"/>
        <s v="Jonathon Cook"/>
        <s v="Don Haynes"/>
        <s v="Vincent Thomas"/>
        <s v="Robin Hill"/>
        <s v="Frank Tucker"/>
        <s v="Meghan Morris"/>
        <s v="Phyllis Wilson"/>
        <s v="Rebecca Brennan"/>
        <s v="Allen Webb"/>
        <s v="Sarah Grimes"/>
        <s v="Mark Smith"/>
        <s v="Amber Henry"/>
        <s v="John Clark"/>
        <s v="Sherri Ramos"/>
        <s v="Mitchell Wheeler"/>
        <s v="Michelle Wiley"/>
        <s v="Darren Miller"/>
        <s v="Amanda Martinez"/>
        <s v="Ana Morrison"/>
        <s v="Brittany Nichols"/>
        <s v="Kimberly Chapman"/>
        <s v="Christina Jackson"/>
        <s v="Thomas Davenport"/>
        <s v="Marcus Turner"/>
        <s v="Erik Welch"/>
        <s v="Michael Roberts"/>
        <s v="Gina Lawson"/>
        <s v="Raymond Peters"/>
        <s v="Katie Wang"/>
        <s v="Crystal Butler"/>
        <s v="Christopher Adams"/>
        <s v="Melinda Lee"/>
        <s v="Michael Clayton"/>
        <s v="Alyssa Garcia"/>
        <s v="Alexandria Petersen"/>
        <s v="Susan Graves"/>
        <s v="Dr. Jessica Fisher"/>
        <s v="Stephanie Armstrong"/>
        <s v="Gabrielle Prince"/>
        <s v="Christopher Zuniga"/>
        <s v="Ashley Turner"/>
        <s v="Erin Phelps"/>
        <s v="Crystal Hicks"/>
        <s v="Jonathan York"/>
        <s v="Robert Stewart"/>
        <s v="Travis Fuentes"/>
        <s v="Jennifer Anderson"/>
        <s v="Bryan Scott"/>
        <s v="Melinda Adams"/>
        <s v="Samantha Rice"/>
        <s v="Ryan Torres"/>
        <s v="Mrs. Amanda Mclaughlin"/>
        <s v="Samantha Edwards"/>
        <s v="Amy Anderson"/>
        <s v="Lori Stevens"/>
        <s v="Michael Anderson"/>
        <s v="Zachary Knox"/>
        <s v="Sarah Williamson"/>
        <s v="John Coleman"/>
        <s v="Haley Hall"/>
        <s v="Brandy Johnson"/>
        <s v="Marvin Sanchez"/>
        <s v="Janet Jackson"/>
        <s v="Margaret Taylor"/>
        <s v="Terry Hernandez"/>
        <s v="William Baker"/>
        <s v="Mark Ruiz"/>
        <s v="Jordan Reid"/>
        <s v="Melvin Chase"/>
        <s v="Lucas Whitaker"/>
        <s v="Marcus Garza"/>
        <s v="Caitlin Berry"/>
        <s v="Gregory Mcdonald"/>
        <s v="Eric Carlson"/>
        <s v="Sara Morris"/>
        <s v="Christina Webb"/>
        <s v="Christopher Jones"/>
        <s v="Mary Mckenzie"/>
        <s v="Kayla Olson"/>
        <s v="Richard Baxter"/>
        <s v="Edward Good"/>
        <s v="Bryan Conner"/>
        <s v="Terrence Dominguez"/>
        <s v="Jennifer Sheppard"/>
        <s v="Timothy Clements"/>
        <s v="Nancy Flores"/>
        <s v="Shane Moore"/>
        <s v="Ryan Harris MD"/>
        <s v="Christopher Alvarez"/>
        <s v="Alex Jones"/>
        <s v="Shelley Cordova"/>
        <s v="Matthew Jacobson"/>
        <s v="Jason Blackburn"/>
        <s v="Ashley Brown"/>
        <s v="Shane Bates"/>
        <s v="Leslie Owens"/>
        <s v="Ronald Moore"/>
        <s v="Ricky Ramirez"/>
        <s v="Steven Moran"/>
        <s v="Donald Chandler"/>
        <s v="Kristin Fisher"/>
        <s v="Tina Rodriguez"/>
        <s v="Jason Russo"/>
        <s v="Gavin Kennedy Jr."/>
        <s v="Amy Ellis"/>
        <s v="Gabriel Ramirez"/>
        <s v="Dennis Cooper"/>
        <s v="Gary Jenkins"/>
        <s v="Norma Henderson"/>
        <s v="Jacob Ward"/>
        <s v="Melanie Jimenez"/>
        <s v="Jennifer Brown"/>
        <s v="Luke Edwards DDS"/>
        <s v="Lawrence Edwards"/>
        <s v="Blake Hughes"/>
        <s v="Kenneth Parker"/>
        <s v="Steve Snyder"/>
        <s v="David Jackson"/>
        <s v="Rachel Haynes"/>
        <s v="Thomas Rodriguez"/>
        <s v="Colleen Walters"/>
        <s v="Connie Johnson"/>
        <s v="Karen Combs"/>
        <s v="Natasha Gaines"/>
        <s v="Heather Hernandez"/>
        <s v="Olivia Fernandez"/>
        <s v="Daniel Perez"/>
        <s v="George Evans"/>
        <s v="Andrea Ruiz"/>
        <s v="Colin Mitchell"/>
        <s v="Emily Kelley"/>
        <s v="Katrina Mcmahon"/>
        <s v="Eric Walker"/>
        <s v="Timothy Ramirez"/>
        <s v="Alicia Contreras MD"/>
        <s v="George Beck"/>
        <s v="Thomas Phillips"/>
        <s v="Randy Smith"/>
        <s v="Jill Lewis"/>
        <s v="Cynthia Vaughan"/>
        <s v="Jacqueline Anderson"/>
        <s v="Debra Wilson"/>
        <s v="Craig Ramirez"/>
        <s v="Melissa Smith"/>
        <s v="Kimberly Smith"/>
        <s v="Rebecca Doyle"/>
        <s v="Amber Myers"/>
        <s v="Kirk Bates"/>
        <s v="Angela King"/>
        <s v="Kevin Weber"/>
        <s v="Dawn Baker"/>
        <s v="Matthew Fuller"/>
        <s v="Kevin Lyons"/>
        <s v="Robert Turner"/>
        <s v="Ashley Calhoun"/>
        <s v="Lindsey Larson"/>
        <s v="Kenneth Elliott"/>
        <s v="Jamie Anderson"/>
        <s v="Daniel Johnston"/>
        <s v="Robert Woods"/>
        <s v="Lisa Miller"/>
        <s v="Cory Martinez"/>
        <s v="April White"/>
        <s v="Brian Rogers"/>
        <s v="Sylvia Klein"/>
        <s v="Emma Krause"/>
        <s v="Richard Carter"/>
        <s v="Terry Johnson"/>
        <s v="Tim Parks"/>
        <s v="Harold Johns"/>
        <s v="Michael Campbell"/>
        <s v="Rodney Barrett"/>
        <s v="Brandon Crosby"/>
        <s v="Peter Mendoza"/>
        <s v="Julia Curry"/>
        <s v="Julie Becker"/>
        <s v="Marie Jenkins"/>
        <s v="Christopher Vazquez"/>
        <s v="Isaac Martinez"/>
        <s v="Pamela Smith"/>
        <s v="Lisa Medina"/>
        <s v="Olivia Carpenter"/>
        <s v="Carol Bryan"/>
        <s v="Gregory Scott"/>
        <s v="Keith Gaines"/>
        <s v="Teresa Hoover"/>
        <s v="Lori Burton"/>
        <s v="Cassandra Stewart"/>
        <s v="Rachel Kim"/>
        <s v="Jennifer Munoz"/>
        <s v="Rick Smith"/>
        <s v="Marcus Green"/>
        <s v="Julie Hodge"/>
        <s v="Rebecca Thornton"/>
        <s v="Robert Duarte"/>
        <s v="Michael Beard"/>
        <s v="Joseph Mccoy"/>
        <s v="Shawn Gray"/>
        <s v="Emily Johnson"/>
        <s v="Jerry Richards"/>
        <s v="Alex Wright"/>
        <s v="Sharon Duran"/>
        <s v="Hannah Hernandez"/>
        <s v="Susan Rodriguez"/>
        <s v="James James"/>
        <s v="Michelle Cisneros"/>
        <s v="Rhonda Brown"/>
        <s v="Michelle Wilkinson"/>
        <s v="Joe Patterson"/>
        <s v="Desiree Smith"/>
        <s v="Helen Choi"/>
        <s v="Heather Smith"/>
        <s v="Harold Mack"/>
        <s v="Michael Rogers"/>
        <s v="Daniel Morales"/>
        <s v="Anthony Wilson"/>
        <s v="Henry Mullins"/>
        <s v="Olivia Austin"/>
        <s v="Michael Larson"/>
        <s v="Robert Banks"/>
        <s v="David Patterson"/>
        <s v="Elizabeth Mcbride"/>
        <s v="Jason Brewer"/>
        <s v="Anthony Beck"/>
        <s v="Katherine White"/>
        <s v="Dr. Karen Welch"/>
        <s v="Felicia Salas"/>
        <s v="Marissa Schmidt"/>
        <s v="Jamie Richardson"/>
        <s v="John Patel"/>
        <s v="Stephen Robinson"/>
        <s v="Jennifer Frost"/>
        <s v="Julia Padilla"/>
        <s v="Mrs. Jennifer Baker"/>
        <s v="Joan Griffith"/>
        <s v="David Gonzalez"/>
        <s v="James King"/>
        <s v="Brian Wagner"/>
        <s v="Jillian May"/>
        <s v="Peter Novak"/>
        <s v="Theresa Thomas"/>
        <s v="Terry Jenkins"/>
        <s v="Margaret Richardson MD"/>
        <s v="Haley Buckley"/>
        <s v="Bethany Jones"/>
        <s v="Alex Allen"/>
        <s v="Christian Buckley"/>
        <s v="Elizabeth Pugh"/>
        <s v="Bryan Deleon"/>
        <s v="Kenneth Bass"/>
        <s v="Donald Beasley"/>
        <s v="Steven Mcdaniel"/>
        <s v="Robert Gill"/>
        <s v="Jerome Jackson"/>
        <s v="Maria Nguyen"/>
        <s v="Donna Leon"/>
        <s v="Angela Robertson"/>
        <s v="Timothy Richardson"/>
        <s v="Vicki Hoffman"/>
        <s v="Sheri Day"/>
        <s v="Amy Fernandez"/>
        <s v="John Salinas"/>
        <s v="Justin Cox"/>
        <s v="Andrew White"/>
        <s v="Jennifer May"/>
        <s v="Benjamin Ryan"/>
        <s v="Cheryl Forbes"/>
        <s v="Veronica Green"/>
        <s v="Katie Mcintyre"/>
        <s v="Marilyn Casey"/>
        <s v="Jennifer Robinson"/>
        <s v="William Barrera"/>
        <s v="Cheryl Mccarthy"/>
        <s v="Joshua Pierce"/>
        <s v="John Roberts"/>
        <s v="Patricia Haynes"/>
        <s v="Roberta Mullins"/>
        <s v="Nancy Chapman DDS"/>
        <s v="Melissa Nguyen"/>
        <s v="Susan Martinez"/>
        <s v="Michael Copeland"/>
        <s v="John Dickson"/>
        <s v="Christina Smith"/>
        <s v="Jeanette Rice"/>
        <s v="Danielle Brooks"/>
        <s v="Emily Riggs"/>
        <s v="Brian Bauer"/>
        <s v="George Curry"/>
        <s v="Maria Flores"/>
        <s v="Justin Smith"/>
        <s v="David Warner"/>
        <s v="Ryan Foster"/>
        <s v="Emily Boyd"/>
        <s v="Amber Duran"/>
        <s v="Gregory Riley"/>
        <s v="Christopher Grant"/>
        <s v="Heather Rodriguez"/>
        <s v="Paul Nelson"/>
        <s v="Chad French"/>
        <s v="Christine Davis"/>
        <s v="Jennifer Rowe"/>
        <s v="Stacy Leon"/>
        <s v="Justin Gonzalez"/>
        <s v="Tiffany Liu"/>
        <s v="Gina Davis"/>
        <s v="Paul Robbins"/>
        <s v="Jacob Jennings"/>
        <s v="Nathan Cruz"/>
        <s v="Michael Simon"/>
        <s v="Natasha Carter"/>
        <s v="Heather Williams"/>
        <s v="Darrell Graham"/>
        <s v="Kevin Morgan"/>
        <s v="Lori Carter"/>
        <s v="Sarah Martin"/>
        <s v="Jimmy Ellis"/>
        <s v="Jesse Reynolds"/>
        <s v="Shane Glover"/>
        <s v="Renee Johnson"/>
        <s v="Victor Vasquez"/>
        <s v="James Mckee"/>
        <s v="Jennifer Martin"/>
        <s v="Lauren Hernandez"/>
        <s v="Amy Calhoun"/>
        <s v="David Miller"/>
        <s v="Phillip Harvey"/>
        <s v="Donna Rasmussen"/>
        <s v="Kathleen Walker"/>
        <s v="Scott Holloway"/>
        <s v="Angela Smith"/>
        <s v="Alexander Pace"/>
        <s v="Laurie Ayers"/>
        <s v="Tara Quinn DDS"/>
        <s v="Timothy Carson"/>
        <s v="Nicole Armstrong"/>
        <s v="Mark Houston"/>
        <s v="Margaret Pierce"/>
        <s v="Darren Watson"/>
        <s v="Douglas Harvey"/>
        <s v="Tammy Carter"/>
        <s v="Lauren Salazar"/>
        <s v="Sharon King"/>
        <s v="Philip Sullivan"/>
        <s v="Lori Nguyen"/>
        <s v="Matthew Waters"/>
        <s v="Ashley Jones"/>
        <s v="Kaitlyn Duncan"/>
        <s v="Regina Cox"/>
        <s v="Kristen Cruz"/>
        <s v="Courtney Padilla"/>
        <s v="Joanne Thomas"/>
        <s v="Heidi Davidson"/>
        <s v="Jessica Allen"/>
        <s v="Sarah Fleming"/>
        <s v="Jennifer Lopez"/>
        <s v="Nicholas Wright"/>
        <s v="Russell Burns MD"/>
        <s v="Bradley Burke"/>
        <s v="Michael Miller"/>
        <s v="Lori Morris"/>
        <s v="Matthew Coleman"/>
        <s v="Lorraine Turner"/>
        <s v="Bradley Wallace"/>
        <s v="Christopher Peterson"/>
        <s v="Elizabeth Roach"/>
        <s v="Jose Marquez"/>
        <s v="Harry Evans"/>
        <s v="Morgan Mercado"/>
        <s v="Stacy Phillips"/>
        <s v="Alexander Jackson"/>
        <s v="Samantha Richards"/>
        <s v="Ryan Carr"/>
        <s v="Robyn Jones"/>
        <s v="William Lowe"/>
        <s v="Teresa Harper"/>
        <s v="Taylor Anderson"/>
        <s v="Sarah Reynolds"/>
        <s v="Michael Carlson"/>
        <s v="Debra Underwood"/>
        <s v="Gregory Horton"/>
        <s v="Christopher Lozano"/>
        <s v="William Adams"/>
        <s v="Jonathan Rodgers"/>
        <s v="Kelsey White"/>
        <s v="Terry Holmes"/>
        <s v="Theodore Short"/>
        <s v="Todd Reed"/>
        <s v="Courtney White"/>
        <s v="Danielle Hebert"/>
        <s v="Jessica Yates"/>
        <s v="Jessica Stewart"/>
        <s v="Brenda Henderson"/>
        <s v="Desiree Robles"/>
        <s v="Dr. Darren Jackson"/>
        <s v="Brian Hensley"/>
        <s v="Pamela Holmes"/>
        <s v="Christine Edwards"/>
        <s v="Caroline Obrien"/>
        <s v="Mrs. Karen Hall"/>
        <s v="Robert White"/>
        <s v="Reginald Lane"/>
        <s v="Marco Jones"/>
        <s v="Carlos Smith"/>
        <s v="James Buchanan"/>
        <s v="Matthew Hernandez"/>
        <s v="Joshua Paul"/>
        <s v="Julia Strong"/>
        <s v="Joshua Jennings"/>
        <s v="David George MD"/>
        <s v="Denise Frazier"/>
        <s v="Clayton Lin"/>
        <s v="Walter Wu"/>
        <s v="Michele Avery"/>
        <s v="Angela White"/>
        <s v="Billy Pena"/>
        <s v="Charles Fry"/>
        <s v="Eric Pratt"/>
        <s v="Chad Richardson"/>
        <s v="Emma Mendoza"/>
        <s v="John Hester"/>
        <s v="Robert Jones"/>
        <s v="Kelly Browning DDS"/>
        <s v="Susan Bradley"/>
        <s v="Mario Jimenez"/>
        <s v="Tony Moore"/>
        <s v="Christina Johnson"/>
        <s v="James Obrien"/>
        <s v="Madison Arias"/>
        <s v="Jessica Murphy"/>
        <s v="Michael Jackson"/>
        <s v="Stephanie Foley"/>
        <s v="Wendy Baxter"/>
        <s v="Amanda Elliott"/>
        <s v="Michelle Cole"/>
        <s v="Troy Cook"/>
        <s v="James Campbell"/>
        <s v="Jennifer James"/>
        <s v="Sara Wagner"/>
        <s v="Patricia Nichols"/>
        <s v="Catherine Smith"/>
        <s v="Mr. Donald Schultz"/>
        <s v="Amy Lynch"/>
        <s v="Ronald Morris"/>
        <s v="Tammy Morris"/>
        <s v="Luis Morgan"/>
        <s v="Gloria Fernandez"/>
        <s v="Holly Johnson"/>
        <s v="Russell Atkinson"/>
        <s v="Mrs. Cassandra Larson MD"/>
        <s v="Jorge Smith"/>
        <s v="Katrina Green"/>
        <s v="Anita Moon"/>
        <s v="Darrell Mccarty"/>
        <s v="Joshua Martin"/>
        <s v="Kristen Meyer"/>
        <s v="Nicole Harrington"/>
        <s v="Samuel Young"/>
        <s v="Grace Padilla"/>
        <s v="Ryan Church"/>
        <s v="Christopher Lopez"/>
        <s v="Thomas Calderon"/>
        <s v="Alexandra Coleman"/>
        <s v="Karen Ryan"/>
        <s v="Brandon Schmidt"/>
        <s v="Deborah Burton"/>
        <s v="Robin Cardenas"/>
        <s v="Brian Porter"/>
        <s v="Nicole Bray"/>
        <s v="Kimberly Summers"/>
        <s v="Ryan Smith"/>
        <s v="Dean Mahoney"/>
        <s v="Karla Tran"/>
        <s v="Sarah Newman"/>
        <s v="Jamie Castillo"/>
        <s v="Wendy Turner"/>
        <s v="Charles Brock"/>
        <s v="Michelle Collins"/>
        <s v="Dean Moss"/>
        <s v="Karen West"/>
        <s v="Michael Taylor"/>
        <s v="John Peck"/>
        <s v="Taylor Arnold"/>
        <s v="Melanie Garza"/>
        <s v="Shannon Johnson"/>
        <s v="Theresa May"/>
        <s v="Brittany Carpenter"/>
        <s v="Donna Barajas"/>
        <s v="Kevin Perez"/>
        <s v="Renee Williams"/>
        <s v="Rodney Pearson"/>
        <s v="Nicole Wright"/>
        <s v="John Taylor"/>
        <s v="John Golden"/>
        <s v="James Turner"/>
        <s v="Katrina Underwood"/>
        <s v="Brenda Garcia"/>
        <s v="Heather Mcdaniel"/>
        <s v="Julie Miller"/>
        <s v="Jason Johnson"/>
        <s v="Lisa White"/>
        <s v="Jason Lindsey"/>
        <s v="Brian Lyons"/>
        <s v="Lisa Joseph"/>
        <s v="Jeffrey Nguyen"/>
        <s v="Steven Reyes"/>
        <s v="Jonathan Clark"/>
        <s v="Debra Flowers"/>
        <s v="Gina Miranda"/>
        <s v="Tonya Holland"/>
        <s v="Amanda Cross"/>
        <s v="Patty Acosta"/>
        <s v="Amanda Riley"/>
        <s v="Ronald Galvan"/>
        <s v="April Griffin"/>
        <s v="Tiffany Huff"/>
        <s v="Samantha Munoz"/>
        <s v="Sarah Vargas"/>
        <s v="Tammy Vasquez"/>
        <s v="Kurt Baker MD"/>
        <s v="David Garcia"/>
        <s v="Robert Flores"/>
        <s v="Corey Fisher"/>
        <s v="Jacob Sims"/>
        <s v="Mr. Zachary Mcbride DVM"/>
        <s v="Dr. Kari Newton"/>
        <s v="Richard Fitzpatrick"/>
        <s v="Spencer Lowe"/>
        <s v="Marilyn Sullivan"/>
        <s v="James Orr"/>
        <s v="Jasmin Powell"/>
        <s v="Jennifer Wheeler"/>
        <s v="Margaret Morris"/>
        <s v="Nathan Robles"/>
        <s v="Cole Torres"/>
        <s v="Amber Allison"/>
        <s v="Brian Nguyen"/>
        <s v="Ryan Woodward"/>
        <s v="Robert Arnold"/>
        <s v="Richard Sanchez"/>
        <s v="Lisa Price"/>
        <s v="Joseph Vaughn"/>
        <s v="Andrew Smith"/>
        <s v="Alexis Valdez"/>
        <s v="Benjamin Phillips"/>
        <s v="Michelle Sanders"/>
        <s v="Karen Hill"/>
        <s v="Jeremy Peterson"/>
        <s v="Jonathan Espinoza"/>
        <s v="John Riggs"/>
        <s v="Brittany Williams"/>
        <s v="Dr. Daniel Lee"/>
        <s v="Dennis Stevens"/>
        <s v="Kurt Church"/>
        <s v="Danny Barnes"/>
        <s v="Patrick Farrell"/>
        <s v="Mary Mclaughlin"/>
        <s v="Ashley James"/>
        <s v="Amanda Zavala"/>
        <s v="Scott Lopez MD"/>
        <s v="Mrs. Mary Porter"/>
        <s v="Joseph Cunningham"/>
        <s v="Carla Figueroa"/>
        <s v="Lawrence Finley"/>
        <s v="Kevin King"/>
        <s v="Elizabeth Hill"/>
        <s v="David Carlson"/>
        <s v="David Meyers"/>
        <s v="John Lin"/>
        <s v="Bobby Bolton"/>
        <s v="William Scott"/>
        <s v="Christopher Mathews"/>
        <s v="Amber Mckee"/>
        <s v="Megan Williams"/>
        <s v="Alyssa Johnson"/>
        <s v="Ricky Lewis"/>
        <s v="Robert Alexander"/>
        <s v="Mr. Dennis Brown"/>
        <s v="Emily Howard"/>
        <s v="Joe Williams"/>
        <s v="Jeremiah Fisher"/>
        <s v="Andrew Kelly"/>
        <s v="Gabriel Simpson"/>
        <s v="Pamela Hunter"/>
        <s v="Deborah Ramirez"/>
        <s v="Adam Turner"/>
        <s v="Tiffany Perez"/>
        <s v="Elizabeth Bell"/>
        <s v="Benjamin Lopez"/>
        <s v="Randy Webb"/>
        <s v="Jeremiah Reed"/>
        <s v="Kelly Carson"/>
        <s v="Andre Gutierrez Jr."/>
        <s v="Rachel Hampton"/>
        <s v="April Cunningham"/>
        <s v="Alvin Santiago"/>
        <s v="Jamie Brown"/>
        <s v="Kristen Cook"/>
        <s v="Joel Russell"/>
        <s v="Tammy Thornton"/>
        <s v="James Young"/>
        <s v="Andrea Townsend"/>
        <s v="Tracey King"/>
        <s v="Michael Berry"/>
        <s v="Emily Jones"/>
        <s v="Nathan Scott"/>
        <s v="Joseph Ramirez"/>
        <s v="Adrienne Moore"/>
        <s v="Shaun Herrera"/>
        <s v="Amanda Phillips"/>
        <s v="Eric Galvan"/>
        <s v="Teresa Mcdonald"/>
        <s v="David Butler"/>
        <s v="Jacob Johnson"/>
        <s v="Adam Schwartz"/>
        <s v="Patricia Parker"/>
        <s v="Joseph Green"/>
        <s v="Jennifer Hill"/>
        <s v="William Maldonado"/>
        <s v="William Mccoy"/>
        <s v="Deborah Coleman"/>
        <s v="Amy Garrett"/>
        <s v="David Davis"/>
        <s v="Matthew Miller"/>
        <s v="Stephanie Thornton"/>
        <s v="Timothy Graham"/>
        <s v="April Lambert"/>
        <s v="Gregory Jones"/>
        <s v="Michael Banks"/>
        <s v="Brittany Tate"/>
        <s v="Shelly Parsons"/>
        <s v="Michael Perez"/>
        <s v="Charles Jenkins"/>
        <s v="Kyle Porter"/>
        <s v="Crystal Rose"/>
        <s v="Belinda Bonilla"/>
        <s v="Anna Hutchinson"/>
        <s v="Gail Armstrong"/>
        <s v="Stephen Patterson"/>
        <s v="Tyler Oneal"/>
        <s v="Margaret Castillo"/>
        <s v="Kenneth Beck"/>
        <s v="Briana Fry"/>
        <s v="Daniel Richards"/>
        <s v="Michaela Patel"/>
        <s v="Kevin Cruz"/>
        <s v="James Brooks"/>
        <s v="Patricia Evans"/>
        <s v="Barbara Mcbride"/>
        <s v="Christian Heath"/>
        <s v="Joseph Hopkins"/>
        <s v="Rachel Mckenzie"/>
        <s v="Teresa Underwood"/>
        <s v="Madison Fitzgerald"/>
        <s v="Christina Fitzgerald MD"/>
        <s v="Jason Perry"/>
        <s v="Kelly Day"/>
        <s v="Tammy Marshall"/>
        <s v="Ashley Myers"/>
        <s v="Jennifer Sanchez"/>
        <s v="Chelsea Taylor"/>
        <s v="Tonya Curry"/>
        <s v="Dan Bush"/>
        <s v="Katherine Boyer"/>
        <s v="James Steele"/>
        <s v="Kyle Walker"/>
        <s v="Michael Newman"/>
        <s v="Gregory Mcfarland"/>
        <s v="Charles Davis"/>
        <s v="Amy Garcia"/>
        <s v="Kevin Morris"/>
        <s v="Barry Smith"/>
        <s v="Lisa Gutierrez"/>
        <s v="Julie Burgess"/>
        <s v="Angela Gonzalez"/>
        <s v="Thomas Smith"/>
        <s v="Michael Smith"/>
        <s v="Bonnie Smith"/>
        <s v="Stanley Watson"/>
        <s v="Pamela Martinez"/>
        <s v="Sabrina Mendoza"/>
        <s v="Christine Martin"/>
        <s v="Sally Jacobs"/>
        <s v="Derrick Farmer"/>
        <s v="Jared Walker"/>
        <s v="Crystal Bennett"/>
        <s v="Ashley Patel"/>
        <s v="Sandra Dixon"/>
        <s v="Mary Jones"/>
        <s v="Christy Harrison"/>
        <s v="Joshua Mora"/>
        <s v="Eric Krause"/>
        <s v="Maria Jensen"/>
        <s v="Jason Baker"/>
        <s v="Kristopher Scott"/>
        <s v="Karen Washington"/>
        <s v="Paula Gillespie"/>
        <s v="Lisa Moore"/>
        <s v="Daniel Hahn"/>
        <s v="Maria Smith"/>
        <s v="Gregory Choi"/>
        <s v="Emily Garcia"/>
        <s v="Mark Bradley"/>
        <s v="Luis Riley"/>
        <s v="Jeffrey Ford"/>
        <s v="Rebecca Taylor"/>
        <s v="Sarah Moore"/>
        <s v="Steven Mclaughlin"/>
        <s v="Ronald Ware"/>
        <s v="Keith Olsen"/>
        <s v="Michelle Obrien"/>
        <s v="Kimberly Holland"/>
        <s v="Victoria Romero"/>
        <s v="Amber Garcia"/>
        <s v="Laura Howell"/>
        <s v="William Clark"/>
        <s v="Patrick Anderson"/>
        <s v="Melissa Morgan"/>
        <s v="Elizabeth Mclean"/>
        <s v="Kara Walsh"/>
        <s v="Danny Burns"/>
        <s v="Timothy Shelton"/>
        <s v="Grant Arnold"/>
        <s v="Alan Romero"/>
        <s v="George Scott PhD"/>
        <s v="Joseph Miller"/>
        <s v="Melissa Santiago"/>
        <s v="Emily Gomez"/>
        <s v="Joshua Gay"/>
        <s v="Jason Garcia"/>
        <s v="Mr. Tyler Guerra"/>
        <s v="Dawn Ward"/>
        <s v="Elizabeth Hughes"/>
        <s v="Michael Wilkinson"/>
        <s v="Katie Parrish"/>
        <s v="Donald Kennedy"/>
        <s v="Aaron Sanders"/>
        <s v="Lindsey Williams"/>
        <s v="Douglas Ferguson"/>
        <s v="Billy Willis"/>
        <s v="Joseph Rodriguez"/>
        <s v="Mark Glover"/>
        <s v="Melinda Dorsey"/>
        <s v="Brendan Rivera"/>
        <s v="Joseph Moore"/>
        <s v="Angela Carlson"/>
        <s v="Kimberly Strong"/>
        <s v="Robert Davis"/>
        <s v="Jesse Ball"/>
        <s v="Kim Wilson"/>
        <s v="Carol Chase"/>
        <s v="April Martinez"/>
        <s v="Julie Carlson"/>
        <s v="Mr. Bruce Smith"/>
        <s v="Jonathan Smith"/>
        <s v="David Holder"/>
        <s v="Mark Johnson"/>
        <s v="Shawn Perez"/>
        <s v="Rachel Reed"/>
        <s v="Lindsey Thompson"/>
        <s v="Cynthia Reese"/>
        <s v="Katie Stone"/>
        <s v="Joseph Stewart"/>
        <s v="Nancy Meyer"/>
        <s v="Christian Carpenter"/>
        <s v="Joseph Williams"/>
        <s v="Travis Nelson"/>
        <s v="Laura Paul"/>
        <s v="Tammy Hurley"/>
        <s v="Shannon Dalton"/>
        <s v="Jose Jones"/>
        <s v="Jessica Brown"/>
        <s v="Michael White"/>
        <s v="Roger Morgan"/>
        <s v="James Parsons"/>
        <s v="Megan Taylor"/>
        <s v="Cody Mckinney"/>
        <s v="Paul Kim"/>
        <s v="Shane Roberts"/>
        <s v="Dr. Brandon Ryan"/>
        <s v="Victor Flores"/>
        <s v="Lisa Davidson"/>
        <s v="Jeremy Carpenter"/>
        <s v="Daniel Dickson"/>
        <s v="Brian Ballard"/>
        <s v="Daniel Wagner"/>
        <s v="Lisa Nguyen"/>
        <s v="Kyle Sharp"/>
        <s v="Nicole Graves"/>
        <s v="Derek Rodriguez"/>
        <s v="Kathleen Khan"/>
        <s v="Dr. Pamela Bond DDS"/>
        <s v="David Jones"/>
        <s v="Christopher Carpenter"/>
        <s v="Michael Moreno"/>
        <s v="Michael Jones"/>
        <s v="Cindy Fisher"/>
        <s v="Jeffrey Moreno"/>
        <s v="Casey King MD"/>
        <s v="Nichole Coleman"/>
        <s v="Stephanie Parker"/>
        <s v="Christopher Jackson"/>
        <s v="Frank Waters"/>
        <s v="Andrew Molina"/>
        <s v="Bobby Walker"/>
        <s v="Sarah Miller"/>
        <s v="Michael Barnes"/>
        <s v="Jacqueline Johnson"/>
        <s v="Dean Wells"/>
        <s v="Larry Newman"/>
        <s v="Tammy Sanchez"/>
        <s v="Becky Sweeney"/>
        <s v="Sabrina Duran"/>
        <s v="Lynn Poole"/>
        <s v="Taylor Lowe"/>
      </sharedItems>
    </cacheField>
    <cacheField name="Region" numFmtId="0">
      <sharedItems count="4">
        <s v="North"/>
        <s v="South"/>
        <s v="East"/>
        <s v="West"/>
      </sharedItems>
    </cacheField>
    <cacheField name="Product Category" numFmtId="0">
      <sharedItems count="3">
        <s v="Electronics"/>
        <s v="Furniture"/>
        <s v="Office Supplies"/>
      </sharedItems>
    </cacheField>
    <cacheField name="Product Name" numFmtId="0">
      <sharedItems/>
    </cacheField>
    <cacheField name="Quantity" numFmtId="0">
      <sharedItems containsSemiMixedTypes="0" containsString="0" containsNumber="1" containsInteger="1" minValue="1" maxValue="9"/>
    </cacheField>
    <cacheField name="Unit Price" numFmtId="165">
      <sharedItems containsSemiMixedTypes="0" containsString="0" containsNumber="1" minValue="14.89" maxValue="999.42"/>
    </cacheField>
    <cacheField name="Total Sales" numFmtId="0">
      <sharedItems containsSemiMixedTypes="0" containsString="0" containsNumber="1" minValue="15.7" maxValue="8890.65"/>
    </cacheField>
    <cacheField name="Total Revenue" numFmtId="165">
      <sharedItems containsSemiMixedTypes="0" containsString="0" containsNumber="1" minValue="15.7" maxValue="8890.65"/>
    </cacheField>
    <cacheField name="Sales Type" numFmtId="0">
      <sharedItems/>
    </cacheField>
    <cacheField name="year" numFmtId="0">
      <sharedItems containsSemiMixedTypes="0" containsString="0" containsNumber="1" containsInteger="1" minValue="2023" maxValue="2025"/>
    </cacheField>
    <cacheField name="PROPER" numFmtId="0">
      <sharedItems/>
    </cacheField>
    <cacheField name="CAPITAL" numFmtId="0">
      <sharedItems/>
    </cacheField>
    <cacheField name="DISCOUNTED PRICE" numFmtId="165">
      <sharedItems containsSemiMixedTypes="0" containsString="0" containsNumber="1" minValue="14.129999999999999" maxValue="8001.5850000000009"/>
    </cacheField>
    <cacheField name="TEXT" numFmtId="165">
      <sharedItems/>
    </cacheField>
    <cacheField name="Months (Order Date)" numFmtId="0" databaseField="0">
      <fieldGroup base="1">
        <rangePr groupBy="months" startDate="2023-04-07T00:00:00" endDate="2025-04-05T00:00:00"/>
        <groupItems count="14">
          <s v="&lt;07-04-2023"/>
          <s v="Jan"/>
          <s v="Feb"/>
          <s v="Mar"/>
          <s v="Apr"/>
          <s v="May"/>
          <s v="Jun"/>
          <s v="Jul"/>
          <s v="Aug"/>
          <s v="Sep"/>
          <s v="Oct"/>
          <s v="Nov"/>
          <s v="Dec"/>
          <s v="&gt;05-04-2025"/>
        </groupItems>
      </fieldGroup>
    </cacheField>
    <cacheField name="Quarters (Order Date)" numFmtId="0" databaseField="0">
      <fieldGroup base="1">
        <rangePr groupBy="quarters" startDate="2023-04-07T00:00:00" endDate="2025-04-05T00:00:00"/>
        <groupItems count="6">
          <s v="&lt;07-04-2023"/>
          <s v="Qtr1"/>
          <s v="Qtr2"/>
          <s v="Qtr3"/>
          <s v="Qtr4"/>
          <s v="&gt;05-04-2025"/>
        </groupItems>
      </fieldGroup>
    </cacheField>
    <cacheField name="Years (Order Date)" numFmtId="0" databaseField="0">
      <fieldGroup base="1">
        <rangePr groupBy="years" startDate="2023-04-07T00:00:00" endDate="2025-04-05T00:00:00"/>
        <groupItems count="5">
          <s v="&lt;07-04-2023"/>
          <s v="2023"/>
          <s v="2024"/>
          <s v="2025"/>
          <s v="&gt;05-04-2025"/>
        </groupItems>
      </fieldGroup>
    </cacheField>
  </cacheFields>
  <extLst>
    <ext xmlns:x14="http://schemas.microsoft.com/office/spreadsheetml/2009/9/main" uri="{725AE2AE-9491-48be-B2B4-4EB974FC3084}">
      <x14:pivotCacheDefinition pivotCacheId="142857042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eet" refreshedDate="45765.515679629629" createdVersion="8" refreshedVersion="8" minRefreshableVersion="3" recordCount="1000" xr:uid="{BFB4B4D7-6CB2-4F2A-91DE-1176625B0F54}">
  <cacheSource type="worksheet">
    <worksheetSource ref="A1:P1001" sheet="sales data"/>
  </cacheSource>
  <cacheFields count="16">
    <cacheField name="Order ID" numFmtId="0">
      <sharedItems containsSemiMixedTypes="0" containsString="0" containsNumber="1" containsInteger="1" minValue="1009" maxValue="9993"/>
    </cacheField>
    <cacheField name="Order Date" numFmtId="164">
      <sharedItems containsSemiMixedTypes="0" containsNonDate="0" containsDate="1" containsString="0" minDate="2023-04-07T00:00:00" maxDate="2025-04-05T00:00:00"/>
    </cacheField>
    <cacheField name="Customer Name" numFmtId="0">
      <sharedItems count="991">
        <s v="Turner LLC"/>
        <s v="Wesley Davis"/>
        <s v="Brandi Berg"/>
        <s v="William Morgan"/>
        <s v="Mr. Dakota Owens"/>
        <s v="William Barber DDS"/>
        <s v="Robert Mack"/>
        <s v="David Greene"/>
        <s v="Janice Hammond"/>
        <s v="Daniel Griffin Jr."/>
        <s v="Sara Harrison"/>
        <s v="Kathleen King"/>
        <s v="Charles Stokes"/>
        <s v="Terry Fisher"/>
        <s v="Alexander Johnson"/>
        <s v="Christopher Herman"/>
        <s v="Heather Shelton"/>
        <s v="Charles Jackson"/>
        <s v="Megan Smith"/>
        <s v="Shane Hunter DDS"/>
        <s v="Richard Oconnor"/>
        <s v="Douglas Green Jr."/>
        <s v="Lindsey Reynolds"/>
        <s v="Shannon Hammond"/>
        <s v="Samantha Mccann"/>
        <s v="Timothy Macias"/>
        <s v="James May"/>
        <s v="Sara Bradley"/>
        <s v="Joshua Jones"/>
        <s v="Richard Tran"/>
        <s v="Jeffrey Russo"/>
        <s v="Christopher Zhang"/>
        <s v="Dylan Ramos"/>
        <s v="Daniel Morgan"/>
        <s v="Jennifer Romero"/>
        <s v="Michael Wong"/>
        <s v="Katie Austin"/>
        <s v="April Flores"/>
        <s v="Abigail Sullivan"/>
        <s v="William Howard"/>
        <s v="Heather Berry"/>
        <s v="Zachary Wells"/>
        <s v="Erin Moore"/>
        <s v="Taylor Smith"/>
        <s v="Melissa Lee"/>
        <s v="Emily Page"/>
        <s v="Frank Webster"/>
        <s v="Pamela Horton"/>
        <s v="Tammy Bender"/>
        <s v="Danielle Doyle"/>
        <s v="Christina Taylor"/>
        <s v="Aaron Griffin"/>
        <s v="Joseph Pierce"/>
        <s v="Rachel Curtis"/>
        <s v="Corey Clarke"/>
        <s v="Charles Flowers"/>
        <s v="Christopher Norris"/>
        <s v="Jacob Castro"/>
        <s v="Timothy Gibson"/>
        <s v="Elizabeth Rice"/>
        <s v="John Horton"/>
        <s v="Breanna Smith"/>
        <s v="Justin Sheppard"/>
        <s v="Lisa Harris"/>
        <s v="Ashley Carter"/>
        <s v="Douglas Montgomery"/>
        <s v="Dr. Ivan Jackson"/>
        <s v="Bryan Duncan"/>
        <s v="Danny Fritz"/>
        <s v="Daniel Williams"/>
        <s v="Crystal Beltran"/>
        <s v="Patricia Smith"/>
        <s v="Ian Young"/>
        <s v="Jennifer Rhodes"/>
        <s v="Angela Owens"/>
        <s v="Janice Allen"/>
        <s v="Michael Potts DDS"/>
        <s v="Maria Walker"/>
        <s v="Gregory Valencia"/>
        <s v="Nicole Davis"/>
        <s v="Stephanie Foster"/>
        <s v="Connie Evans"/>
        <s v="Crystal Gonzalez"/>
        <s v="Nicholas Dixon"/>
        <s v="Penny Diaz"/>
        <s v="James Whitney"/>
        <s v="Jerry Hancock"/>
        <s v="Tonya Stewart"/>
        <s v="Tanya Nash"/>
        <s v="Grace Kelly"/>
        <s v="Kathleen Cox"/>
        <s v="David Sampson"/>
        <s v="Kimberly Dixon"/>
        <s v="Robert Jennings"/>
        <s v="Jacqueline Evans"/>
        <s v="Cody Wang"/>
        <s v="Dylan Carter"/>
        <s v="Lindsay Nichols"/>
        <s v="Emily Lopez"/>
        <s v="Tammy Vega"/>
        <s v="Melinda Fernandez"/>
        <s v="John White"/>
        <s v="Jacqueline Garza"/>
        <s v="Catherine Adams"/>
        <s v="Adam Huff"/>
        <s v="Madison Green"/>
        <s v="Dr. James Mitchell"/>
        <s v="Victoria Velasquez"/>
        <s v="James Garza"/>
        <s v="Jordan Williams"/>
        <s v="Kristin Watts"/>
        <s v="Brandon Murillo"/>
        <s v="Lisa Williams"/>
        <s v="Brooke Garrett"/>
        <s v="Tommy Leonard"/>
        <s v="Jeffrey Miller"/>
        <s v="Timothy Thomas"/>
        <s v="Carol Guerra"/>
        <s v="Kimberly Ballard"/>
        <s v="Frank Thomas"/>
        <s v="Erica Russell"/>
        <s v="Kimberly Curtis"/>
        <s v="Alyssa Jackson"/>
        <s v="George Taylor"/>
        <s v="Michele Thomas"/>
        <s v="Michael Adams"/>
        <s v="Sharon Davis"/>
        <s v="Dalton Hines"/>
        <s v="Lisa Nelson"/>
        <s v="Emily Martinez"/>
        <s v="Amber Ellis"/>
        <s v="Anthony Castillo"/>
        <s v="Jeremy Smith"/>
        <s v="Melinda Bryant"/>
        <s v="Nicole Thomas"/>
        <s v="Richard Taylor"/>
        <s v="Sheila Cunningham"/>
        <s v="Kristen Smith"/>
        <s v="Kayla Johnson"/>
        <s v="Sarah Hodge"/>
        <s v="Corey Sparks"/>
        <s v="Mitchell Willis"/>
        <s v="Frank Lewis"/>
        <s v="Lynn Stewart"/>
        <s v="Traci Jenkins"/>
        <s v="David Melendez"/>
        <s v="Cody Patrick"/>
        <s v="Carrie Rowland"/>
        <s v="Alexandra Sullivan"/>
        <s v="James Smith"/>
        <s v="Michelle Tyler"/>
        <s v="Sandra Thompson"/>
        <s v="Jerry Clark"/>
        <s v="Jeffrey Powell"/>
        <s v="Mark Salinas"/>
        <s v="Joseph Olsen"/>
        <s v="Jonathan Williams"/>
        <s v="Kelly Case"/>
        <s v="Fernando Hickman"/>
        <s v="Jordan Joseph"/>
        <s v="Donald Davis"/>
        <s v="Darlene Snyder"/>
        <s v="John Bryant"/>
        <s v="Catherine Johnson"/>
        <s v="Mrs. Misty Miller MD"/>
        <s v="Mitchell Valenzuela"/>
        <s v="Jamie Ochoa DVM"/>
        <s v="Eugene Dixon"/>
        <s v="Marc Hodges"/>
        <s v="Jennifer Hahn"/>
        <s v="William Roman"/>
        <s v="Bryan Martin"/>
        <s v="Kristen Lewis"/>
        <s v="Kayla Cox"/>
        <s v="Jeffrey Black"/>
        <s v="Eileen Lopez"/>
        <s v="Lisa Hall"/>
        <s v="Jonathon Cook"/>
        <s v="Don Haynes"/>
        <s v="Vincent Thomas"/>
        <s v="Robin Hill"/>
        <s v="Frank Tucker"/>
        <s v="Meghan Morris"/>
        <s v="Phyllis Wilson"/>
        <s v="Rebecca Brennan"/>
        <s v="Allen Webb"/>
        <s v="Sarah Grimes"/>
        <s v="Mark Smith"/>
        <s v="Amber Henry"/>
        <s v="John Clark"/>
        <s v="Sherri Ramos"/>
        <s v="Mitchell Wheeler"/>
        <s v="Michelle Wiley"/>
        <s v="Darren Miller"/>
        <s v="Amanda Martinez"/>
        <s v="Ana Morrison"/>
        <s v="Brittany Nichols"/>
        <s v="Kimberly Chapman"/>
        <s v="Christina Jackson"/>
        <s v="Thomas Davenport"/>
        <s v="Marcus Turner"/>
        <s v="Erik Welch"/>
        <s v="Michael Roberts"/>
        <s v="Gina Lawson"/>
        <s v="Raymond Peters"/>
        <s v="Katie Wang"/>
        <s v="Crystal Butler"/>
        <s v="Christopher Adams"/>
        <s v="Melinda Lee"/>
        <s v="Michael Clayton"/>
        <s v="Alyssa Garcia"/>
        <s v="Alexandria Petersen"/>
        <s v="Susan Graves"/>
        <s v="Dr. Jessica Fisher"/>
        <s v="Stephanie Armstrong"/>
        <s v="Gabrielle Prince"/>
        <s v="Christopher Zuniga"/>
        <s v="Ashley Turner"/>
        <s v="Erin Phelps"/>
        <s v="Crystal Hicks"/>
        <s v="Jonathan York"/>
        <s v="Robert Stewart"/>
        <s v="Travis Fuentes"/>
        <s v="Jennifer Anderson"/>
        <s v="Bryan Scott"/>
        <s v="Melinda Adams"/>
        <s v="Samantha Rice"/>
        <s v="Ryan Torres"/>
        <s v="Mrs. Amanda Mclaughlin"/>
        <s v="Samantha Edwards"/>
        <s v="Amy Anderson"/>
        <s v="Lori Stevens"/>
        <s v="Michael Anderson"/>
        <s v="Zachary Knox"/>
        <s v="Sarah Williamson"/>
        <s v="John Coleman"/>
        <s v="Haley Hall"/>
        <s v="Brandy Johnson"/>
        <s v="Marvin Sanchez"/>
        <s v="Janet Jackson"/>
        <s v="Margaret Taylor"/>
        <s v="Terry Hernandez"/>
        <s v="William Baker"/>
        <s v="Mark Ruiz"/>
        <s v="Jordan Reid"/>
        <s v="Melvin Chase"/>
        <s v="Lucas Whitaker"/>
        <s v="Marcus Garza"/>
        <s v="Caitlin Berry"/>
        <s v="Gregory Mcdonald"/>
        <s v="Eric Carlson"/>
        <s v="Sara Morris"/>
        <s v="Christina Webb"/>
        <s v="Christopher Jones"/>
        <s v="Mary Mckenzie"/>
        <s v="Kayla Olson"/>
        <s v="Richard Baxter"/>
        <s v="Edward Good"/>
        <s v="Bryan Conner"/>
        <s v="Terrence Dominguez"/>
        <s v="Jennifer Sheppard"/>
        <s v="Timothy Clements"/>
        <s v="Nancy Flores"/>
        <s v="Shane Moore"/>
        <s v="Ryan Harris MD"/>
        <s v="Christopher Alvarez"/>
        <s v="Alex Jones"/>
        <s v="Shelley Cordova"/>
        <s v="Matthew Jacobson"/>
        <s v="Jason Blackburn"/>
        <s v="Ashley Brown"/>
        <s v="Shane Bates"/>
        <s v="Leslie Owens"/>
        <s v="Ronald Moore"/>
        <s v="Ricky Ramirez"/>
        <s v="Steven Moran"/>
        <s v="Donald Chandler"/>
        <s v="Kristin Fisher"/>
        <s v="Tina Rodriguez"/>
        <s v="Jason Russo"/>
        <s v="Gavin Kennedy Jr."/>
        <s v="Amy Ellis"/>
        <s v="Gabriel Ramirez"/>
        <s v="Dennis Cooper"/>
        <s v="Gary Jenkins"/>
        <s v="Norma Henderson"/>
        <s v="Jacob Ward"/>
        <s v="Melanie Jimenez"/>
        <s v="Jennifer Brown"/>
        <s v="Luke Edwards DDS"/>
        <s v="Lawrence Edwards"/>
        <s v="Blake Hughes"/>
        <s v="Kenneth Parker"/>
        <s v="Steve Snyder"/>
        <s v="David Jackson"/>
        <s v="Rachel Haynes"/>
        <s v="Thomas Rodriguez"/>
        <s v="Colleen Walters"/>
        <s v="Connie Johnson"/>
        <s v="Karen Combs"/>
        <s v="Natasha Gaines"/>
        <s v="Heather Hernandez"/>
        <s v="Olivia Fernandez"/>
        <s v="Daniel Perez"/>
        <s v="George Evans"/>
        <s v="Andrea Ruiz"/>
        <s v="Colin Mitchell"/>
        <s v="Emily Kelley"/>
        <s v="Katrina Mcmahon"/>
        <s v="Eric Walker"/>
        <s v="Timothy Ramirez"/>
        <s v="Alicia Contreras MD"/>
        <s v="George Beck"/>
        <s v="Thomas Phillips"/>
        <s v="Randy Smith"/>
        <s v="Jill Lewis"/>
        <s v="Cynthia Vaughan"/>
        <s v="Jacqueline Anderson"/>
        <s v="Debra Wilson"/>
        <s v="Craig Ramirez"/>
        <s v="Melissa Smith"/>
        <s v="Kimberly Smith"/>
        <s v="Rebecca Doyle"/>
        <s v="Amber Myers"/>
        <s v="Kirk Bates"/>
        <s v="Angela King"/>
        <s v="Kevin Weber"/>
        <s v="Dawn Baker"/>
        <s v="Matthew Fuller"/>
        <s v="Kevin Lyons"/>
        <s v="Robert Turner"/>
        <s v="Ashley Calhoun"/>
        <s v="Lindsey Larson"/>
        <s v="Kenneth Elliott"/>
        <s v="Jamie Anderson"/>
        <s v="Daniel Johnston"/>
        <s v="Robert Woods"/>
        <s v="Lisa Miller"/>
        <s v="Cory Martinez"/>
        <s v="April White"/>
        <s v="Brian Rogers"/>
        <s v="Sylvia Klein"/>
        <s v="Emma Krause"/>
        <s v="Richard Carter"/>
        <s v="Terry Johnson"/>
        <s v="Tim Parks"/>
        <s v="Harold Johns"/>
        <s v="Michael Campbell"/>
        <s v="Rodney Barrett"/>
        <s v="Brandon Crosby"/>
        <s v="Peter Mendoza"/>
        <s v="Julia Curry"/>
        <s v="Julie Becker"/>
        <s v="Marie Jenkins"/>
        <s v="Christopher Vazquez"/>
        <s v="Isaac Martinez"/>
        <s v="Pamela Smith"/>
        <s v="Lisa Medina"/>
        <s v="Olivia Carpenter"/>
        <s v="Carol Bryan"/>
        <s v="Gregory Scott"/>
        <s v="Keith Gaines"/>
        <s v="Teresa Hoover"/>
        <s v="Lori Burton"/>
        <s v="Cassandra Stewart"/>
        <s v="Rachel Kim"/>
        <s v="Jennifer Munoz"/>
        <s v="Rick Smith"/>
        <s v="Marcus Green"/>
        <s v="Julie Hodge"/>
        <s v="Rebecca Thornton"/>
        <s v="Robert Duarte"/>
        <s v="Michael Beard"/>
        <s v="Joseph Mccoy"/>
        <s v="Shawn Gray"/>
        <s v="Emily Johnson"/>
        <s v="Jerry Richards"/>
        <s v="Alex Wright"/>
        <s v="Sharon Duran"/>
        <s v="Hannah Hernandez"/>
        <s v="Susan Rodriguez"/>
        <s v="James James"/>
        <s v="Michelle Cisneros"/>
        <s v="Rhonda Brown"/>
        <s v="Michelle Wilkinson"/>
        <s v="Joe Patterson"/>
        <s v="Desiree Smith"/>
        <s v="Helen Choi"/>
        <s v="Heather Smith"/>
        <s v="Harold Mack"/>
        <s v="Michael Rogers"/>
        <s v="Daniel Morales"/>
        <s v="Anthony Wilson"/>
        <s v="Henry Mullins"/>
        <s v="Olivia Austin"/>
        <s v="Michael Larson"/>
        <s v="Robert Banks"/>
        <s v="David Patterson"/>
        <s v="Elizabeth Mcbride"/>
        <s v="Jason Brewer"/>
        <s v="Anthony Beck"/>
        <s v="Katherine White"/>
        <s v="Dr. Karen Welch"/>
        <s v="Felicia Salas"/>
        <s v="Marissa Schmidt"/>
        <s v="Jamie Richardson"/>
        <s v="John Patel"/>
        <s v="Stephen Robinson"/>
        <s v="Jennifer Frost"/>
        <s v="Julia Padilla"/>
        <s v="Mrs. Jennifer Baker"/>
        <s v="Joan Griffith"/>
        <s v="David Gonzalez"/>
        <s v="James King"/>
        <s v="Brian Wagner"/>
        <s v="Jillian May"/>
        <s v="Peter Novak"/>
        <s v="Theresa Thomas"/>
        <s v="Terry Jenkins"/>
        <s v="Margaret Richardson MD"/>
        <s v="Haley Buckley"/>
        <s v="Bethany Jones"/>
        <s v="Alex Allen"/>
        <s v="Christian Buckley"/>
        <s v="Elizabeth Pugh"/>
        <s v="Bryan Deleon"/>
        <s v="Kenneth Bass"/>
        <s v="Donald Beasley"/>
        <s v="Steven Mcdaniel"/>
        <s v="Robert Gill"/>
        <s v="Jerome Jackson"/>
        <s v="Maria Nguyen"/>
        <s v="Donna Leon"/>
        <s v="Angela Robertson"/>
        <s v="Timothy Richardson"/>
        <s v="Vicki Hoffman"/>
        <s v="Sheri Day"/>
        <s v="Amy Fernandez"/>
        <s v="John Salinas"/>
        <s v="Justin Cox"/>
        <s v="Andrew White"/>
        <s v="Jennifer May"/>
        <s v="Benjamin Ryan"/>
        <s v="Cheryl Forbes"/>
        <s v="Veronica Green"/>
        <s v="Katie Mcintyre"/>
        <s v="Marilyn Casey"/>
        <s v="Jennifer Robinson"/>
        <s v="William Barrera"/>
        <s v="Cheryl Mccarthy"/>
        <s v="Joshua Pierce"/>
        <s v="John Roberts"/>
        <s v="Patricia Haynes"/>
        <s v="Roberta Mullins"/>
        <s v="Nancy Chapman DDS"/>
        <s v="Melissa Nguyen"/>
        <s v="Susan Martinez"/>
        <s v="Michael Copeland"/>
        <s v="John Dickson"/>
        <s v="Christina Smith"/>
        <s v="Jeanette Rice"/>
        <s v="Danielle Brooks"/>
        <s v="Emily Riggs"/>
        <s v="Brian Bauer"/>
        <s v="George Curry"/>
        <s v="Maria Flores"/>
        <s v="Justin Smith"/>
        <s v="David Warner"/>
        <s v="Ryan Foster"/>
        <s v="Emily Boyd"/>
        <s v="Amber Duran"/>
        <s v="Gregory Riley"/>
        <s v="Christopher Grant"/>
        <s v="Heather Rodriguez"/>
        <s v="Paul Nelson"/>
        <s v="Chad French"/>
        <s v="Christine Davis"/>
        <s v="Jennifer Rowe"/>
        <s v="Stacy Leon"/>
        <s v="Justin Gonzalez"/>
        <s v="Tiffany Liu"/>
        <s v="Gina Davis"/>
        <s v="Paul Robbins"/>
        <s v="Jacob Jennings"/>
        <s v="Nathan Cruz"/>
        <s v="Michael Simon"/>
        <s v="Natasha Carter"/>
        <s v="Heather Williams"/>
        <s v="Darrell Graham"/>
        <s v="Kevin Morgan"/>
        <s v="Lori Carter"/>
        <s v="Sarah Martin"/>
        <s v="Jimmy Ellis"/>
        <s v="Jesse Reynolds"/>
        <s v="Shane Glover"/>
        <s v="Renee Johnson"/>
        <s v="Victor Vasquez"/>
        <s v="James Mckee"/>
        <s v="Jennifer Martin"/>
        <s v="Lauren Hernandez"/>
        <s v="Amy Calhoun"/>
        <s v="David Miller"/>
        <s v="Phillip Harvey"/>
        <s v="Donna Rasmussen"/>
        <s v="Kathleen Walker"/>
        <s v="Scott Holloway"/>
        <s v="Angela Smith"/>
        <s v="Alexander Pace"/>
        <s v="Laurie Ayers"/>
        <s v="Tara Quinn DDS"/>
        <s v="Timothy Carson"/>
        <s v="Nicole Armstrong"/>
        <s v="Mark Houston"/>
        <s v="Margaret Pierce"/>
        <s v="Darren Watson"/>
        <s v="Douglas Harvey"/>
        <s v="Tammy Carter"/>
        <s v="Lauren Salazar"/>
        <s v="Sharon King"/>
        <s v="Philip Sullivan"/>
        <s v="Lori Nguyen"/>
        <s v="Matthew Waters"/>
        <s v="Ashley Jones"/>
        <s v="Kaitlyn Duncan"/>
        <s v="Regina Cox"/>
        <s v="Kristen Cruz"/>
        <s v="Courtney Padilla"/>
        <s v="Joanne Thomas"/>
        <s v="Heidi Davidson"/>
        <s v="Jessica Allen"/>
        <s v="Sarah Fleming"/>
        <s v="Jennifer Lopez"/>
        <s v="Nicholas Wright"/>
        <s v="Russell Burns MD"/>
        <s v="Bradley Burke"/>
        <s v="Michael Miller"/>
        <s v="Lori Morris"/>
        <s v="Matthew Coleman"/>
        <s v="Lorraine Turner"/>
        <s v="Bradley Wallace"/>
        <s v="Christopher Peterson"/>
        <s v="Elizabeth Roach"/>
        <s v="Jose Marquez"/>
        <s v="Harry Evans"/>
        <s v="Morgan Mercado"/>
        <s v="Stacy Phillips"/>
        <s v="Alexander Jackson"/>
        <s v="Samantha Richards"/>
        <s v="Ryan Carr"/>
        <s v="Robyn Jones"/>
        <s v="William Lowe"/>
        <s v="Teresa Harper"/>
        <s v="Taylor Anderson"/>
        <s v="Sarah Reynolds"/>
        <s v="Michael Carlson"/>
        <s v="Debra Underwood"/>
        <s v="Gregory Horton"/>
        <s v="Christopher Lozano"/>
        <s v="William Adams"/>
        <s v="Jonathan Rodgers"/>
        <s v="Kelsey White"/>
        <s v="Terry Holmes"/>
        <s v="Theodore Short"/>
        <s v="Todd Reed"/>
        <s v="Courtney White"/>
        <s v="Danielle Hebert"/>
        <s v="Jessica Yates"/>
        <s v="Jessica Stewart"/>
        <s v="Brenda Henderson"/>
        <s v="Desiree Robles"/>
        <s v="Dr. Darren Jackson"/>
        <s v="Brian Hensley"/>
        <s v="Pamela Holmes"/>
        <s v="Christine Edwards"/>
        <s v="Caroline Obrien"/>
        <s v="Mrs. Karen Hall"/>
        <s v="Robert White"/>
        <s v="Reginald Lane"/>
        <s v="Marco Jones"/>
        <s v="Carlos Smith"/>
        <s v="James Buchanan"/>
        <s v="Matthew Hernandez"/>
        <s v="Joshua Paul"/>
        <s v="Julia Strong"/>
        <s v="Joshua Jennings"/>
        <s v="David George MD"/>
        <s v="Denise Frazier"/>
        <s v="Clayton Lin"/>
        <s v="Walter Wu"/>
        <s v="Michele Avery"/>
        <s v="Angela White"/>
        <s v="Billy Pena"/>
        <s v="Charles Fry"/>
        <s v="Eric Pratt"/>
        <s v="Chad Richardson"/>
        <s v="Emma Mendoza"/>
        <s v="John Hester"/>
        <s v="Robert Jones"/>
        <s v="Kelly Browning DDS"/>
        <s v="Susan Bradley"/>
        <s v="Mario Jimenez"/>
        <s v="Tony Moore"/>
        <s v="Christina Johnson"/>
        <s v="James Obrien"/>
        <s v="Madison Arias"/>
        <s v="Jessica Murphy"/>
        <s v="Michael Jackson"/>
        <s v="Stephanie Foley"/>
        <s v="Wendy Baxter"/>
        <s v="Amanda Elliott"/>
        <s v="Michelle Cole"/>
        <s v="Troy Cook"/>
        <s v="James Campbell"/>
        <s v="Jennifer James"/>
        <s v="Sara Wagner"/>
        <s v="Patricia Nichols"/>
        <s v="Catherine Smith"/>
        <s v="Mr. Donald Schultz"/>
        <s v="Amy Lynch"/>
        <s v="Ronald Morris"/>
        <s v="Tammy Morris"/>
        <s v="Luis Morgan"/>
        <s v="Gloria Fernandez"/>
        <s v="Holly Johnson"/>
        <s v="Russell Atkinson"/>
        <s v="Mrs. Cassandra Larson MD"/>
        <s v="Jorge Smith"/>
        <s v="Katrina Green"/>
        <s v="Anita Moon"/>
        <s v="Darrell Mccarty"/>
        <s v="Joshua Martin"/>
        <s v="Kristen Meyer"/>
        <s v="Nicole Harrington"/>
        <s v="Samuel Young"/>
        <s v="Grace Padilla"/>
        <s v="Ryan Church"/>
        <s v="Christopher Lopez"/>
        <s v="Thomas Calderon"/>
        <s v="Alexandra Coleman"/>
        <s v="Karen Ryan"/>
        <s v="Brandon Schmidt"/>
        <s v="Deborah Burton"/>
        <s v="Robin Cardenas"/>
        <s v="Brian Porter"/>
        <s v="Nicole Bray"/>
        <s v="Kimberly Summers"/>
        <s v="Ryan Smith"/>
        <s v="Dean Mahoney"/>
        <s v="Karla Tran"/>
        <s v="Sarah Newman"/>
        <s v="Jamie Castillo"/>
        <s v="Wendy Turner"/>
        <s v="Charles Brock"/>
        <s v="Michelle Collins"/>
        <s v="Dean Moss"/>
        <s v="Karen West"/>
        <s v="Michael Taylor"/>
        <s v="John Peck"/>
        <s v="Taylor Arnold"/>
        <s v="Melanie Garza"/>
        <s v="Shannon Johnson"/>
        <s v="Theresa May"/>
        <s v="Brittany Carpenter"/>
        <s v="Donna Barajas"/>
        <s v="Kevin Perez"/>
        <s v="Renee Williams"/>
        <s v="Rodney Pearson"/>
        <s v="Nicole Wright"/>
        <s v="John Taylor"/>
        <s v="John Golden"/>
        <s v="James Turner"/>
        <s v="Katrina Underwood"/>
        <s v="Brenda Garcia"/>
        <s v="Heather Mcdaniel"/>
        <s v="Julie Miller"/>
        <s v="Jason Johnson"/>
        <s v="Lisa White"/>
        <s v="Jason Lindsey"/>
        <s v="Brian Lyons"/>
        <s v="Lisa Joseph"/>
        <s v="Jeffrey Nguyen"/>
        <s v="Steven Reyes"/>
        <s v="Jonathan Clark"/>
        <s v="Debra Flowers"/>
        <s v="Gina Miranda"/>
        <s v="Tonya Holland"/>
        <s v="Amanda Cross"/>
        <s v="Patty Acosta"/>
        <s v="Amanda Riley"/>
        <s v="Ronald Galvan"/>
        <s v="April Griffin"/>
        <s v="Tiffany Huff"/>
        <s v="Samantha Munoz"/>
        <s v="Sarah Vargas"/>
        <s v="Tammy Vasquez"/>
        <s v="Kurt Baker MD"/>
        <s v="David Garcia"/>
        <s v="Robert Flores"/>
        <s v="Corey Fisher"/>
        <s v="Jacob Sims"/>
        <s v="Mr. Zachary Mcbride DVM"/>
        <s v="Dr. Kari Newton"/>
        <s v="Richard Fitzpatrick"/>
        <s v="Spencer Lowe"/>
        <s v="Marilyn Sullivan"/>
        <s v="James Orr"/>
        <s v="Jasmin Powell"/>
        <s v="Jennifer Wheeler"/>
        <s v="Margaret Morris"/>
        <s v="Nathan Robles"/>
        <s v="Cole Torres"/>
        <s v="Amber Allison"/>
        <s v="Brian Nguyen"/>
        <s v="Ryan Woodward"/>
        <s v="Robert Arnold"/>
        <s v="Richard Sanchez"/>
        <s v="Lisa Price"/>
        <s v="Joseph Vaughn"/>
        <s v="Andrew Smith"/>
        <s v="Alexis Valdez"/>
        <s v="Benjamin Phillips"/>
        <s v="Michelle Sanders"/>
        <s v="Karen Hill"/>
        <s v="Jeremy Peterson"/>
        <s v="Jonathan Espinoza"/>
        <s v="John Riggs"/>
        <s v="Brittany Williams"/>
        <s v="Dr. Daniel Lee"/>
        <s v="Dennis Stevens"/>
        <s v="Kurt Church"/>
        <s v="Danny Barnes"/>
        <s v="Patrick Farrell"/>
        <s v="Mary Mclaughlin"/>
        <s v="Ashley James"/>
        <s v="Amanda Zavala"/>
        <s v="Scott Lopez MD"/>
        <s v="Mrs. Mary Porter"/>
        <s v="Joseph Cunningham"/>
        <s v="Carla Figueroa"/>
        <s v="Lawrence Finley"/>
        <s v="Kevin King"/>
        <s v="Elizabeth Hill"/>
        <s v="David Carlson"/>
        <s v="David Meyers"/>
        <s v="John Lin"/>
        <s v="Bobby Bolton"/>
        <s v="William Scott"/>
        <s v="Christopher Mathews"/>
        <s v="Amber Mckee"/>
        <s v="Megan Williams"/>
        <s v="Alyssa Johnson"/>
        <s v="Ricky Lewis"/>
        <s v="Robert Alexander"/>
        <s v="Mr. Dennis Brown"/>
        <s v="Emily Howard"/>
        <s v="Joe Williams"/>
        <s v="Jeremiah Fisher"/>
        <s v="Andrew Kelly"/>
        <s v="Gabriel Simpson"/>
        <s v="Pamela Hunter"/>
        <s v="Deborah Ramirez"/>
        <s v="Adam Turner"/>
        <s v="Tiffany Perez"/>
        <s v="Elizabeth Bell"/>
        <s v="Benjamin Lopez"/>
        <s v="Randy Webb"/>
        <s v="Jeremiah Reed"/>
        <s v="Kelly Carson"/>
        <s v="Andre Gutierrez Jr."/>
        <s v="Rachel Hampton"/>
        <s v="April Cunningham"/>
        <s v="Alvin Santiago"/>
        <s v="Jamie Brown"/>
        <s v="Kristen Cook"/>
        <s v="Joel Russell"/>
        <s v="Tammy Thornton"/>
        <s v="James Young"/>
        <s v="Andrea Townsend"/>
        <s v="Tracey King"/>
        <s v="Michael Berry"/>
        <s v="Emily Jones"/>
        <s v="Nathan Scott"/>
        <s v="Joseph Ramirez"/>
        <s v="Adrienne Moore"/>
        <s v="Shaun Herrera"/>
        <s v="Amanda Phillips"/>
        <s v="Eric Galvan"/>
        <s v="Teresa Mcdonald"/>
        <s v="David Butler"/>
        <s v="Jacob Johnson"/>
        <s v="Adam Schwartz"/>
        <s v="Patricia Parker"/>
        <s v="Joseph Green"/>
        <s v="Jennifer Hill"/>
        <s v="William Maldonado"/>
        <s v="William Mccoy"/>
        <s v="Deborah Coleman"/>
        <s v="Amy Garrett"/>
        <s v="David Davis"/>
        <s v="Matthew Miller"/>
        <s v="Stephanie Thornton"/>
        <s v="Timothy Graham"/>
        <s v="April Lambert"/>
        <s v="Gregory Jones"/>
        <s v="Michael Banks"/>
        <s v="Brittany Tate"/>
        <s v="Shelly Parsons"/>
        <s v="Michael Perez"/>
        <s v="Charles Jenkins"/>
        <s v="Kyle Porter"/>
        <s v="Crystal Rose"/>
        <s v="Belinda Bonilla"/>
        <s v="Anna Hutchinson"/>
        <s v="Gail Armstrong"/>
        <s v="Stephen Patterson"/>
        <s v="Tyler Oneal"/>
        <s v="Margaret Castillo"/>
        <s v="Kenneth Beck"/>
        <s v="Briana Fry"/>
        <s v="Daniel Richards"/>
        <s v="Michaela Patel"/>
        <s v="Kevin Cruz"/>
        <s v="James Brooks"/>
        <s v="Patricia Evans"/>
        <s v="Barbara Mcbride"/>
        <s v="Christian Heath"/>
        <s v="Joseph Hopkins"/>
        <s v="Rachel Mckenzie"/>
        <s v="Teresa Underwood"/>
        <s v="Madison Fitzgerald"/>
        <s v="Christina Fitzgerald MD"/>
        <s v="Jason Perry"/>
        <s v="Kelly Day"/>
        <s v="Tammy Marshall"/>
        <s v="Ashley Myers"/>
        <s v="Jennifer Sanchez"/>
        <s v="Chelsea Taylor"/>
        <s v="Tonya Curry"/>
        <s v="Dan Bush"/>
        <s v="Katherine Boyer"/>
        <s v="James Steele"/>
        <s v="Kyle Walker"/>
        <s v="Michael Newman"/>
        <s v="Gregory Mcfarland"/>
        <s v="Charles Davis"/>
        <s v="Amy Garcia"/>
        <s v="Kevin Morris"/>
        <s v="Barry Smith"/>
        <s v="Lisa Gutierrez"/>
        <s v="Julie Burgess"/>
        <s v="Angela Gonzalez"/>
        <s v="Thomas Smith"/>
        <s v="Michael Smith"/>
        <s v="Bonnie Smith"/>
        <s v="Stanley Watson"/>
        <s v="Pamela Martinez"/>
        <s v="Sabrina Mendoza"/>
        <s v="Christine Martin"/>
        <s v="Sally Jacobs"/>
        <s v="Derrick Farmer"/>
        <s v="Jared Walker"/>
        <s v="Crystal Bennett"/>
        <s v="Ashley Patel"/>
        <s v="Sandra Dixon"/>
        <s v="Mary Jones"/>
        <s v="Christy Harrison"/>
        <s v="Joshua Mora"/>
        <s v="Eric Krause"/>
        <s v="Maria Jensen"/>
        <s v="Jason Baker"/>
        <s v="Kristopher Scott"/>
        <s v="Karen Washington"/>
        <s v="Paula Gillespie"/>
        <s v="Lisa Moore"/>
        <s v="Daniel Hahn"/>
        <s v="Maria Smith"/>
        <s v="Gregory Choi"/>
        <s v="Emily Garcia"/>
        <s v="Mark Bradley"/>
        <s v="Luis Riley"/>
        <s v="Jeffrey Ford"/>
        <s v="Rebecca Taylor"/>
        <s v="Sarah Moore"/>
        <s v="Steven Mclaughlin"/>
        <s v="Ronald Ware"/>
        <s v="Keith Olsen"/>
        <s v="Michelle Obrien"/>
        <s v="Kimberly Holland"/>
        <s v="Victoria Romero"/>
        <s v="Amber Garcia"/>
        <s v="Laura Howell"/>
        <s v="William Clark"/>
        <s v="Patrick Anderson"/>
        <s v="Melissa Morgan"/>
        <s v="Elizabeth Mclean"/>
        <s v="Kara Walsh"/>
        <s v="Danny Burns"/>
        <s v="Timothy Shelton"/>
        <s v="Grant Arnold"/>
        <s v="Alan Romero"/>
        <s v="George Scott PhD"/>
        <s v="Joseph Miller"/>
        <s v="Melissa Santiago"/>
        <s v="Emily Gomez"/>
        <s v="Joshua Gay"/>
        <s v="Jason Garcia"/>
        <s v="Mr. Tyler Guerra"/>
        <s v="Dawn Ward"/>
        <s v="Elizabeth Hughes"/>
        <s v="Michael Wilkinson"/>
        <s v="Katie Parrish"/>
        <s v="Donald Kennedy"/>
        <s v="Aaron Sanders"/>
        <s v="Lindsey Williams"/>
        <s v="Douglas Ferguson"/>
        <s v="Billy Willis"/>
        <s v="Joseph Rodriguez"/>
        <s v="Mark Glover"/>
        <s v="Melinda Dorsey"/>
        <s v="Brendan Rivera"/>
        <s v="Joseph Moore"/>
        <s v="Angela Carlson"/>
        <s v="Kimberly Strong"/>
        <s v="Robert Davis"/>
        <s v="Jesse Ball"/>
        <s v="Kim Wilson"/>
        <s v="Carol Chase"/>
        <s v="April Martinez"/>
        <s v="Julie Carlson"/>
        <s v="Mr. Bruce Smith"/>
        <s v="Jonathan Smith"/>
        <s v="David Holder"/>
        <s v="Mark Johnson"/>
        <s v="Shawn Perez"/>
        <s v="Rachel Reed"/>
        <s v="Lindsey Thompson"/>
        <s v="Cynthia Reese"/>
        <s v="Katie Stone"/>
        <s v="Joseph Stewart"/>
        <s v="Nancy Meyer"/>
        <s v="Christian Carpenter"/>
        <s v="Joseph Williams"/>
        <s v="Travis Nelson"/>
        <s v="Laura Paul"/>
        <s v="Tammy Hurley"/>
        <s v="Shannon Dalton"/>
        <s v="Jose Jones"/>
        <s v="Jessica Brown"/>
        <s v="Michael White"/>
        <s v="Roger Morgan"/>
        <s v="James Parsons"/>
        <s v="Megan Taylor"/>
        <s v="Cody Mckinney"/>
        <s v="Paul Kim"/>
        <s v="Shane Roberts"/>
        <s v="Dr. Brandon Ryan"/>
        <s v="Victor Flores"/>
        <s v="Lisa Davidson"/>
        <s v="Jeremy Carpenter"/>
        <s v="Daniel Dickson"/>
        <s v="Brian Ballard"/>
        <s v="Daniel Wagner"/>
        <s v="Lisa Nguyen"/>
        <s v="Kyle Sharp"/>
        <s v="Nicole Graves"/>
        <s v="Derek Rodriguez"/>
        <s v="Kathleen Khan"/>
        <s v="Dr. Pamela Bond DDS"/>
        <s v="David Jones"/>
        <s v="Christopher Carpenter"/>
        <s v="Michael Moreno"/>
        <s v="Michael Jones"/>
        <s v="Cindy Fisher"/>
        <s v="Jeffrey Moreno"/>
        <s v="Casey King MD"/>
        <s v="Nichole Coleman"/>
        <s v="Stephanie Parker"/>
        <s v="Christopher Jackson"/>
        <s v="Frank Waters"/>
        <s v="Andrew Molina"/>
        <s v="Bobby Walker"/>
        <s v="Sarah Miller"/>
        <s v="Michael Barnes"/>
        <s v="Jacqueline Johnson"/>
        <s v="Dean Wells"/>
        <s v="Larry Newman"/>
        <s v="Tammy Sanchez"/>
        <s v="Becky Sweeney"/>
        <s v="Sabrina Duran"/>
        <s v="Lynn Poole"/>
        <s v="Taylor Lowe"/>
      </sharedItems>
    </cacheField>
    <cacheField name="Region" numFmtId="0">
      <sharedItems count="4">
        <s v="North"/>
        <s v="South"/>
        <s v="East"/>
        <s v="West"/>
      </sharedItems>
    </cacheField>
    <cacheField name="Product Category" numFmtId="0">
      <sharedItems count="3">
        <s v="Electronics"/>
        <s v="Furniture"/>
        <s v="Office Supplies"/>
      </sharedItems>
    </cacheField>
    <cacheField name="Product Name" numFmtId="0">
      <sharedItems count="8">
        <s v="Laptop"/>
        <s v="Chair"/>
        <s v="Printer"/>
        <s v="Monitor"/>
        <s v="Desk"/>
        <s v="Notebook"/>
        <s v="Table"/>
        <s v="Pen"/>
      </sharedItems>
    </cacheField>
    <cacheField name="Quantity" numFmtId="0">
      <sharedItems containsSemiMixedTypes="0" containsString="0" containsNumber="1" containsInteger="1" minValue="1" maxValue="9"/>
    </cacheField>
    <cacheField name="Unit Price" numFmtId="165">
      <sharedItems containsSemiMixedTypes="0" containsString="0" containsNumber="1" minValue="14.89" maxValue="999.42"/>
    </cacheField>
    <cacheField name="Total Sales" numFmtId="0">
      <sharedItems containsSemiMixedTypes="0" containsString="0" containsNumber="1" minValue="15.7" maxValue="8890.65" count="1000">
        <n v="5249.64"/>
        <n v="1978.8"/>
        <n v="811.37"/>
        <n v="962.58"/>
        <n v="661.87"/>
        <n v="1509.32"/>
        <n v="6955.68"/>
        <n v="983.84"/>
        <n v="115.53"/>
        <n v="7401.2"/>
        <n v="2143.1999999999998"/>
        <n v="4697.7000000000007"/>
        <n v="1687.96"/>
        <n v="1760.66"/>
        <n v="4439.88"/>
        <n v="649.35"/>
        <n v="4080.23"/>
        <n v="3010.8"/>
        <n v="2137.6799999999998"/>
        <n v="358.82"/>
        <n v="1821.36"/>
        <n v="1022.7"/>
        <n v="1042.5999999999999"/>
        <n v="522.53"/>
        <n v="3354.6"/>
        <n v="2919.18"/>
        <n v="1571.99"/>
        <n v="966.7"/>
        <n v="1725.52"/>
        <n v="2765"/>
        <n v="2050.5"/>
        <n v="2340"/>
        <n v="3072.96"/>
        <n v="1432.44"/>
        <n v="275.91000000000003"/>
        <n v="2070.67"/>
        <n v="4840.6399999999994"/>
        <n v="2624.07"/>
        <n v="5717.16"/>
        <n v="1673.16"/>
        <n v="2764.92"/>
        <n v="1052.22"/>
        <n v="96.99"/>
        <n v="519.51"/>
        <n v="601.44000000000005"/>
        <n v="4779.95"/>
        <n v="692.57"/>
        <n v="700.5"/>
        <n v="3116.5"/>
        <n v="219.92"/>
        <n v="2221.4"/>
        <n v="5116.1400000000003"/>
        <n v="1782.32"/>
        <n v="1668.8"/>
        <n v="2303.35"/>
        <n v="7773.44"/>
        <n v="1940.32"/>
        <n v="2064.1999999999998"/>
        <n v="1762.4"/>
        <n v="280.5"/>
        <n v="112.2"/>
        <n v="4480.4900000000007"/>
        <n v="3774.69"/>
        <n v="294.27999999999997"/>
        <n v="658.69"/>
        <n v="549.58000000000004"/>
        <n v="679.75"/>
        <n v="404.68"/>
        <n v="3710.92"/>
        <n v="640.92000000000007"/>
        <n v="157.46"/>
        <n v="7033.52"/>
        <n v="1933.68"/>
        <n v="1197.06"/>
        <n v="6259.59"/>
        <n v="2453.37"/>
        <n v="229"/>
        <n v="1885.26"/>
        <n v="6565.02"/>
        <n v="2513.7600000000002"/>
        <n v="604.98"/>
        <n v="2754.84"/>
        <n v="1455.42"/>
        <n v="995.16"/>
        <n v="943.65"/>
        <n v="4087.44"/>
        <n v="7894.08"/>
        <n v="3139.55"/>
        <n v="2085.7199999999998"/>
        <n v="2192.33"/>
        <n v="2137.2800000000002"/>
        <n v="7894.4"/>
        <n v="1030.5899999999999"/>
        <n v="161.4"/>
        <n v="5018.8"/>
        <n v="2871.96"/>
        <n v="549.27"/>
        <n v="4212.3"/>
        <n v="1730.3"/>
        <n v="2431.92"/>
        <n v="186.36"/>
        <n v="2823.3"/>
        <n v="2275.8000000000002"/>
        <n v="2906.68"/>
        <n v="4347.95"/>
        <n v="7823.16"/>
        <n v="760.66"/>
        <n v="3490.15"/>
        <n v="3453.68"/>
        <n v="6543.9000000000005"/>
        <n v="5117.46"/>
        <n v="1926.42"/>
        <n v="5811.0599999999986"/>
        <n v="5924.38"/>
        <n v="1529.92"/>
        <n v="7826.31"/>
        <n v="4901.49"/>
        <n v="6562.22"/>
        <n v="985.56"/>
        <n v="1471.56"/>
        <n v="3895.71"/>
        <n v="1274.28"/>
        <n v="971.4"/>
        <n v="3900.2"/>
        <n v="385.99"/>
        <n v="542.25"/>
        <n v="587.21"/>
        <n v="699.33"/>
        <n v="171.99"/>
        <n v="66.52"/>
        <n v="4894.9799999999996"/>
        <n v="3277.08"/>
        <n v="3812.31"/>
        <n v="2134.6"/>
        <n v="1462.56"/>
        <n v="293.7"/>
        <n v="3578.88"/>
        <n v="1919.52"/>
        <n v="74.7"/>
        <n v="865.71"/>
        <n v="6406.4"/>
        <n v="4426.8"/>
        <n v="705"/>
        <n v="2803.71"/>
        <n v="5101.3599999999997"/>
        <n v="1231.29"/>
        <n v="6428.16"/>
        <n v="85.74"/>
        <n v="5096.07"/>
        <n v="883.11"/>
        <n v="2429.31"/>
        <n v="1706.58"/>
        <n v="7427.76"/>
        <n v="1123.56"/>
        <n v="2168.6999999999998"/>
        <n v="3400.02"/>
        <n v="2759.22"/>
        <n v="1069.8599999999999"/>
        <n v="1738.03"/>
        <n v="451.44"/>
        <n v="3114.48"/>
        <n v="96.12"/>
        <n v="762.69"/>
        <n v="8540.73"/>
        <n v="1911.94"/>
        <n v="3654.55"/>
        <n v="887.12"/>
        <n v="129.36000000000001"/>
        <n v="523.22"/>
        <n v="6788.04"/>
        <n v="2122.89"/>
        <n v="491.01"/>
        <n v="322.23"/>
        <n v="791.8"/>
        <n v="848.05"/>
        <n v="6399.81"/>
        <n v="4759.45"/>
        <n v="1336.1"/>
        <n v="968.8"/>
        <n v="206.35"/>
        <n v="169.5"/>
        <n v="721.89"/>
        <n v="158.94"/>
        <n v="2428.98"/>
        <n v="1168.74"/>
        <n v="994.96"/>
        <n v="347.7"/>
        <n v="937.56"/>
        <n v="5954.9000000000005"/>
        <n v="1783.17"/>
        <n v="705.44"/>
        <n v="5925.2"/>
        <n v="277.58"/>
        <n v="1466.13"/>
        <n v="1738.76"/>
        <n v="8890.11"/>
        <n v="1578.24"/>
        <n v="4793.04"/>
        <n v="5038.2899999999991"/>
        <n v="321.77999999999997"/>
        <n v="3937.52"/>
        <n v="8784.99"/>
        <n v="3203.76"/>
        <n v="2216.15"/>
        <n v="2270.6999999999998"/>
        <n v="2787.6"/>
        <n v="2044.32"/>
        <n v="61.48"/>
        <n v="1609.12"/>
        <n v="441.27"/>
        <n v="3148.15"/>
        <n v="2587.8000000000002"/>
        <n v="6707.52"/>
        <n v="6111.4900000000007"/>
        <n v="883.54"/>
        <n v="2771.84"/>
        <n v="3894.15"/>
        <n v="217.62"/>
        <n v="1684.6"/>
        <n v="4098.95"/>
        <n v="301.66000000000003"/>
        <n v="3817.05"/>
        <n v="2221.15"/>
        <n v="796.65000000000009"/>
        <n v="1284.8499999999999"/>
        <n v="4133.25"/>
        <n v="5613.02"/>
        <n v="2376"/>
        <n v="4938.8500000000004"/>
        <n v="1534.32"/>
        <n v="104.58"/>
        <n v="5588.08"/>
        <n v="1886.6"/>
        <n v="591.84"/>
        <n v="4118.76"/>
        <n v="1324.6"/>
        <n v="45.74"/>
        <n v="4357"/>
        <n v="653.15"/>
        <n v="4573.12"/>
        <n v="1657.44"/>
        <n v="1831.2"/>
        <n v="3884.82"/>
        <n v="991.11"/>
        <n v="15.7"/>
        <n v="3267.36"/>
        <n v="319.95"/>
        <n v="660.28"/>
        <n v="698.08"/>
        <n v="5905.4400000000014"/>
        <n v="463.24"/>
        <n v="3504.08"/>
        <n v="552.12"/>
        <n v="3245.68"/>
        <n v="662.18"/>
        <n v="379.2"/>
        <n v="771.53"/>
        <n v="636.29999999999995"/>
        <n v="3446.08"/>
        <n v="488.16"/>
        <n v="1018.15"/>
        <n v="4371.1000000000004"/>
        <n v="4593.54"/>
        <n v="68.319999999999993"/>
        <n v="626"/>
        <n v="4360.25"/>
        <n v="999.59999999999991"/>
        <n v="2273.16"/>
        <n v="6995.94"/>
        <n v="231.48"/>
        <n v="3776.72"/>
        <n v="5479.4400000000014"/>
        <n v="2856.96"/>
        <n v="6031.8"/>
        <n v="2537.19"/>
        <n v="898.62"/>
        <n v="607.41"/>
        <n v="1542.99"/>
        <n v="1727.28"/>
        <n v="2591.52"/>
        <n v="570.36"/>
        <n v="3705.3"/>
        <n v="5146.75"/>
        <n v="4219.74"/>
        <n v="473.06"/>
        <n v="799.45"/>
        <n v="5061.66"/>
        <n v="3706.74"/>
        <n v="4443.84"/>
        <n v="4475.8"/>
        <n v="795.33"/>
        <n v="3715.2"/>
        <n v="3123.84"/>
        <n v="527.43000000000006"/>
        <n v="1325.38"/>
        <n v="344.88"/>
        <n v="6566.07"/>
        <n v="650.84999999999991"/>
        <n v="3778.48"/>
        <n v="1594.28"/>
        <n v="804.42"/>
        <n v="290.31"/>
        <n v="562.21"/>
        <n v="4575.9000000000005"/>
        <n v="2466.8000000000002"/>
        <n v="86"/>
        <n v="719.05"/>
        <n v="3306.35"/>
        <n v="174.62"/>
        <n v="4361.3"/>
        <n v="3783.29"/>
        <n v="3231.48"/>
        <n v="1644"/>
        <n v="531.92999999999995"/>
        <n v="805.9"/>
        <n v="1971.92"/>
        <n v="133.93"/>
        <n v="3383.64"/>
        <n v="1903.56"/>
        <n v="3858.61"/>
        <n v="365.46"/>
        <n v="4365.6499999999996"/>
        <n v="331.34"/>
        <n v="2571.52"/>
        <n v="7558.56"/>
        <n v="2481.92"/>
        <n v="1830.32"/>
        <n v="700.45"/>
        <n v="163.44"/>
        <n v="1223.6600000000001"/>
        <n v="369.18"/>
        <n v="558.24"/>
        <n v="2952.42"/>
        <n v="4958.58"/>
        <n v="8038.44"/>
        <n v="1526.84"/>
        <n v="20.92"/>
        <n v="221.12"/>
        <n v="5584"/>
        <n v="2115.84"/>
        <n v="3971.07"/>
        <n v="3122.64"/>
        <n v="985.12"/>
        <n v="1043.52"/>
        <n v="2700.68"/>
        <n v="3999.2"/>
        <n v="955.78"/>
        <n v="164.92"/>
        <n v="1791.04"/>
        <n v="845.46"/>
        <n v="2664.18"/>
        <n v="2184.88"/>
        <n v="6082.92"/>
        <n v="2890.44"/>
        <n v="4756.92"/>
        <n v="2602.6"/>
        <n v="3582.44"/>
        <n v="2963.73"/>
        <n v="5746.37"/>
        <n v="2061"/>
        <n v="2854.05"/>
        <n v="1259.4000000000001"/>
        <n v="2910.63"/>
        <n v="5164.3999999999996"/>
        <n v="1708.11"/>
        <n v="874.44"/>
        <n v="6900.57"/>
        <n v="2383.02"/>
        <n v="408.95"/>
        <n v="810.72"/>
        <n v="3711.64"/>
        <n v="452.73"/>
        <n v="2012.84"/>
        <n v="713.13"/>
        <n v="4320.96"/>
        <n v="5346.08"/>
        <n v="1988.28"/>
        <n v="5613.44"/>
        <n v="808.92"/>
        <n v="387.03"/>
        <n v="104.94"/>
        <n v="1021.68"/>
        <n v="7350.12"/>
        <n v="370.76"/>
        <n v="2770.15"/>
        <n v="5836.67"/>
        <n v="3478.5"/>
        <n v="191.4"/>
        <n v="113.88"/>
        <n v="558.26"/>
        <n v="3187.03"/>
        <n v="1834.38"/>
        <n v="2169.6"/>
        <n v="3779.91"/>
        <n v="4348.8999999999996"/>
        <n v="1164.1600000000001"/>
        <n v="346.59"/>
        <n v="2737.35"/>
        <n v="7561.36"/>
        <n v="1652.58"/>
        <n v="6616.96"/>
        <n v="1682.92"/>
        <n v="277.8"/>
        <n v="1857.21"/>
        <n v="7878.56"/>
        <n v="5828.1"/>
        <n v="583.71"/>
        <n v="1338.39"/>
        <n v="256.23"/>
        <n v="4409.3999999999996"/>
        <n v="1418.19"/>
        <n v="48.96"/>
        <n v="3750.36"/>
        <n v="1927.66"/>
        <n v="801.42"/>
        <n v="997.95"/>
        <n v="851.06"/>
        <n v="545.88"/>
        <n v="965.08"/>
        <n v="4003.09"/>
        <n v="1087.54"/>
        <n v="3259.08"/>
        <n v="477.48"/>
        <n v="3503.78"/>
        <n v="644.28"/>
        <n v="6595.12"/>
        <n v="428.4"/>
        <n v="995.81999999999994"/>
        <n v="82.76"/>
        <n v="2096.96"/>
        <n v="4830.8"/>
        <n v="1168.08"/>
        <n v="3071.15"/>
        <n v="4374.4799999999996"/>
        <n v="3135.6"/>
        <n v="872.82"/>
        <n v="3184.1"/>
        <n v="1964.16"/>
        <n v="4721.22"/>
        <n v="1622.88"/>
        <n v="5491.7100000000009"/>
        <n v="846.1"/>
        <n v="384.32"/>
        <n v="361.69"/>
        <n v="1516.96"/>
        <n v="1284"/>
        <n v="8394.39"/>
        <n v="421.23"/>
        <n v="586.15"/>
        <n v="2914.68"/>
        <n v="5916.08"/>
        <n v="1977"/>
        <n v="1574.34"/>
        <n v="347.97"/>
        <n v="3718.8"/>
        <n v="1294.28"/>
        <n v="2358"/>
        <n v="718.89"/>
        <n v="2868.27"/>
        <n v="1462.42"/>
        <n v="735.51"/>
        <n v="227.98"/>
        <n v="3013.2"/>
        <n v="797.67"/>
        <n v="621.66999999999996"/>
        <n v="104.45"/>
        <n v="4332.0200000000004"/>
        <n v="263.37"/>
        <n v="2345.37"/>
        <n v="3810.6"/>
        <n v="5695.68"/>
        <n v="98.350000000000009"/>
        <n v="1960.34"/>
        <n v="1381.5"/>
        <n v="1227.96"/>
        <n v="1083.24"/>
        <n v="2071.85"/>
        <n v="1466.16"/>
        <n v="5185.0200000000004"/>
        <n v="1860.6"/>
        <n v="4317.67"/>
        <n v="2971.65"/>
        <n v="1515.84"/>
        <n v="2421.9499999999998"/>
        <n v="1457.44"/>
        <n v="119.12"/>
        <n v="3191.09"/>
        <n v="2887.56"/>
        <n v="1117.68"/>
        <n v="4531.1400000000003"/>
        <n v="1709.04"/>
        <n v="678.42"/>
        <n v="2457.36"/>
        <n v="991.34"/>
        <n v="651"/>
        <n v="951.39"/>
        <n v="6131.6500000000005"/>
        <n v="1655.62"/>
        <n v="3844.98"/>
        <n v="714.48"/>
        <n v="2619.4499999999998"/>
        <n v="2244.48"/>
        <n v="2284.35"/>
        <n v="2200.5"/>
        <n v="704.69"/>
        <n v="770.59"/>
        <n v="843.58"/>
        <n v="4646"/>
        <n v="1882.98"/>
        <n v="445.01"/>
        <n v="1239.28"/>
        <n v="2344.4"/>
        <n v="596.42999999999995"/>
        <n v="8384.76"/>
        <n v="855"/>
        <n v="5339.16"/>
        <n v="6273.68"/>
        <n v="1511.7"/>
        <n v="4971"/>
        <n v="838.08"/>
        <n v="433.5"/>
        <n v="270.72000000000003"/>
        <n v="687.90000000000009"/>
        <n v="4906.0200000000004"/>
        <n v="70.78"/>
        <n v="139.4"/>
        <n v="7808.96"/>
        <n v="3672.56"/>
        <n v="501.06000000000012"/>
        <n v="5265.12"/>
        <n v="2243.16"/>
        <n v="563.78000000000009"/>
        <n v="1517.85"/>
        <n v="1757.38"/>
        <n v="4105.8599999999997"/>
        <n v="3866"/>
        <n v="5888.22"/>
        <n v="5020.96"/>
        <n v="403.62"/>
        <n v="4006.08"/>
        <n v="892.2"/>
        <n v="367.38"/>
        <n v="1288.8399999999999"/>
        <n v="374.84"/>
        <n v="403.01"/>
        <n v="773.64"/>
        <n v="5800.32"/>
        <n v="5384.22"/>
        <n v="2125.56"/>
        <n v="2562.84"/>
        <n v="2251.7600000000002"/>
        <n v="3861.88"/>
        <n v="3681.4"/>
        <n v="4155.78"/>
        <n v="204.35"/>
        <n v="2704.73"/>
        <n v="2717.36"/>
        <n v="5053.0200000000004"/>
        <n v="1624.8"/>
        <n v="7475.31"/>
        <n v="1062.3"/>
        <n v="3239.01"/>
        <n v="956.96"/>
        <n v="5809.52"/>
        <n v="3171.78"/>
        <n v="1743.03"/>
        <n v="6959.52"/>
        <n v="773.21"/>
        <n v="2189.6999999999998"/>
        <n v="5135.04"/>
        <n v="1353.4"/>
        <n v="392.67"/>
        <n v="6482"/>
        <n v="746.07"/>
        <n v="6283.7100000000009"/>
        <n v="5401.27"/>
        <n v="3476.76"/>
        <n v="56.42"/>
        <n v="2220.63"/>
        <n v="2685.75"/>
        <n v="5139.8899999999994"/>
        <n v="2889.9"/>
        <n v="3627.54"/>
        <n v="7755.28"/>
        <n v="1641.33"/>
        <n v="218.05"/>
        <n v="905.12999999999988"/>
        <n v="1091.7"/>
        <n v="176"/>
        <n v="2675"/>
        <n v="565.34999999999991"/>
        <n v="3737.88"/>
        <n v="3357"/>
        <n v="256.11"/>
        <n v="4621.1899999999996"/>
        <n v="5254.13"/>
        <n v="3501.4"/>
        <n v="588.34"/>
        <n v="4799.8999999999996"/>
        <n v="6158.1100000000006"/>
        <n v="7655.52"/>
        <n v="325.91000000000003"/>
        <n v="491.6"/>
        <n v="4617.6499999999996"/>
        <n v="1705.83"/>
        <n v="994.92"/>
        <n v="4565.92"/>
        <n v="2054.52"/>
        <n v="7192.4"/>
        <n v="488.25"/>
        <n v="2515.92"/>
        <n v="237.28"/>
        <n v="2795.58"/>
        <n v="6311.83"/>
        <n v="6312.24"/>
        <n v="412.24"/>
        <n v="1671.36"/>
        <n v="3322.52"/>
        <n v="705.32"/>
        <n v="800.73"/>
        <n v="5982.9"/>
        <n v="2639.64"/>
        <n v="4635.4000000000005"/>
        <n v="2390"/>
        <n v="979.51"/>
        <n v="5762.7"/>
        <n v="1549.66"/>
        <n v="252.9"/>
        <n v="2495.7600000000002"/>
        <n v="4692.2999999999993"/>
        <n v="959.7700000000001"/>
        <n v="7790"/>
        <n v="4791.42"/>
        <n v="2459"/>
        <n v="639.44999999999993"/>
        <n v="3964.32"/>
        <n v="1546.79"/>
        <n v="1772.22"/>
        <n v="2150.52"/>
        <n v="7322.16"/>
        <n v="3779.76"/>
        <n v="4578.16"/>
        <n v="239.35"/>
        <n v="686.43"/>
        <n v="1089.18"/>
        <n v="2772.4"/>
        <n v="676.6"/>
        <n v="1636.11"/>
        <n v="1551.48"/>
        <n v="2277.12"/>
        <n v="3575.53"/>
        <n v="2791"/>
        <n v="2583.92"/>
        <n v="66.8"/>
        <n v="519.44000000000005"/>
        <n v="494.53"/>
        <n v="3725.82"/>
        <n v="512.39"/>
        <n v="800.49"/>
        <n v="8410.86"/>
        <n v="435.24"/>
        <n v="416.3"/>
        <n v="1062.99"/>
        <n v="4189.84"/>
        <n v="506.28"/>
        <n v="430.9"/>
        <n v="2734.76"/>
        <n v="1031.49"/>
        <n v="3548.55"/>
        <n v="1799.55"/>
        <n v="719.84"/>
        <n v="457.25"/>
        <n v="4549.7000000000007"/>
        <n v="764.66"/>
        <n v="560.28"/>
        <n v="5623.4400000000014"/>
        <n v="493.96"/>
        <n v="761.81999999999994"/>
        <n v="198.35"/>
        <n v="7044.48"/>
        <n v="5986.98"/>
        <n v="3029.3"/>
        <n v="1671.32"/>
        <n v="5309.7000000000007"/>
        <n v="240.38"/>
        <n v="3237.48"/>
        <n v="727.52"/>
        <n v="886.68"/>
        <n v="914.68999999999994"/>
        <n v="1833.06"/>
        <n v="1471.02"/>
        <n v="6407.73"/>
        <n v="3695.2"/>
        <n v="3700.65"/>
        <n v="3700.3"/>
        <n v="3947.82"/>
        <n v="3102.4"/>
        <n v="3213.65"/>
        <n v="275.99"/>
        <n v="2183.52"/>
        <n v="5373.09"/>
        <n v="7938.5399999999991"/>
        <n v="1394.22"/>
        <n v="4918.32"/>
        <n v="427.56"/>
        <n v="3182.58"/>
        <n v="7771.59"/>
        <n v="1200.6199999999999"/>
        <n v="1589.14"/>
        <n v="1726.78"/>
        <n v="276.44"/>
        <n v="901.02"/>
        <n v="6577.7599999999993"/>
        <n v="784.30000000000007"/>
        <n v="3582.12"/>
        <n v="3275.75"/>
        <n v="1629.72"/>
        <n v="4675.45"/>
        <n v="3599.37"/>
        <n v="2039.55"/>
        <n v="8890.65"/>
        <n v="3550.96"/>
        <n v="6150.87"/>
        <n v="5907.36"/>
        <n v="84.39"/>
        <n v="1504.2"/>
        <n v="613.44000000000005"/>
        <n v="344.54"/>
        <n v="4560.5600000000004"/>
        <n v="2845.12"/>
        <n v="1989.44"/>
        <n v="2779"/>
        <n v="4254.16"/>
        <n v="2605.86"/>
        <n v="534.18000000000006"/>
        <n v="1171.53"/>
        <n v="311.60000000000002"/>
        <n v="346.38"/>
        <n v="390.87"/>
        <n v="977.4"/>
        <n v="6830.95"/>
        <n v="619.91999999999996"/>
        <n v="594.44000000000005"/>
        <n v="1142.8"/>
        <n v="424.17"/>
        <n v="3593.35"/>
        <n v="3680.8"/>
        <n v="586.6"/>
        <n v="167.95"/>
        <n v="802.35"/>
        <n v="1249.8800000000001"/>
        <n v="425.86"/>
        <n v="1752.87"/>
        <n v="4987.12"/>
        <n v="819.61"/>
        <n v="1289"/>
        <n v="2654.8"/>
        <n v="1969.17"/>
        <n v="1662.84"/>
        <n v="6374.88"/>
        <n v="2556.54"/>
        <n v="525.75"/>
        <n v="910.05000000000007"/>
        <n v="269.04000000000002"/>
        <n v="1712.7"/>
        <n v="1558.15"/>
        <n v="662.12"/>
        <n v="3229.62"/>
        <n v="5980.38"/>
        <n v="223.52"/>
        <n v="792.13"/>
        <n v="998.48"/>
        <n v="615.52"/>
        <n v="4201.74"/>
        <n v="2328.7199999999998"/>
        <n v="742.6"/>
        <n v="708.51"/>
        <n v="3666.7"/>
        <n v="604.80000000000007"/>
        <n v="4406.3999999999996"/>
        <n v="2419.2600000000002"/>
        <n v="452.14"/>
        <n v="1727.53"/>
        <n v="1122.1199999999999"/>
        <n v="2762.69"/>
        <n v="1258.98"/>
        <n v="819.66"/>
        <n v="604.02"/>
        <n v="1740.44"/>
        <n v="724.11"/>
        <n v="992.24"/>
        <n v="621.97"/>
        <n v="2679.3"/>
        <n v="2683.48"/>
        <n v="1634.4"/>
        <n v="913.14"/>
        <n v="1521.36"/>
        <n v="1273.1500000000001"/>
        <n v="3205.89"/>
        <n v="2783.28"/>
        <n v="1757.35"/>
        <n v="824.26"/>
        <n v="3107.64"/>
        <n v="8109.18"/>
        <n v="1692.15"/>
        <n v="3502.08"/>
        <n v="1025.31"/>
        <n v="7603.68"/>
        <n v="1132.6199999999999"/>
        <n v="7876.3499999999995"/>
        <n v="110.8"/>
        <n v="343.63"/>
        <n v="2651.44"/>
        <n v="2422.83"/>
        <n v="1873.7"/>
        <n v="4619.5200000000004"/>
        <n v="473.25"/>
        <n v="4837.07"/>
        <n v="5884.38"/>
        <n v="1534.46"/>
        <n v="2131.9899999999998"/>
        <n v="1414.8"/>
        <n v="793.34999999999991"/>
        <n v="3058.3"/>
        <n v="963.36"/>
        <n v="1116.8499999999999"/>
        <n v="148.25"/>
        <n v="1966.4"/>
        <n v="2687.61"/>
        <n v="619.70000000000005"/>
        <n v="4036.74"/>
        <n v="4157.2000000000007"/>
        <n v="6104.28"/>
        <n v="4100.58"/>
        <n v="1677.48"/>
        <n v="1522.62"/>
        <n v="4380.3899999999994"/>
        <n v="302.14"/>
        <n v="3074.35"/>
        <n v="5748.2999999999993"/>
        <n v="6258.1500000000005"/>
        <n v="4672.08"/>
        <n v="501.69"/>
        <n v="827.56"/>
        <n v="880.32"/>
        <n v="200.4"/>
        <n v="2119.64"/>
        <n v="4190.96"/>
        <n v="1615.86"/>
        <n v="386.56"/>
        <n v="4636.2000000000007"/>
        <n v="6256.4"/>
        <n v="1437.98"/>
        <n v="189.17"/>
        <n v="5586.84"/>
        <n v="4678.7299999999996"/>
        <n v="6052.9000000000005"/>
        <n v="1714.05"/>
        <n v="3926.22"/>
        <n v="5148.29"/>
        <n v="6452.55"/>
        <n v="3987.5"/>
        <n v="2709.3"/>
        <n v="4104.45"/>
        <n v="2134.98"/>
        <n v="1211.2"/>
        <n v="1505.97"/>
        <n v="1002.96"/>
        <n v="4332.0599999999986"/>
        <n v="908.42"/>
        <n v="1127.3399999999999"/>
        <n v="264.20999999999998"/>
        <n v="829.26"/>
        <n v="409.28"/>
        <n v="3447.68"/>
        <n v="600.87"/>
        <n v="649.44000000000005"/>
        <n v="58"/>
        <n v="2190.85"/>
        <n v="424.58"/>
        <n v="3214.84"/>
        <n v="810.99"/>
        <n v="5878.1100000000006"/>
        <n v="7815.24"/>
        <n v="514.79999999999995"/>
        <n v="630.70000000000005"/>
        <n v="1087.2"/>
        <n v="2982.4"/>
        <n v="883.28"/>
        <n v="3970.24"/>
        <n v="615.9"/>
        <n v="1379.49"/>
        <n v="3965.04"/>
        <n v="996.37"/>
        <n v="1668.52"/>
        <n v="2837.64"/>
        <n v="432.86"/>
        <n v="788.48"/>
        <n v="236.08"/>
        <n v="1692.36"/>
        <n v="2852.19"/>
        <n v="1857.6"/>
        <n v="879.7"/>
        <n v="1088.2"/>
        <n v="2907.57"/>
        <n v="726.48"/>
        <n v="4057.65"/>
        <n v="706"/>
        <n v="1262.46"/>
        <n v="1188.3"/>
        <n v="3335.85"/>
        <n v="465.2"/>
        <n v="215.81"/>
        <n v="5734.96"/>
        <n v="3239.76"/>
        <n v="7169.36"/>
        <n v="1724.96"/>
        <n v="1125.68"/>
        <n v="4315.2299999999996"/>
        <n v="1906.5"/>
        <n v="582.6"/>
        <n v="5013.92"/>
        <n v="956.09999999999991"/>
        <n v="7760.96"/>
        <n v="1904.58"/>
        <n v="574.9"/>
        <n v="1206.08"/>
        <n v="6420.64"/>
        <n v="6156.16"/>
        <n v="4029.18"/>
        <n v="719.16"/>
        <n v="4707.3599999999997"/>
        <n v="2401.7600000000002"/>
        <n v="326.48"/>
        <n v="126.6"/>
        <n v="926.32"/>
        <n v="69.66"/>
        <n v="2068.4"/>
        <n v="6256.18"/>
        <n v="3506.44"/>
        <n v="634.20000000000005"/>
        <n v="3057.04"/>
        <n v="1281.6300000000001"/>
        <n v="2196.16"/>
        <n v="7450.32"/>
        <n v="3234"/>
        <n v="254.76"/>
        <n v="1457.28"/>
        <n v="5440.59"/>
        <n v="813.65"/>
        <n v="8246.9700000000012"/>
        <n v="4399.2"/>
        <n v="3483.75"/>
        <n v="4025"/>
        <n v="5982.84"/>
        <n v="5027.76"/>
        <n v="65.97"/>
        <n v="1799.34"/>
        <n v="5239.28"/>
        <n v="1929.5"/>
        <n v="429.5"/>
        <n v="1938.4"/>
        <n v="2278.92"/>
        <n v="3752.28"/>
        <n v="4926"/>
        <n v="3107.56"/>
        <n v="5592.48"/>
        <n v="2498.84"/>
        <n v="3492.64"/>
        <n v="257.17"/>
        <n v="2122.48"/>
        <n v="622.65000000000009"/>
        <n v="277.05"/>
        <n v="6857.12"/>
        <n v="1531.94"/>
        <n v="428.72"/>
        <n v="589.38"/>
        <n v="3112.15"/>
        <n v="686.42"/>
        <n v="2162.8200000000002"/>
        <n v="683.34"/>
        <n v="2078.6799999999998"/>
        <n v="1936.36"/>
        <n v="96.72"/>
        <n v="667.03"/>
        <n v="2180"/>
        <n v="531.14"/>
        <n v="548.72"/>
        <n v="839.69999999999993"/>
        <n v="212.22"/>
        <n v="668.88"/>
        <n v="1840.76"/>
        <n v="515.66999999999996"/>
        <n v="1909.14"/>
        <n v="4260.4000000000005"/>
        <n v="5042.9399999999996"/>
        <n v="902.74"/>
        <n v="5597.06"/>
        <n v="1664.16"/>
        <n v="1514.98"/>
      </sharedItems>
    </cacheField>
    <cacheField name="Sales Type" numFmtId="0">
      <sharedItems/>
    </cacheField>
    <cacheField name="year" numFmtId="0">
      <sharedItems containsSemiMixedTypes="0" containsString="0" containsNumber="1" containsInteger="1" minValue="2023" maxValue="2025"/>
    </cacheField>
    <cacheField name="PROPER" numFmtId="0">
      <sharedItems/>
    </cacheField>
    <cacheField name="CAPITAL" numFmtId="0">
      <sharedItems/>
    </cacheField>
    <cacheField name="DISCOUNTED PRICE" numFmtId="165">
      <sharedItems containsSemiMixedTypes="0" containsString="0" containsNumber="1" minValue="14.129999999999999" maxValue="8001.5850000000009"/>
    </cacheField>
    <cacheField name="TEXT" numFmtId="165">
      <sharedItems/>
    </cacheField>
    <cacheField name="SALES TAX 18%" numFmtId="0">
      <sharedItems containsSemiMixedTypes="0" containsString="0" containsNumber="1" minValue="2.8259999999999996" maxValue="1600.3169999999998"/>
    </cacheField>
  </cacheFields>
  <extLst>
    <ext xmlns:x14="http://schemas.microsoft.com/office/spreadsheetml/2009/9/main" uri="{725AE2AE-9491-48be-B2B4-4EB974FC3084}">
      <x14:pivotCacheDefinition pivotCacheId="124651390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eet" refreshedDate="45765.535379976849" createdVersion="8" refreshedVersion="8" minRefreshableVersion="3" recordCount="1000" xr:uid="{304F6962-1BA6-4D9A-9C4D-F8B85AAF7BCC}">
  <cacheSource type="worksheet">
    <worksheetSource ref="A1:Q1001" sheet="sales data"/>
  </cacheSource>
  <cacheFields count="20">
    <cacheField name="Order ID" numFmtId="0">
      <sharedItems containsSemiMixedTypes="0" containsString="0" containsNumber="1" containsInteger="1" minValue="1009" maxValue="9993"/>
    </cacheField>
    <cacheField name="Order Date" numFmtId="164">
      <sharedItems containsSemiMixedTypes="0" containsNonDate="0" containsDate="1" containsString="0" minDate="2023-04-07T00:00:00" maxDate="2025-04-05T00:00:00" count="557">
        <d v="2023-04-07T00:00:00"/>
        <d v="2023-04-08T00:00:00"/>
        <d v="2023-04-09T00:00:00"/>
        <d v="2023-04-10T00:00:00"/>
        <d v="2023-04-11T00:00:00"/>
        <d v="2023-04-13T00:00:00"/>
        <d v="2023-04-15T00:00:00"/>
        <d v="2023-04-16T00:00:00"/>
        <d v="2023-04-17T00:00:00"/>
        <d v="2023-04-18T00:00:00"/>
        <d v="2023-04-19T00:00:00"/>
        <d v="2023-04-20T00:00:00"/>
        <d v="2023-04-21T00:00:00"/>
        <d v="2023-04-23T00:00:00"/>
        <d v="2023-04-25T00:00:00"/>
        <d v="2023-04-26T00:00:00"/>
        <d v="2023-04-28T00:00:00"/>
        <d v="2023-04-29T00:00:00"/>
        <d v="2023-05-01T00:00:00"/>
        <d v="2023-05-02T00:00:00"/>
        <d v="2023-05-03T00:00:00"/>
        <d v="2023-05-09T00:00:00"/>
        <d v="2023-05-10T00:00:00"/>
        <d v="2023-05-11T00:00:00"/>
        <d v="2023-05-12T00:00:00"/>
        <d v="2023-05-13T00:00:00"/>
        <d v="2023-05-14T00:00:00"/>
        <d v="2023-05-15T00:00:00"/>
        <d v="2023-05-16T00:00:00"/>
        <d v="2023-05-17T00:00:00"/>
        <d v="2023-05-19T00:00:00"/>
        <d v="2023-05-21T00:00:00"/>
        <d v="2023-05-22T00:00:00"/>
        <d v="2023-05-23T00:00:00"/>
        <d v="2023-05-24T00:00:00"/>
        <d v="2023-05-25T00:00:00"/>
        <d v="2023-05-26T00:00:00"/>
        <d v="2023-05-27T00:00:00"/>
        <d v="2023-05-28T00:00:00"/>
        <d v="2023-05-29T00:00:00"/>
        <d v="2023-05-30T00:00:00"/>
        <d v="2023-06-02T00:00:00"/>
        <d v="2023-06-03T00:00:00"/>
        <d v="2023-06-05T00:00:00"/>
        <d v="2023-06-06T00:00:00"/>
        <d v="2023-06-07T00:00:00"/>
        <d v="2023-06-09T00:00:00"/>
        <d v="2023-06-13T00:00:00"/>
        <d v="2023-06-14T00:00:00"/>
        <d v="2023-06-15T00:00:00"/>
        <d v="2023-06-16T00:00:00"/>
        <d v="2023-06-17T00:00:00"/>
        <d v="2023-06-18T00:00:00"/>
        <d v="2023-06-19T00:00:00"/>
        <d v="2023-06-20T00:00:00"/>
        <d v="2023-06-21T00:00:00"/>
        <d v="2023-06-22T00:00:00"/>
        <d v="2023-06-24T00:00:00"/>
        <d v="2023-06-25T00:00:00"/>
        <d v="2023-06-26T00:00:00"/>
        <d v="2023-06-27T00:00:00"/>
        <d v="2023-06-29T00:00:00"/>
        <d v="2023-06-30T00:00:00"/>
        <d v="2023-07-01T00:00:00"/>
        <d v="2023-07-02T00:00:00"/>
        <d v="2023-07-03T00:00:00"/>
        <d v="2023-07-04T00:00:00"/>
        <d v="2023-07-05T00:00:00"/>
        <d v="2023-07-06T00:00:00"/>
        <d v="2023-07-08T00:00:00"/>
        <d v="2023-07-09T00:00:00"/>
        <d v="2023-07-10T00:00:00"/>
        <d v="2023-07-11T00:00:00"/>
        <d v="2023-07-12T00:00:00"/>
        <d v="2023-07-14T00:00:00"/>
        <d v="2023-07-15T00:00:00"/>
        <d v="2023-07-16T00:00:00"/>
        <d v="2023-07-18T00:00:00"/>
        <d v="2023-07-19T00:00:00"/>
        <d v="2023-07-20T00:00:00"/>
        <d v="2023-07-21T00:00:00"/>
        <d v="2023-07-22T00:00:00"/>
        <d v="2023-07-23T00:00:00"/>
        <d v="2023-07-24T00:00:00"/>
        <d v="2023-07-25T00:00:00"/>
        <d v="2023-07-26T00:00:00"/>
        <d v="2023-07-27T00:00:00"/>
        <d v="2023-07-29T00:00:00"/>
        <d v="2023-07-31T00:00:00"/>
        <d v="2023-08-01T00:00:00"/>
        <d v="2023-08-02T00:00:00"/>
        <d v="2023-08-03T00:00:00"/>
        <d v="2023-08-05T00:00:00"/>
        <d v="2023-08-07T00:00:00"/>
        <d v="2023-08-08T00:00:00"/>
        <d v="2023-08-09T00:00:00"/>
        <d v="2023-08-10T00:00:00"/>
        <d v="2023-08-11T00:00:00"/>
        <d v="2023-08-13T00:00:00"/>
        <d v="2023-08-14T00:00:00"/>
        <d v="2023-08-17T00:00:00"/>
        <d v="2023-08-18T00:00:00"/>
        <d v="2023-08-21T00:00:00"/>
        <d v="2023-08-22T00:00:00"/>
        <d v="2023-08-23T00:00:00"/>
        <d v="2023-08-25T00:00:00"/>
        <d v="2023-08-26T00:00:00"/>
        <d v="2023-08-27T00:00:00"/>
        <d v="2023-08-29T00:00:00"/>
        <d v="2023-08-30T00:00:00"/>
        <d v="2023-09-02T00:00:00"/>
        <d v="2023-09-03T00:00:00"/>
        <d v="2023-09-05T00:00:00"/>
        <d v="2023-09-06T00:00:00"/>
        <d v="2023-09-07T00:00:00"/>
        <d v="2023-09-08T00:00:00"/>
        <d v="2023-09-09T00:00:00"/>
        <d v="2023-09-10T00:00:00"/>
        <d v="2023-09-11T00:00:00"/>
        <d v="2023-09-12T00:00:00"/>
        <d v="2023-09-15T00:00:00"/>
        <d v="2023-09-17T00:00:00"/>
        <d v="2023-09-18T00:00:00"/>
        <d v="2023-09-19T00:00:00"/>
        <d v="2023-09-20T00:00:00"/>
        <d v="2023-09-21T00:00:00"/>
        <d v="2023-09-22T00:00:00"/>
        <d v="2023-09-23T00:00:00"/>
        <d v="2023-09-25T00:00:00"/>
        <d v="2023-09-26T00:00:00"/>
        <d v="2023-09-27T00:00:00"/>
        <d v="2023-09-28T00:00:00"/>
        <d v="2023-09-29T00:00:00"/>
        <d v="2023-09-30T00:00:00"/>
        <d v="2023-10-01T00:00:00"/>
        <d v="2023-10-02T00:00:00"/>
        <d v="2023-10-03T00:00:00"/>
        <d v="2023-10-04T00:00:00"/>
        <d v="2023-10-06T00:00:00"/>
        <d v="2023-10-08T00:00:00"/>
        <d v="2023-10-09T00:00:00"/>
        <d v="2023-10-10T00:00:00"/>
        <d v="2023-10-11T00:00:00"/>
        <d v="2023-10-12T00:00:00"/>
        <d v="2023-10-15T00:00:00"/>
        <d v="2023-10-16T00:00:00"/>
        <d v="2023-10-17T00:00:00"/>
        <d v="2023-10-20T00:00:00"/>
        <d v="2023-10-21T00:00:00"/>
        <d v="2023-10-22T00:00:00"/>
        <d v="2023-10-23T00:00:00"/>
        <d v="2023-10-28T00:00:00"/>
        <d v="2023-10-29T00:00:00"/>
        <d v="2023-10-30T00:00:00"/>
        <d v="2023-11-01T00:00:00"/>
        <d v="2023-11-02T00:00:00"/>
        <d v="2023-11-03T00:00:00"/>
        <d v="2023-11-04T00:00:00"/>
        <d v="2023-11-05T00:00:00"/>
        <d v="2023-11-06T00:00:00"/>
        <d v="2023-11-08T00:00:00"/>
        <d v="2023-11-10T00:00:00"/>
        <d v="2023-11-11T00:00:00"/>
        <d v="2023-11-12T00:00:00"/>
        <d v="2023-11-13T00:00:00"/>
        <d v="2023-11-14T00:00:00"/>
        <d v="2023-11-15T00:00:00"/>
        <d v="2023-11-16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4T00:00:00"/>
        <d v="2023-12-05T00:00:00"/>
        <d v="2023-12-08T00:00:00"/>
        <d v="2023-12-09T00:00:00"/>
        <d v="2023-12-10T00:00:00"/>
        <d v="2023-12-11T00:00:00"/>
        <d v="2023-12-12T00:00:00"/>
        <d v="2023-12-13T00:00:00"/>
        <d v="2023-12-14T00:00:00"/>
        <d v="2023-12-16T00:00:00"/>
        <d v="2023-12-18T00:00:00"/>
        <d v="2023-12-20T00:00:00"/>
        <d v="2023-12-21T00:00:00"/>
        <d v="2023-12-22T00:00:00"/>
        <d v="2023-12-23T00:00:00"/>
        <d v="2023-12-24T00:00:00"/>
        <d v="2023-12-26T00:00:00"/>
        <d v="2023-12-27T00:00:00"/>
        <d v="2023-12-29T00:00:00"/>
        <d v="2023-12-30T00:00:00"/>
        <d v="2023-12-31T00:00:00"/>
        <d v="2024-01-02T00:00:00"/>
        <d v="2024-01-04T00:00:00"/>
        <d v="2024-01-06T00:00:00"/>
        <d v="2024-01-07T00:00:00"/>
        <d v="2024-01-08T00:00:00"/>
        <d v="2024-01-09T00:00:00"/>
        <d v="2024-01-10T00:00:00"/>
        <d v="2024-01-11T00:00:00"/>
        <d v="2024-01-12T00:00:00"/>
        <d v="2024-01-13T00:00:00"/>
        <d v="2024-01-14T00:00:00"/>
        <d v="2024-01-18T00:00:00"/>
        <d v="2024-01-19T00:00:00"/>
        <d v="2024-01-20T00:00:00"/>
        <d v="2024-01-22T00:00:00"/>
        <d v="2024-01-23T00:00:00"/>
        <d v="2024-01-24T00:00:00"/>
        <d v="2024-01-25T00:00:00"/>
        <d v="2024-01-26T00:00:00"/>
        <d v="2024-01-27T00:00:00"/>
        <d v="2024-01-29T00:00:00"/>
        <d v="2024-01-30T00:00:00"/>
        <d v="2024-01-31T00:00:00"/>
        <d v="2024-02-01T00:00:00"/>
        <d v="2024-02-02T00:00:00"/>
        <d v="2024-02-03T00:00:00"/>
        <d v="2024-02-04T00:00:00"/>
        <d v="2024-02-06T00:00:00"/>
        <d v="2024-02-07T00:00:00"/>
        <d v="2024-02-08T00:00:00"/>
        <d v="2024-02-09T00:00:00"/>
        <d v="2024-02-13T00:00:00"/>
        <d v="2024-02-14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5T00:00:00"/>
        <d v="2024-03-07T00:00:00"/>
        <d v="2024-03-08T00:00:00"/>
        <d v="2024-03-09T00:00:00"/>
        <d v="2024-03-10T00:00:00"/>
        <d v="2024-03-11T00:00:00"/>
        <d v="2024-03-14T00:00:00"/>
        <d v="2024-03-15T00:00:00"/>
        <d v="2024-03-16T00:00:00"/>
        <d v="2024-03-18T00:00:00"/>
        <d v="2024-03-19T00:00:00"/>
        <d v="2024-03-20T00:00:00"/>
        <d v="2024-03-21T00:00:00"/>
        <d v="2024-03-22T00:00:00"/>
        <d v="2024-03-23T00:00:00"/>
        <d v="2024-03-24T00:00:00"/>
        <d v="2024-03-25T00:00:00"/>
        <d v="2024-03-27T00:00:00"/>
        <d v="2024-03-28T00:00:00"/>
        <d v="2024-03-29T00:00:00"/>
        <d v="2024-03-30T00:00:00"/>
        <d v="2024-03-31T00:00:00"/>
        <d v="2024-04-02T00:00:00"/>
        <d v="2024-04-04T00:00:00"/>
        <d v="2024-04-05T00:00:00"/>
        <d v="2024-04-06T00:00:00"/>
        <d v="2024-04-07T00:00:00"/>
        <d v="2024-04-08T00:00:00"/>
        <d v="2024-04-09T00:00:00"/>
        <d v="2024-04-10T00:00:00"/>
        <d v="2024-04-11T00:00:00"/>
        <d v="2024-04-13T00:00:00"/>
        <d v="2024-04-14T00:00:00"/>
        <d v="2024-04-15T00:00:00"/>
        <d v="2024-04-18T00:00:00"/>
        <d v="2024-04-21T00:00:00"/>
        <d v="2024-04-22T00:00:00"/>
        <d v="2024-04-23T00:00:00"/>
        <d v="2024-04-25T00:00:00"/>
        <d v="2024-04-26T00:00:00"/>
        <d v="2024-04-28T00:00:00"/>
        <d v="2024-04-29T00:00:00"/>
        <d v="2024-04-30T00:00:00"/>
        <d v="2024-05-03T00:00:00"/>
        <d v="2024-05-04T00:00:00"/>
        <d v="2024-05-06T00:00:00"/>
        <d v="2024-05-10T00:00:00"/>
        <d v="2024-05-11T00:00:00"/>
        <d v="2024-05-12T00:00:00"/>
        <d v="2024-05-13T00:00:00"/>
        <d v="2024-05-15T00:00:00"/>
        <d v="2024-05-16T00:00:00"/>
        <d v="2024-05-17T00:00:00"/>
        <d v="2024-05-18T00:00:00"/>
        <d v="2024-05-19T00:00:00"/>
        <d v="2024-05-21T00:00:00"/>
        <d v="2024-05-22T00:00:00"/>
        <d v="2024-05-24T00:00:00"/>
        <d v="2024-05-25T00:00:00"/>
        <d v="2024-05-26T00:00:00"/>
        <d v="2024-05-27T00:00:00"/>
        <d v="2024-05-28T00:00:00"/>
        <d v="2024-05-29T00:00:00"/>
        <d v="2024-05-30T00:00:00"/>
        <d v="2024-05-31T00:00:00"/>
        <d v="2024-06-01T00:00:00"/>
        <d v="2024-06-02T00:00:00"/>
        <d v="2024-06-04T00:00:00"/>
        <d v="2024-06-06T00:00:00"/>
        <d v="2024-06-08T00:00:00"/>
        <d v="2024-06-09T00:00:00"/>
        <d v="2024-06-10T00:00:00"/>
        <d v="2024-06-13T00:00:00"/>
        <d v="2024-06-14T00:00:00"/>
        <d v="2024-06-15T00:00:00"/>
        <d v="2024-06-16T00:00:00"/>
        <d v="2024-06-17T00:00:00"/>
        <d v="2024-06-19T00:00:00"/>
        <d v="2024-06-20T00:00:00"/>
        <d v="2024-06-21T00:00:00"/>
        <d v="2024-06-22T00:00:00"/>
        <d v="2024-06-24T00:00:00"/>
        <d v="2024-06-25T00:00:00"/>
        <d v="2024-06-26T00:00:00"/>
        <d v="2024-06-27T00:00:00"/>
        <d v="2024-06-28T00:00:00"/>
        <d v="2024-06-29T00:00:00"/>
        <d v="2024-07-01T00:00:00"/>
        <d v="2024-07-02T00:00:00"/>
        <d v="2024-07-03T00:00:00"/>
        <d v="2024-07-04T00:00:00"/>
        <d v="2024-07-05T00:00:00"/>
        <d v="2024-07-06T00:00:00"/>
        <d v="2024-07-07T00:00:00"/>
        <d v="2024-07-09T00:00:00"/>
        <d v="2024-07-10T00:00:00"/>
        <d v="2024-07-11T00:00:00"/>
        <d v="2024-07-12T00:00:00"/>
        <d v="2024-07-14T00:00:00"/>
        <d v="2024-07-15T00:00:00"/>
        <d v="2024-07-16T00:00:00"/>
        <d v="2024-07-17T00:00:00"/>
        <d v="2024-07-18T00:00:00"/>
        <d v="2024-07-19T00:00:00"/>
        <d v="2024-07-20T00:00:00"/>
        <d v="2024-07-22T00:00:00"/>
        <d v="2024-07-24T00:00:00"/>
        <d v="2024-07-25T00:00:00"/>
        <d v="2024-07-26T00:00:00"/>
        <d v="2024-07-27T00:00:00"/>
        <d v="2024-07-28T00:00:00"/>
        <d v="2024-07-29T00:00:00"/>
        <d v="2024-07-30T00:00:00"/>
        <d v="2024-07-31T00:00:00"/>
        <d v="2024-08-02T00:00:00"/>
        <d v="2024-08-03T00:00:00"/>
        <d v="2024-08-04T00:00:00"/>
        <d v="2024-08-05T00:00:00"/>
        <d v="2024-08-06T00:00:00"/>
        <d v="2024-08-07T00:00:00"/>
        <d v="2024-08-08T00:00:00"/>
        <d v="2024-08-10T00:00:00"/>
        <d v="2024-08-12T00:00:00"/>
        <d v="2024-08-15T00:00:00"/>
        <d v="2024-08-18T00:00:00"/>
        <d v="2024-08-19T00:00:00"/>
        <d v="2024-08-20T00:00:00"/>
        <d v="2024-08-21T00:00:00"/>
        <d v="2024-08-22T00:00:00"/>
        <d v="2024-08-23T00:00:00"/>
        <d v="2024-08-24T00:00:00"/>
        <d v="2024-08-25T00:00:00"/>
        <d v="2024-08-26T00:00:00"/>
        <d v="2024-08-29T00:00:00"/>
        <d v="2024-09-02T00:00:00"/>
        <d v="2024-09-04T00:00:00"/>
        <d v="2024-09-05T00:00:00"/>
        <d v="2024-09-06T00:00:00"/>
        <d v="2024-09-07T00:00:00"/>
        <d v="2024-09-08T00:00:00"/>
        <d v="2024-09-09T00:00:00"/>
        <d v="2024-09-10T00:00:00"/>
        <d v="2024-09-11T00:00:00"/>
        <d v="2024-09-12T00:00:00"/>
        <d v="2024-09-13T00:00:00"/>
        <d v="2024-09-14T00:00:00"/>
        <d v="2024-09-16T00:00:00"/>
        <d v="2024-09-17T00:00:00"/>
        <d v="2024-09-20T00:00:00"/>
        <d v="2024-09-21T00:00:00"/>
        <d v="2024-09-23T00:00:00"/>
        <d v="2024-09-24T00:00:00"/>
        <d v="2024-09-25T00:00:00"/>
        <d v="2024-09-27T00:00:00"/>
        <d v="2024-09-28T00:00:00"/>
        <d v="2024-09-29T00:00:00"/>
        <d v="2024-09-30T00:00:00"/>
        <d v="2024-10-01T00:00:00"/>
        <d v="2024-10-02T00:00:00"/>
        <d v="2024-10-06T00:00:00"/>
        <d v="2024-10-07T00:00:00"/>
        <d v="2024-10-08T00:00:00"/>
        <d v="2024-10-09T00:00:00"/>
        <d v="2024-10-11T00:00:00"/>
        <d v="2024-10-12T00:00:00"/>
        <d v="2024-10-13T00:00:00"/>
        <d v="2024-10-14T00:00:00"/>
        <d v="2024-10-15T00:00:00"/>
        <d v="2024-10-16T00:00:00"/>
        <d v="2024-10-17T00:00:00"/>
        <d v="2024-10-18T00:00:00"/>
        <d v="2024-10-19T00:00:00"/>
        <d v="2024-10-20T00:00:00"/>
        <d v="2024-10-22T00:00:00"/>
        <d v="2024-10-23T00:00:00"/>
        <d v="2024-10-24T00:00:00"/>
        <d v="2024-10-28T00:00:00"/>
        <d v="2024-10-29T00:00:00"/>
        <d v="2024-10-30T00:00:00"/>
        <d v="2024-10-31T00:00:00"/>
        <d v="2024-11-01T00:00:00"/>
        <d v="2024-11-02T00:00:00"/>
        <d v="2024-11-04T00:00:00"/>
        <d v="2024-11-05T00:00:00"/>
        <d v="2024-11-06T00:00:00"/>
        <d v="2024-11-07T00:00:00"/>
        <d v="2024-11-08T00:00:00"/>
        <d v="2024-11-09T00:00:00"/>
        <d v="2024-11-10T00:00:00"/>
        <d v="2024-11-11T00:00:00"/>
        <d v="2024-11-12T00:00:00"/>
        <d v="2024-11-13T00:00:00"/>
        <d v="2024-11-15T00:00:00"/>
        <d v="2024-11-16T00:00:00"/>
        <d v="2024-11-17T00:00:00"/>
        <d v="2024-11-18T00:00:00"/>
        <d v="2024-11-19T00:00:00"/>
        <d v="2024-11-20T00:00:00"/>
        <d v="2024-11-21T00:00:00"/>
        <d v="2024-11-22T00:00:00"/>
        <d v="2024-11-23T00:00:00"/>
        <d v="2024-11-26T00:00:00"/>
        <d v="2024-11-27T00:00:00"/>
        <d v="2024-11-30T00:00:00"/>
        <d v="2024-12-01T00:00:00"/>
        <d v="2024-12-02T00:00:00"/>
        <d v="2024-12-03T00:00:00"/>
        <d v="2024-12-05T00:00:00"/>
        <d v="2024-12-06T00:00:00"/>
        <d v="2024-12-07T00:00:00"/>
        <d v="2024-12-08T00:00:00"/>
        <d v="2024-12-09T00:00:00"/>
        <d v="2024-12-10T00:00:00"/>
        <d v="2024-12-12T00:00:00"/>
        <d v="2024-12-13T00:00:00"/>
        <d v="2024-12-15T00:00:00"/>
        <d v="2024-12-18T00:00:00"/>
        <d v="2024-12-20T00:00:00"/>
        <d v="2024-12-21T00:00:00"/>
        <d v="2024-12-23T00:00:00"/>
        <d v="2024-12-24T00:00:00"/>
        <d v="2024-12-25T00:00:00"/>
        <d v="2024-12-26T00:00:00"/>
        <d v="2024-12-27T00:00:00"/>
        <d v="2024-12-28T00:00:00"/>
        <d v="2024-12-29T00:00:00"/>
        <d v="2024-12-30T00:00:00"/>
        <d v="2024-12-31T00:00:00"/>
        <d v="2025-01-01T00:00:00"/>
        <d v="2025-01-02T00:00:00"/>
        <d v="2025-01-03T00:00:00"/>
        <d v="2025-01-04T00:00:00"/>
        <d v="2025-01-07T00:00:00"/>
        <d v="2025-01-08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2-01T00:00:00"/>
        <d v="2025-02-02T00:00:00"/>
        <d v="2025-02-03T00:00:00"/>
        <d v="2025-02-04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4T00:00:00"/>
        <d v="2025-02-25T00:00:00"/>
        <d v="2025-02-26T00:00:00"/>
        <d v="2025-02-28T00:00:00"/>
        <d v="2025-03-01T00:00:00"/>
        <d v="2025-03-02T00:00:00"/>
        <d v="2025-03-03T00:00:00"/>
        <d v="2025-03-04T00:00:00"/>
        <d v="2025-03-05T00:00:00"/>
        <d v="2025-03-07T00:00:00"/>
        <d v="2025-03-09T00:00:00"/>
        <d v="2025-03-11T00:00:00"/>
        <d v="2025-03-12T00:00:00"/>
        <d v="2025-03-13T00:00:00"/>
        <d v="2025-03-16T00:00:00"/>
        <d v="2025-03-18T00:00:00"/>
        <d v="2025-03-19T00:00:00"/>
        <d v="2025-03-20T00:00:00"/>
        <d v="2025-03-21T00:00:00"/>
        <d v="2025-03-24T00:00:00"/>
        <d v="2025-03-25T00:00:00"/>
        <d v="2025-03-26T00:00:00"/>
        <d v="2025-03-28T00:00:00"/>
        <d v="2025-03-31T00:00:00"/>
        <d v="2025-04-01T00:00:00"/>
        <d v="2025-04-02T00:00:00"/>
        <d v="2025-04-03T00:00:00"/>
        <d v="2025-04-04T00:00:00"/>
      </sharedItems>
      <fieldGroup par="19"/>
    </cacheField>
    <cacheField name="Customer Name" numFmtId="0">
      <sharedItems/>
    </cacheField>
    <cacheField name="Region" numFmtId="0">
      <sharedItems/>
    </cacheField>
    <cacheField name="Product Category" numFmtId="0">
      <sharedItems/>
    </cacheField>
    <cacheField name="Product Name" numFmtId="0">
      <sharedItems/>
    </cacheField>
    <cacheField name="Quantity" numFmtId="0">
      <sharedItems containsSemiMixedTypes="0" containsString="0" containsNumber="1" containsInteger="1" minValue="1" maxValue="9"/>
    </cacheField>
    <cacheField name="Unit Price" numFmtId="165">
      <sharedItems containsSemiMixedTypes="0" containsString="0" containsNumber="1" minValue="14.89" maxValue="999.42"/>
    </cacheField>
    <cacheField name="Total Sales" numFmtId="0">
      <sharedItems containsSemiMixedTypes="0" containsString="0" containsNumber="1" minValue="15.7" maxValue="8890.65"/>
    </cacheField>
    <cacheField name="Sales Type" numFmtId="0">
      <sharedItems/>
    </cacheField>
    <cacheField name="year" numFmtId="0">
      <sharedItems containsSemiMixedTypes="0" containsString="0" containsNumber="1" containsInteger="1" minValue="2023" maxValue="2025"/>
    </cacheField>
    <cacheField name="PROPER" numFmtId="0">
      <sharedItems/>
    </cacheField>
    <cacheField name="CAPITAL" numFmtId="0">
      <sharedItems/>
    </cacheField>
    <cacheField name="DISCOUNTED PRICE" numFmtId="165">
      <sharedItems containsSemiMixedTypes="0" containsString="0" containsNumber="1" minValue="14.129999999999999" maxValue="8001.5850000000009"/>
    </cacheField>
    <cacheField name="TEXT" numFmtId="165">
      <sharedItems/>
    </cacheField>
    <cacheField name="SALES TAX 18%" numFmtId="0">
      <sharedItems containsSemiMixedTypes="0" containsString="0" containsNumber="1" minValue="2.8259999999999996" maxValue="1600.3169999999998"/>
    </cacheField>
    <cacheField name="CONCATENATE'" numFmtId="0">
      <sharedItems/>
    </cacheField>
    <cacheField name="Months (Order Date)" numFmtId="0" databaseField="0">
      <fieldGroup base="1">
        <rangePr groupBy="months" startDate="2023-04-07T00:00:00" endDate="2025-04-05T00:00:00"/>
        <groupItems count="14">
          <s v="&lt;07-04-2023"/>
          <s v="Jan"/>
          <s v="Feb"/>
          <s v="Mar"/>
          <s v="Apr"/>
          <s v="May"/>
          <s v="Jun"/>
          <s v="Jul"/>
          <s v="Aug"/>
          <s v="Sep"/>
          <s v="Oct"/>
          <s v="Nov"/>
          <s v="Dec"/>
          <s v="&gt;05-04-2025"/>
        </groupItems>
      </fieldGroup>
    </cacheField>
    <cacheField name="Quarters (Order Date)" numFmtId="0" databaseField="0">
      <fieldGroup base="1">
        <rangePr groupBy="quarters" startDate="2023-04-07T00:00:00" endDate="2025-04-05T00:00:00"/>
        <groupItems count="6">
          <s v="&lt;07-04-2023"/>
          <s v="Qtr1"/>
          <s v="Qtr2"/>
          <s v="Qtr3"/>
          <s v="Qtr4"/>
          <s v="&gt;05-04-2025"/>
        </groupItems>
      </fieldGroup>
    </cacheField>
    <cacheField name="Years (Order Date)" numFmtId="0" databaseField="0">
      <fieldGroup base="1">
        <rangePr groupBy="years" startDate="2023-04-07T00:00:00" endDate="2025-04-05T00:00:00"/>
        <groupItems count="5">
          <s v="&lt;07-04-2023"/>
          <s v="2023"/>
          <s v="2024"/>
          <s v="2025"/>
          <s v="&gt;05-04-2025"/>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eet" refreshedDate="46004.451936226855" backgroundQuery="1" createdVersion="8" refreshedVersion="8" minRefreshableVersion="3" recordCount="0" supportSubquery="1" supportAdvancedDrill="1" xr:uid="{047CCC87-D514-4F0B-B55D-7F2201354FDE}">
  <cacheSource type="external" connectionId="2"/>
  <cacheFields count="2">
    <cacheField name="[Table1].[Product Category].[Product Category]" caption="Product Category" numFmtId="0" hierarchy="23" level="1">
      <sharedItems count="3">
        <s v="Electronics"/>
        <s v="Furniture"/>
        <s v="Office Supplies"/>
      </sharedItems>
    </cacheField>
    <cacheField name="[Measures].[Sum of Unit Price]" caption="Sum of Unit Price" numFmtId="0" hierarchy="38" level="32767"/>
  </cacheFields>
  <cacheHierarchies count="45">
    <cacheHierarchy uniqueName="[Range].[Order ID]" caption="Order ID" attribute="1" defaultMemberUniqueName="[Range].[Order ID].[All]" allUniqueName="[Range].[Order 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Total Sales]" caption="Total Sales" attribute="1" defaultMemberUniqueName="[Range].[Total Sales].[All]" allUniqueName="[Range].[Total Sales].[All]" dimensionUniqueName="[Range]" displayFolder="" count="0" memberValueDatatype="5" unbalanced="0"/>
    <cacheHierarchy uniqueName="[Range].[Total Revenue]" caption="Total Revenue" attribute="1" defaultMemberUniqueName="[Range].[Total Revenue].[All]" allUniqueName="[Range].[Total Revenue].[All]" dimensionUniqueName="[Range]" displayFolder="" count="0" memberValueDatatype="5" unbalanced="0"/>
    <cacheHierarchy uniqueName="[Range].[Sales Type]" caption="Sales Type" attribute="1" defaultMemberUniqueName="[Range].[Sales Type].[All]" allUniqueName="[Range].[Sales Type].[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PROPER]" caption="PROPER" attribute="1" defaultMemberUniqueName="[Range].[PROPER].[All]" allUniqueName="[Range].[PROPER].[All]" dimensionUniqueName="[Range]" displayFolder="" count="0" memberValueDatatype="130" unbalanced="0"/>
    <cacheHierarchy uniqueName="[Range].[CAPITAL]" caption="CAPITAL" attribute="1" defaultMemberUniqueName="[Range].[CAPITAL].[All]" allUniqueName="[Range].[CAPITAL].[All]" dimensionUniqueName="[Range]" displayFolder="" count="0" memberValueDatatype="130" unbalanced="0"/>
    <cacheHierarchy uniqueName="[Range].[DISCOUNTED PRICE]" caption="DISCOUNTED PRICE" attribute="1" defaultMemberUniqueName="[Range].[DISCOUNTED PRICE].[All]" allUniqueName="[Range].[DISCOUNTED PRICE].[All]" dimensionUniqueName="[Range]" displayFolder="" count="0" memberValueDatatype="5" unbalanced="0"/>
    <cacheHierarchy uniqueName="[Range].[TEXT]" caption="TEXT" attribute="1" defaultMemberUniqueName="[Range].[TEXT].[All]" allUniqueName="[Range].[TEXT].[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0"/>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Table1].[Sales Type]" caption="Sales Type" attribute="1" defaultMemberUniqueName="[Table1].[Sales Type].[All]" allUniqueName="[Table1].[Sales Type].[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DISCOUNTED PRICE]" caption="DISCOUNTED PRICE" attribute="1" defaultMemberUniqueName="[Table1].[DISCOUNTED PRICE].[All]" allUniqueName="[Table1].[DISCOUNTED PRICE].[All]" dimensionUniqueName="[Table1]" displayFolder="" count="0" memberValueDatatype="5" unbalanced="0"/>
    <cacheHierarchy uniqueName="[Table1].[SALES TAX 18%]" caption="SALES TAX 18%" attribute="1" defaultMemberUniqueName="[Table1].[SALES TAX 18%].[All]" allUniqueName="[Table1].[SALES TAX 18%].[All]" dimensionUniqueName="[Table1]" displayFolder="" count="0" memberValueDatatype="5"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Revenue]" caption="Sum of Total Revenue" measure="1" displayFolder="" measureGroup="Range" count="0" hidden="1">
      <extLst>
        <ext xmlns:x15="http://schemas.microsoft.com/office/spreadsheetml/2010/11/main" uri="{B97F6D7D-B522-45F9-BDA1-12C45D357490}">
          <x15:cacheHierarchy aggregatedColumn="9"/>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8"/>
        </ext>
      </extLst>
    </cacheHierarchy>
    <cacheHierarchy uniqueName="[Measures].[Sum of Unit Price]" caption="Sum of Unit Price"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Count of Product Category]" caption="Count of Product Category" measure="1" displayFolder="" measureGroup="Range" count="0" hidden="1">
      <extLst>
        <ext xmlns:x15="http://schemas.microsoft.com/office/spreadsheetml/2010/11/main" uri="{B97F6D7D-B522-45F9-BDA1-12C45D357490}">
          <x15:cacheHierarchy aggregatedColumn="4"/>
        </ext>
      </extLst>
    </cacheHierarchy>
    <cacheHierarchy uniqueName="[Measures].[Max of Total Revenue]" caption="Max of Total Revenue" measure="1" displayFolder="" measureGroup="Range" count="0" hidden="1">
      <extLst>
        <ext xmlns:x15="http://schemas.microsoft.com/office/spreadsheetml/2010/11/main" uri="{B97F6D7D-B522-45F9-BDA1-12C45D357490}">
          <x15:cacheHierarchy aggregatedColumn="9"/>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5"/>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eet" refreshedDate="46004.454726504628" backgroundQuery="1" createdVersion="8" refreshedVersion="8" minRefreshableVersion="3" recordCount="0" supportSubquery="1" supportAdvancedDrill="1" xr:uid="{0D4AAE8C-A6A6-4DB6-AE09-C62C1FD83C1F}">
  <cacheSource type="external" connectionId="2"/>
  <cacheFields count="4">
    <cacheField name="[Range].[Order Date].[Order Date]" caption="Order Date" numFmtId="0" hierarchy="1" level="1">
      <sharedItems containsSemiMixedTypes="0" containsNonDate="0" containsDate="1" containsString="0" minDate="2025-02-01T00:00:00" maxDate="2025-03-01T00:00:00" count="25">
        <d v="2025-02-01T00:00:00"/>
        <d v="2025-02-02T00:00:00"/>
        <d v="2025-02-03T00:00:00"/>
        <d v="2025-02-04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4T00:00:00"/>
        <d v="2025-02-25T00:00:00"/>
        <d v="2025-02-26T00:00:00"/>
        <d v="2025-02-28T00:00:00"/>
      </sharedItems>
    </cacheField>
    <cacheField name="[Range].[Order Date (Month)].[Order Date (Month)]" caption="Order Date (Month)" numFmtId="0" hierarchy="18" level="1">
      <sharedItems containsSemiMixedTypes="0" containsNonDate="0" containsString="0"/>
    </cacheField>
    <cacheField name="[Range].[Order Date (Year)].[Order Date (Year)]" caption="Order Date (Year)" numFmtId="0" hierarchy="16" level="1">
      <sharedItems count="2">
        <s v="2024"/>
        <s v="2025"/>
      </sharedItems>
    </cacheField>
    <cacheField name="[Measures].[Sum of Total Sales]" caption="Sum of Total Sales" numFmtId="0" hierarchy="37" level="32767"/>
  </cacheFields>
  <cacheHierarchies count="45">
    <cacheHierarchy uniqueName="[Range].[Order ID]" caption="Order ID" attribute="1" defaultMemberUniqueName="[Range].[Order ID].[All]" allUniqueName="[Range].[Order 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2" memberValueDatatype="7" unbalanced="0">
      <fieldsUsage count="2">
        <fieldUsage x="-1"/>
        <fieldUsage x="0"/>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Total Sales]" caption="Total Sales" attribute="1" defaultMemberUniqueName="[Range].[Total Sales].[All]" allUniqueName="[Range].[Total Sales].[All]" dimensionUniqueName="[Range]" displayFolder="" count="0" memberValueDatatype="5" unbalanced="0"/>
    <cacheHierarchy uniqueName="[Range].[Total Revenue]" caption="Total Revenue" attribute="1" defaultMemberUniqueName="[Range].[Total Revenue].[All]" allUniqueName="[Range].[Total Revenue].[All]" dimensionUniqueName="[Range]" displayFolder="" count="0" memberValueDatatype="5" unbalanced="0"/>
    <cacheHierarchy uniqueName="[Range].[Sales Type]" caption="Sales Type" attribute="1" defaultMemberUniqueName="[Range].[Sales Type].[All]" allUniqueName="[Range].[Sales Type].[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PROPER]" caption="PROPER" attribute="1" defaultMemberUniqueName="[Range].[PROPER].[All]" allUniqueName="[Range].[PROPER].[All]" dimensionUniqueName="[Range]" displayFolder="" count="0" memberValueDatatype="130" unbalanced="0"/>
    <cacheHierarchy uniqueName="[Range].[CAPITAL]" caption="CAPITAL" attribute="1" defaultMemberUniqueName="[Range].[CAPITAL].[All]" allUniqueName="[Range].[CAPITAL].[All]" dimensionUniqueName="[Range]" displayFolder="" count="0" memberValueDatatype="130" unbalanced="0"/>
    <cacheHierarchy uniqueName="[Range].[DISCOUNTED PRICE]" caption="DISCOUNTED PRICE" attribute="1" defaultMemberUniqueName="[Range].[DISCOUNTED PRICE].[All]" allUniqueName="[Range].[DISCOUNTED PRICE].[All]" dimensionUniqueName="[Range]" displayFolder="" count="0" memberValueDatatype="5" unbalanced="0"/>
    <cacheHierarchy uniqueName="[Range].[TEXT]" caption="TEXT" attribute="1" defaultMemberUniqueName="[Range].[TEXT].[All]" allUniqueName="[Range].[TEXT].[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2"/>
      </fieldsUsage>
    </cacheHierarchy>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Table1].[Sales Type]" caption="Sales Type" attribute="1" defaultMemberUniqueName="[Table1].[Sales Type].[All]" allUniqueName="[Table1].[Sales Type].[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DISCOUNTED PRICE]" caption="DISCOUNTED PRICE" attribute="1" defaultMemberUniqueName="[Table1].[DISCOUNTED PRICE].[All]" allUniqueName="[Table1].[DISCOUNTED PRICE].[All]" dimensionUniqueName="[Table1]" displayFolder="" count="0" memberValueDatatype="5" unbalanced="0"/>
    <cacheHierarchy uniqueName="[Table1].[SALES TAX 18%]" caption="SALES TAX 18%" attribute="1" defaultMemberUniqueName="[Table1].[SALES TAX 18%].[All]" allUniqueName="[Table1].[SALES TAX 18%].[All]" dimensionUniqueName="[Table1]" displayFolder="" count="0" memberValueDatatype="5"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Revenue]" caption="Sum of Total Revenue" measure="1" displayFolder="" measureGroup="Range" count="0" hidden="1">
      <extLst>
        <ext xmlns:x15="http://schemas.microsoft.com/office/spreadsheetml/2010/11/main" uri="{B97F6D7D-B522-45F9-BDA1-12C45D357490}">
          <x15:cacheHierarchy aggregatedColumn="9"/>
        </ext>
      </extLst>
    </cacheHierarchy>
    <cacheHierarchy uniqueName="[Measures].[Sum of Total Sales]" caption="Sum of Total Sales" measure="1" displayFolder="" measureGroup="Range"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Count of Product Category]" caption="Count of Product Category" measure="1" displayFolder="" measureGroup="Range" count="0" hidden="1">
      <extLst>
        <ext xmlns:x15="http://schemas.microsoft.com/office/spreadsheetml/2010/11/main" uri="{B97F6D7D-B522-45F9-BDA1-12C45D357490}">
          <x15:cacheHierarchy aggregatedColumn="4"/>
        </ext>
      </extLst>
    </cacheHierarchy>
    <cacheHierarchy uniqueName="[Measures].[Max of Total Revenue]" caption="Max of Total Revenue" measure="1" displayFolder="" measureGroup="Range" count="0" hidden="1">
      <extLst>
        <ext xmlns:x15="http://schemas.microsoft.com/office/spreadsheetml/2010/11/main" uri="{B97F6D7D-B522-45F9-BDA1-12C45D357490}">
          <x15:cacheHierarchy aggregatedColumn="9"/>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5"/>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eet" refreshedDate="46005.488397222223" backgroundQuery="1" createdVersion="8" refreshedVersion="8" minRefreshableVersion="3" recordCount="0" supportSubquery="1" supportAdvancedDrill="1" xr:uid="{729790E3-729C-4453-9B08-F8E75218908D}">
  <cacheSource type="external" connectionId="2"/>
  <cacheFields count="3">
    <cacheField name="[Range].[Region].[Region]" caption="Region" numFmtId="0" hierarchy="3" level="1">
      <sharedItems count="4">
        <s v="East"/>
        <s v="North"/>
        <s v="South"/>
        <s v="West"/>
      </sharedItems>
    </cacheField>
    <cacheField name="[Measures].[Sum of Total Revenue]" caption="Sum of Total Revenue" numFmtId="0" hierarchy="36" level="32767"/>
    <cacheField name="[Range].[Product Name].[Product Name]" caption="Product Name" numFmtId="0" hierarchy="5" level="1">
      <sharedItems count="8">
        <s v="Chair"/>
        <s v="Desk"/>
        <s v="Laptop"/>
        <s v="Monitor"/>
        <s v="Notebook"/>
        <s v="Pen"/>
        <s v="Printer"/>
        <s v="Table"/>
      </sharedItems>
    </cacheField>
  </cacheFields>
  <cacheHierarchies count="45">
    <cacheHierarchy uniqueName="[Range].[Order ID]" caption="Order ID" attribute="1" defaultMemberUniqueName="[Range].[Order ID].[All]" allUniqueName="[Range].[Order 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2" memberValueDatatype="130" unbalanced="0">
      <fieldsUsage count="2">
        <fieldUsage x="-1"/>
        <fieldUsage x="2"/>
      </fieldsUsage>
    </cacheHierarchy>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Total Sales]" caption="Total Sales" attribute="1" defaultMemberUniqueName="[Range].[Total Sales].[All]" allUniqueName="[Range].[Total Sales].[All]" dimensionUniqueName="[Range]" displayFolder="" count="0" memberValueDatatype="5" unbalanced="0"/>
    <cacheHierarchy uniqueName="[Range].[Total Revenue]" caption="Total Revenue" attribute="1" defaultMemberUniqueName="[Range].[Total Revenue].[All]" allUniqueName="[Range].[Total Revenue].[All]" dimensionUniqueName="[Range]" displayFolder="" count="0" memberValueDatatype="5" unbalanced="0"/>
    <cacheHierarchy uniqueName="[Range].[Sales Type]" caption="Sales Type" attribute="1" defaultMemberUniqueName="[Range].[Sales Type].[All]" allUniqueName="[Range].[Sales Type].[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PROPER]" caption="PROPER" attribute="1" defaultMemberUniqueName="[Range].[PROPER].[All]" allUniqueName="[Range].[PROPER].[All]" dimensionUniqueName="[Range]" displayFolder="" count="0" memberValueDatatype="130" unbalanced="0"/>
    <cacheHierarchy uniqueName="[Range].[CAPITAL]" caption="CAPITAL" attribute="1" defaultMemberUniqueName="[Range].[CAPITAL].[All]" allUniqueName="[Range].[CAPITAL].[All]" dimensionUniqueName="[Range]" displayFolder="" count="0" memberValueDatatype="130" unbalanced="0"/>
    <cacheHierarchy uniqueName="[Range].[DISCOUNTED PRICE]" caption="DISCOUNTED PRICE" attribute="1" defaultMemberUniqueName="[Range].[DISCOUNTED PRICE].[All]" allUniqueName="[Range].[DISCOUNTED PRICE].[All]" dimensionUniqueName="[Range]" displayFolder="" count="0" memberValueDatatype="5" unbalanced="0"/>
    <cacheHierarchy uniqueName="[Range].[TEXT]" caption="TEXT" attribute="1" defaultMemberUniqueName="[Range].[TEXT].[All]" allUniqueName="[Range].[TEXT].[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Table1].[Sales Type]" caption="Sales Type" attribute="1" defaultMemberUniqueName="[Table1].[Sales Type].[All]" allUniqueName="[Table1].[Sales Type].[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DISCOUNTED PRICE]" caption="DISCOUNTED PRICE" attribute="1" defaultMemberUniqueName="[Table1].[DISCOUNTED PRICE].[All]" allUniqueName="[Table1].[DISCOUNTED PRICE].[All]" dimensionUniqueName="[Table1]" displayFolder="" count="0" memberValueDatatype="5" unbalanced="0"/>
    <cacheHierarchy uniqueName="[Table1].[SALES TAX 18%]" caption="SALES TAX 18%" attribute="1" defaultMemberUniqueName="[Table1].[SALES TAX 18%].[All]" allUniqueName="[Table1].[SALES TAX 18%].[All]" dimensionUniqueName="[Table1]" displayFolder="" count="0" memberValueDatatype="5"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Revenue]" caption="Sum of Total Revenue"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8"/>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Count of Product Category]" caption="Count of Product Category" measure="1" displayFolder="" measureGroup="Range" count="0" hidden="1">
      <extLst>
        <ext xmlns:x15="http://schemas.microsoft.com/office/spreadsheetml/2010/11/main" uri="{B97F6D7D-B522-45F9-BDA1-12C45D357490}">
          <x15:cacheHierarchy aggregatedColumn="4"/>
        </ext>
      </extLst>
    </cacheHierarchy>
    <cacheHierarchy uniqueName="[Measures].[Max of Total Revenue]" caption="Max of Total Revenue" measure="1" displayFolder="" measureGroup="Range" count="0" hidden="1">
      <extLst>
        <ext xmlns:x15="http://schemas.microsoft.com/office/spreadsheetml/2010/11/main" uri="{B97F6D7D-B522-45F9-BDA1-12C45D357490}">
          <x15:cacheHierarchy aggregatedColumn="9"/>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5"/>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eet" refreshedDate="46009.375900462961" backgroundQuery="1" createdVersion="8" refreshedVersion="8" minRefreshableVersion="3" recordCount="0" supportSubquery="1" supportAdvancedDrill="1" xr:uid="{AFBB3501-7F32-4B70-B155-E354FAA6F9F9}">
  <cacheSource type="external" connectionId="2"/>
  <cacheFields count="7">
    <cacheField name="[Range].[Order Date].[Order Date]" caption="Order Date" numFmtId="0" hierarchy="1" level="1">
      <sharedItems containsSemiMixedTypes="0" containsNonDate="0" containsString="0"/>
    </cacheField>
    <cacheField name="[Range].[Order Date (Month)].[Order Date (Month)]" caption="Order Date (Month)" numFmtId="0" hierarchy="18" level="1">
      <sharedItems containsSemiMixedTypes="0" containsNonDate="0" containsString="0"/>
    </cacheField>
    <cacheField name="[Range].[Order Date (Quarter)].[Order Date (Quarter)]" caption="Order Date (Quarter)" numFmtId="0" hierarchy="17" level="1">
      <sharedItems containsSemiMixedTypes="0" containsNonDate="0" containsString="0"/>
    </cacheField>
    <cacheField name="[Range].[Region].[Region]" caption="Region" numFmtId="0" hierarchy="3" level="1">
      <sharedItems count="4">
        <s v="East"/>
        <s v="North"/>
        <s v="South"/>
        <s v="West"/>
      </sharedItems>
    </cacheField>
    <cacheField name="[Range].[Product Category].[Product Category]" caption="Product Category" numFmtId="0" hierarchy="4" level="1">
      <sharedItems count="3">
        <s v="Electronics"/>
        <s v="Furniture"/>
        <s v="Office Supplies"/>
      </sharedItems>
    </cacheField>
    <cacheField name="[Range].[Product Name].[Product Name]" caption="Product Name" numFmtId="0" hierarchy="5" level="1">
      <sharedItems count="8">
        <s v="Chair"/>
        <s v="Desk"/>
        <s v="Laptop"/>
        <s v="Monitor"/>
        <s v="Notebook"/>
        <s v="Pen"/>
        <s v="Printer"/>
        <s v="Table"/>
      </sharedItems>
    </cacheField>
    <cacheField name="[Measures].[Sum of Total Revenue]" caption="Sum of Total Revenue" numFmtId="0" hierarchy="36" level="32767"/>
  </cacheFields>
  <cacheHierarchies count="45">
    <cacheHierarchy uniqueName="[Range].[Order ID]" caption="Order ID" attribute="1" defaultMemberUniqueName="[Range].[Order ID].[All]" allUniqueName="[Range].[Order 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2" memberValueDatatype="7" unbalanced="0">
      <fieldsUsage count="2">
        <fieldUsage x="-1"/>
        <fieldUsage x="0"/>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4"/>
      </fieldsUsage>
    </cacheHierarchy>
    <cacheHierarchy uniqueName="[Range].[Product Name]" caption="Product Name" attribute="1" defaultMemberUniqueName="[Range].[Product Name].[All]" allUniqueName="[Range].[Product Name].[All]" dimensionUniqueName="[Range]" displayFolder="" count="2" memberValueDatatype="130" unbalanced="0">
      <fieldsUsage count="2">
        <fieldUsage x="-1"/>
        <fieldUsage x="5"/>
      </fieldsUsage>
    </cacheHierarchy>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Total Sales]" caption="Total Sales" attribute="1" defaultMemberUniqueName="[Range].[Total Sales].[All]" allUniqueName="[Range].[Total Sales].[All]" dimensionUniqueName="[Range]" displayFolder="" count="0" memberValueDatatype="5" unbalanced="0"/>
    <cacheHierarchy uniqueName="[Range].[Total Revenue]" caption="Total Revenue" attribute="1" defaultMemberUniqueName="[Range].[Total Revenue].[All]" allUniqueName="[Range].[Total Revenue].[All]" dimensionUniqueName="[Range]" displayFolder="" count="0" memberValueDatatype="5" unbalanced="0"/>
    <cacheHierarchy uniqueName="[Range].[Sales Type]" caption="Sales Type" attribute="1" defaultMemberUniqueName="[Range].[Sales Type].[All]" allUniqueName="[Range].[Sales Type].[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PROPER]" caption="PROPER" attribute="1" defaultMemberUniqueName="[Range].[PROPER].[All]" allUniqueName="[Range].[PROPER].[All]" dimensionUniqueName="[Range]" displayFolder="" count="0" memberValueDatatype="130" unbalanced="0"/>
    <cacheHierarchy uniqueName="[Range].[CAPITAL]" caption="CAPITAL" attribute="1" defaultMemberUniqueName="[Range].[CAPITAL].[All]" allUniqueName="[Range].[CAPITAL].[All]" dimensionUniqueName="[Range]" displayFolder="" count="0" memberValueDatatype="130" unbalanced="0"/>
    <cacheHierarchy uniqueName="[Range].[DISCOUNTED PRICE]" caption="DISCOUNTED PRICE" attribute="1" defaultMemberUniqueName="[Range].[DISCOUNTED PRICE].[All]" allUniqueName="[Range].[DISCOUNTED PRICE].[All]" dimensionUniqueName="[Range]" displayFolder="" count="0" memberValueDatatype="5" unbalanced="0"/>
    <cacheHierarchy uniqueName="[Range].[TEXT]" caption="TEXT" attribute="1" defaultMemberUniqueName="[Range].[TEXT].[All]" allUniqueName="[Range].[TEXT].[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2"/>
      </fieldsUsage>
    </cacheHierarchy>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Table1].[Sales Type]" caption="Sales Type" attribute="1" defaultMemberUniqueName="[Table1].[Sales Type].[All]" allUniqueName="[Table1].[Sales Type].[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DISCOUNTED PRICE]" caption="DISCOUNTED PRICE" attribute="1" defaultMemberUniqueName="[Table1].[DISCOUNTED PRICE].[All]" allUniqueName="[Table1].[DISCOUNTED PRICE].[All]" dimensionUniqueName="[Table1]" displayFolder="" count="0" memberValueDatatype="5" unbalanced="0"/>
    <cacheHierarchy uniqueName="[Table1].[SALES TAX 18%]" caption="SALES TAX 18%" attribute="1" defaultMemberUniqueName="[Table1].[SALES TAX 18%].[All]" allUniqueName="[Table1].[SALES TAX 18%].[All]" dimensionUniqueName="[Table1]" displayFolder="" count="0" memberValueDatatype="5"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Revenue]" caption="Sum of Total Revenue" measure="1" displayFolder="" measureGroup="Range" count="0" oneField="1" hidden="1">
      <fieldsUsage count="1">
        <fieldUsage x="6"/>
      </fieldsUsage>
      <extLst>
        <ext xmlns:x15="http://schemas.microsoft.com/office/spreadsheetml/2010/11/main" uri="{B97F6D7D-B522-45F9-BDA1-12C45D357490}">
          <x15:cacheHierarchy aggregatedColumn="9"/>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8"/>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Count of Product Category]" caption="Count of Product Category" measure="1" displayFolder="" measureGroup="Range" count="0" hidden="1">
      <extLst>
        <ext xmlns:x15="http://schemas.microsoft.com/office/spreadsheetml/2010/11/main" uri="{B97F6D7D-B522-45F9-BDA1-12C45D357490}">
          <x15:cacheHierarchy aggregatedColumn="4"/>
        </ext>
      </extLst>
    </cacheHierarchy>
    <cacheHierarchy uniqueName="[Measures].[Max of Total Revenue]" caption="Max of Total Revenue" measure="1" displayFolder="" measureGroup="Range" count="0" hidden="1">
      <extLst>
        <ext xmlns:x15="http://schemas.microsoft.com/office/spreadsheetml/2010/11/main" uri="{B97F6D7D-B522-45F9-BDA1-12C45D357490}">
          <x15:cacheHierarchy aggregatedColumn="9"/>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5"/>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eet" refreshedDate="46009.387559374998" backgroundQuery="1" createdVersion="8" refreshedVersion="8" minRefreshableVersion="3" recordCount="0" supportSubquery="1" supportAdvancedDrill="1" xr:uid="{C8568AFD-C1C7-437B-8B34-66360D1F7ED1}">
  <cacheSource type="external" connectionId="2"/>
  <cacheFields count="5">
    <cacheField name="[Range].[Region].[Region]" caption="Region" numFmtId="0" hierarchy="3" level="1">
      <sharedItems count="4">
        <s v="East"/>
        <s v="North"/>
        <s v="South"/>
        <s v="West"/>
      </sharedItems>
    </cacheField>
    <cacheField name="[Range].[Order Date (Month)].[Order Date (Month)]" caption="Order Date (Month)" numFmtId="0" hierarchy="18" level="1">
      <sharedItems count="12">
        <s v="Jan"/>
        <s v="Feb"/>
        <s v="Mar"/>
        <s v="Apr"/>
        <s v="May"/>
        <s v="Jun"/>
        <s v="Jul"/>
        <s v="Aug"/>
        <s v="Sep"/>
        <s v="Oct"/>
        <s v="Nov"/>
        <s v="Dec"/>
      </sharedItems>
    </cacheField>
    <cacheField name="[Range].[Order Date (Quarter)].[Order Date (Quarter)]" caption="Order Date (Quarter)" numFmtId="0" hierarchy="17" level="1">
      <sharedItems containsSemiMixedTypes="0" containsNonDate="0" containsString="0"/>
    </cacheField>
    <cacheField name="[Range].[Order Date (Year)].[Order Date (Year)]" caption="Order Date (Year)" numFmtId="0" hierarchy="16" level="1">
      <sharedItems containsSemiMixedTypes="0" containsNonDate="0" containsString="0"/>
    </cacheField>
    <cacheField name="[Measures].[Count of Product Category]" caption="Count of Product Category" numFmtId="0" hierarchy="41" level="32767"/>
  </cacheFields>
  <cacheHierarchies count="45">
    <cacheHierarchy uniqueName="[Range].[Order ID]" caption="Order ID" attribute="1" defaultMemberUniqueName="[Range].[Order ID].[All]" allUniqueName="[Range].[Order 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2" memberValueDatatype="7"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Total Sales]" caption="Total Sales" attribute="1" defaultMemberUniqueName="[Range].[Total Sales].[All]" allUniqueName="[Range].[Total Sales].[All]" dimensionUniqueName="[Range]" displayFolder="" count="0" memberValueDatatype="5" unbalanced="0"/>
    <cacheHierarchy uniqueName="[Range].[Total Revenue]" caption="Total Revenue" attribute="1" defaultMemberUniqueName="[Range].[Total Revenue].[All]" allUniqueName="[Range].[Total Revenue].[All]" dimensionUniqueName="[Range]" displayFolder="" count="0" memberValueDatatype="5" unbalanced="0"/>
    <cacheHierarchy uniqueName="[Range].[Sales Type]" caption="Sales Type" attribute="1" defaultMemberUniqueName="[Range].[Sales Type].[All]" allUniqueName="[Range].[Sales Type].[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PROPER]" caption="PROPER" attribute="1" defaultMemberUniqueName="[Range].[PROPER].[All]" allUniqueName="[Range].[PROPER].[All]" dimensionUniqueName="[Range]" displayFolder="" count="0" memberValueDatatype="130" unbalanced="0"/>
    <cacheHierarchy uniqueName="[Range].[CAPITAL]" caption="CAPITAL" attribute="1" defaultMemberUniqueName="[Range].[CAPITAL].[All]" allUniqueName="[Range].[CAPITAL].[All]" dimensionUniqueName="[Range]" displayFolder="" count="0" memberValueDatatype="130" unbalanced="0"/>
    <cacheHierarchy uniqueName="[Range].[DISCOUNTED PRICE]" caption="DISCOUNTED PRICE" attribute="1" defaultMemberUniqueName="[Range].[DISCOUNTED PRICE].[All]" allUniqueName="[Range].[DISCOUNTED PRICE].[All]" dimensionUniqueName="[Range]" displayFolder="" count="0" memberValueDatatype="5" unbalanced="0"/>
    <cacheHierarchy uniqueName="[Range].[TEXT]" caption="TEXT" attribute="1" defaultMemberUniqueName="[Range].[TEXT].[All]" allUniqueName="[Range].[TEXT].[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3"/>
      </fieldsUsage>
    </cacheHierarchy>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2"/>
      </fieldsUsage>
    </cacheHierarchy>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Table1].[Sales Type]" caption="Sales Type" attribute="1" defaultMemberUniqueName="[Table1].[Sales Type].[All]" allUniqueName="[Table1].[Sales Type].[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DISCOUNTED PRICE]" caption="DISCOUNTED PRICE" attribute="1" defaultMemberUniqueName="[Table1].[DISCOUNTED PRICE].[All]" allUniqueName="[Table1].[DISCOUNTED PRICE].[All]" dimensionUniqueName="[Table1]" displayFolder="" count="0" memberValueDatatype="5" unbalanced="0"/>
    <cacheHierarchy uniqueName="[Table1].[SALES TAX 18%]" caption="SALES TAX 18%" attribute="1" defaultMemberUniqueName="[Table1].[SALES TAX 18%].[All]" allUniqueName="[Table1].[SALES TAX 18%].[All]" dimensionUniqueName="[Table1]" displayFolder="" count="0" memberValueDatatype="5"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Revenue]" caption="Sum of Total Revenue" measure="1" displayFolder="" measureGroup="Range" count="0" hidden="1">
      <extLst>
        <ext xmlns:x15="http://schemas.microsoft.com/office/spreadsheetml/2010/11/main" uri="{B97F6D7D-B522-45F9-BDA1-12C45D357490}">
          <x15:cacheHierarchy aggregatedColumn="9"/>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8"/>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Count of Product Category]" caption="Count of Product Category" measure="1" displayFolder="" measureGroup="Range" count="0" oneField="1" hidden="1">
      <fieldsUsage count="1">
        <fieldUsage x="4"/>
      </fieldsUsage>
      <extLst>
        <ext xmlns:x15="http://schemas.microsoft.com/office/spreadsheetml/2010/11/main" uri="{B97F6D7D-B522-45F9-BDA1-12C45D357490}">
          <x15:cacheHierarchy aggregatedColumn="4"/>
        </ext>
      </extLst>
    </cacheHierarchy>
    <cacheHierarchy uniqueName="[Measures].[Max of Total Revenue]" caption="Max of Total Revenue" measure="1" displayFolder="" measureGroup="Range" count="0" hidden="1">
      <extLst>
        <ext xmlns:x15="http://schemas.microsoft.com/office/spreadsheetml/2010/11/main" uri="{B97F6D7D-B522-45F9-BDA1-12C45D357490}">
          <x15:cacheHierarchy aggregatedColumn="9"/>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5"/>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eet" refreshedDate="46005.463697800929" backgroundQuery="1" createdVersion="3" refreshedVersion="8" minRefreshableVersion="3" recordCount="0" supportSubquery="1" supportAdvancedDrill="1" xr:uid="{72F435F6-F136-4721-8B9B-0B063A253711}">
  <cacheSource type="external" connectionId="2">
    <extLst>
      <ext xmlns:x14="http://schemas.microsoft.com/office/spreadsheetml/2009/9/main" uri="{F057638F-6D5F-4e77-A914-E7F072B9BCA8}">
        <x14:sourceConnection name="ThisWorkbookDataModel"/>
      </ext>
    </extLst>
  </cacheSource>
  <cacheFields count="0"/>
  <cacheHierarchies count="42">
    <cacheHierarchy uniqueName="[Range].[Order ID]" caption="Order ID" attribute="1" defaultMemberUniqueName="[Range].[Order ID].[All]" allUniqueName="[Range].[Order 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Total Sales]" caption="Total Sales" attribute="1" defaultMemberUniqueName="[Range].[Total Sales].[All]" allUniqueName="[Range].[Total Sales].[All]" dimensionUniqueName="[Range]" displayFolder="" count="0" memberValueDatatype="5" unbalanced="0"/>
    <cacheHierarchy uniqueName="[Range].[Total Revenue]" caption="Total Revenue" attribute="1" defaultMemberUniqueName="[Range].[Total Revenue].[All]" allUniqueName="[Range].[Total Revenue].[All]" dimensionUniqueName="[Range]" displayFolder="" count="0" memberValueDatatype="5" unbalanced="0"/>
    <cacheHierarchy uniqueName="[Range].[Sales Type]" caption="Sales Type" attribute="1" defaultMemberUniqueName="[Range].[Sales Type].[All]" allUniqueName="[Range].[Sales Type].[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PROPER]" caption="PROPER" attribute="1" defaultMemberUniqueName="[Range].[PROPER].[All]" allUniqueName="[Range].[PROPER].[All]" dimensionUniqueName="[Range]" displayFolder="" count="0" memberValueDatatype="130" unbalanced="0"/>
    <cacheHierarchy uniqueName="[Range].[CAPITAL]" caption="CAPITAL" attribute="1" defaultMemberUniqueName="[Range].[CAPITAL].[All]" allUniqueName="[Range].[CAPITAL].[All]" dimensionUniqueName="[Range]" displayFolder="" count="0" memberValueDatatype="130" unbalanced="0"/>
    <cacheHierarchy uniqueName="[Range].[DISCOUNTED PRICE]" caption="DISCOUNTED PRICE" attribute="1" defaultMemberUniqueName="[Range].[DISCOUNTED PRICE].[All]" allUniqueName="[Range].[DISCOUNTED PRICE].[All]" dimensionUniqueName="[Range]" displayFolder="" count="0" memberValueDatatype="5" unbalanced="0"/>
    <cacheHierarchy uniqueName="[Range].[TEXT]" caption="TEXT" attribute="1" defaultMemberUniqueName="[Range].[TEXT].[All]" allUniqueName="[Range].[TEXT].[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Table1].[Sales Type]" caption="Sales Type" attribute="1" defaultMemberUniqueName="[Table1].[Sales Type].[All]" allUniqueName="[Table1].[Sales Type].[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DISCOUNTED PRICE]" caption="DISCOUNTED PRICE" attribute="1" defaultMemberUniqueName="[Table1].[DISCOUNTED PRICE].[All]" allUniqueName="[Table1].[DISCOUNTED PRICE].[All]" dimensionUniqueName="[Table1]" displayFolder="" count="0" memberValueDatatype="5" unbalanced="0"/>
    <cacheHierarchy uniqueName="[Table1].[SALES TAX 18%]" caption="SALES TAX 18%" attribute="1" defaultMemberUniqueName="[Table1].[SALES TAX 18%].[All]" allUniqueName="[Table1].[SALES TAX 18%].[All]" dimensionUniqueName="[Table1]" displayFolder="" count="0" memberValueDatatype="5"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Revenue]" caption="Sum of Total Revenue" measure="1" displayFolder="" measureGroup="Range" count="0" hidden="1">
      <extLst>
        <ext xmlns:x15="http://schemas.microsoft.com/office/spreadsheetml/2010/11/main" uri="{B97F6D7D-B522-45F9-BDA1-12C45D357490}">
          <x15:cacheHierarchy aggregatedColumn="9"/>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8"/>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Count of Product Category]" caption="Count of Product Category" measure="1" displayFolder="" measureGroup="Rang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20552318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8516"/>
    <d v="2023-04-07T00:00:00"/>
    <s v="Turner LLC"/>
    <x v="0"/>
    <s v="Electronics"/>
    <s v="Laptop"/>
    <n v="6"/>
    <n v="874.94"/>
    <n v="5249.64"/>
    <s v="High"/>
    <n v="2023"/>
    <s v="Turner Llc"/>
    <s v="TURNER LLC"/>
    <n v="4724.6760000000004"/>
    <s v="Apr-2023"/>
  </r>
  <r>
    <n v="3328"/>
    <d v="2023-04-07T00:00:00"/>
    <s v="Wesley Davis"/>
    <x v="1"/>
    <s v="Furniture"/>
    <s v="Chair"/>
    <n v="3"/>
    <n v="659.6"/>
    <n v="1978.8"/>
    <s v="Low"/>
    <n v="2023"/>
    <s v="Wesley Davis"/>
    <s v="WESLEY DAVIS"/>
    <n v="1780.92"/>
    <s v="Apr-2023"/>
  </r>
  <r>
    <n v="8895"/>
    <d v="2023-04-08T00:00:00"/>
    <s v="Brandi Berg"/>
    <x v="2"/>
    <s v="Furniture"/>
    <s v="Chair"/>
    <n v="7"/>
    <n v="115.91"/>
    <n v="811.37"/>
    <s v="Low"/>
    <n v="2023"/>
    <s v="Brandi Berg"/>
    <s v="BRANDI BERG"/>
    <n v="730.23300000000006"/>
    <s v="Apr-2023"/>
  </r>
  <r>
    <n v="8412"/>
    <d v="2023-04-09T00:00:00"/>
    <s v="William Morgan"/>
    <x v="0"/>
    <s v="Electronics"/>
    <s v="Printer"/>
    <n v="2"/>
    <n v="481.29"/>
    <n v="962.58"/>
    <s v="Low"/>
    <n v="2023"/>
    <s v="William Morgan"/>
    <s v="WILLIAM MORGAN"/>
    <n v="866.322"/>
    <s v="Apr-2023"/>
  </r>
  <r>
    <n v="4451"/>
    <d v="2023-04-09T00:00:00"/>
    <s v="Mr. Dakota Owens"/>
    <x v="2"/>
    <s v="Furniture"/>
    <s v="Monitor"/>
    <n v="1"/>
    <n v="661.87"/>
    <n v="661.87"/>
    <s v="Low"/>
    <n v="2023"/>
    <s v="Mr. Dakota Owens"/>
    <s v="MR. DAKOTA OWENS"/>
    <n v="595.68299999999999"/>
    <s v="Apr-2023"/>
  </r>
  <r>
    <n v="5863"/>
    <d v="2023-04-09T00:00:00"/>
    <s v="William Barber DDS"/>
    <x v="0"/>
    <s v="Office Supplies"/>
    <s v="Desk"/>
    <n v="4"/>
    <n v="377.33"/>
    <n v="1509.32"/>
    <s v="Low"/>
    <n v="2023"/>
    <s v="William Barber Dds"/>
    <s v="WILLIAM BARBER DDS"/>
    <n v="1358.3879999999999"/>
    <s v="Apr-2023"/>
  </r>
  <r>
    <n v="2915"/>
    <d v="2023-04-09T00:00:00"/>
    <s v="Robert Mack"/>
    <x v="1"/>
    <s v="Furniture"/>
    <s v="Notebook"/>
    <n v="8"/>
    <n v="869.46"/>
    <n v="6955.68"/>
    <s v="High"/>
    <n v="2023"/>
    <s v="Robert Mack"/>
    <s v="ROBERT MACK"/>
    <n v="6260.1120000000001"/>
    <s v="Apr-2023"/>
  </r>
  <r>
    <n v="2315"/>
    <d v="2023-04-10T00:00:00"/>
    <s v="David Greene"/>
    <x v="1"/>
    <s v="Electronics"/>
    <s v="Chair"/>
    <n v="1"/>
    <n v="983.84"/>
    <n v="983.84"/>
    <s v="Low"/>
    <n v="2023"/>
    <s v="David Greene"/>
    <s v="DAVID GREENE"/>
    <n v="885.45600000000002"/>
    <s v="Apr-2023"/>
  </r>
  <r>
    <n v="7129"/>
    <d v="2023-04-11T00:00:00"/>
    <s v="Janice Hammond"/>
    <x v="2"/>
    <s v="Electronics"/>
    <s v="Chair"/>
    <n v="1"/>
    <n v="115.53"/>
    <n v="115.53"/>
    <s v="Low"/>
    <n v="2023"/>
    <s v="Janice Hammond"/>
    <s v="JANICE HAMMOND"/>
    <n v="103.977"/>
    <s v="Apr-2023"/>
  </r>
  <r>
    <n v="1822"/>
    <d v="2023-04-13T00:00:00"/>
    <s v="Daniel Griffin Jr."/>
    <x v="0"/>
    <s v="Office Supplies"/>
    <s v="Notebook"/>
    <n v="8"/>
    <n v="925.15"/>
    <n v="7401.2"/>
    <s v="High"/>
    <n v="2023"/>
    <s v="Daniel Griffin Jr."/>
    <s v="DANIEL GRIFFIN JR."/>
    <n v="6661.08"/>
    <s v="Apr-2023"/>
  </r>
  <r>
    <n v="2951"/>
    <d v="2023-04-13T00:00:00"/>
    <s v="Sara Harrison"/>
    <x v="3"/>
    <s v="Office Supplies"/>
    <s v="Chair"/>
    <n v="6"/>
    <n v="357.2"/>
    <n v="2143.1999999999998"/>
    <s v="Low"/>
    <n v="2023"/>
    <s v="Sara Harrison"/>
    <s v="SARA HARRISON"/>
    <n v="1928.88"/>
    <s v="Apr-2023"/>
  </r>
  <r>
    <n v="6869"/>
    <d v="2023-04-13T00:00:00"/>
    <s v="Kathleen King"/>
    <x v="1"/>
    <s v="Furniture"/>
    <s v="Laptop"/>
    <n v="6"/>
    <n v="782.95"/>
    <n v="4697.7000000000007"/>
    <s v="Low"/>
    <n v="2023"/>
    <s v="Kathleen King"/>
    <s v="KATHLEEN KING"/>
    <n v="4227.93"/>
    <s v="Apr-2023"/>
  </r>
  <r>
    <n v="6012"/>
    <d v="2023-04-15T00:00:00"/>
    <s v="Charles Stokes"/>
    <x v="3"/>
    <s v="Electronics"/>
    <s v="Laptop"/>
    <n v="4"/>
    <n v="421.99"/>
    <n v="1687.96"/>
    <s v="Low"/>
    <n v="2023"/>
    <s v="Charles Stokes"/>
    <s v="CHARLES STOKES"/>
    <n v="1519.164"/>
    <s v="Apr-2023"/>
  </r>
  <r>
    <n v="2481"/>
    <d v="2023-04-16T00:00:00"/>
    <s v="Terry Fisher"/>
    <x v="3"/>
    <s v="Furniture"/>
    <s v="Monitor"/>
    <n v="2"/>
    <n v="880.33"/>
    <n v="1760.66"/>
    <s v="Low"/>
    <n v="2023"/>
    <s v="Terry Fisher"/>
    <s v="TERRY FISHER"/>
    <n v="1584.5940000000001"/>
    <s v="Apr-2023"/>
  </r>
  <r>
    <n v="1921"/>
    <d v="2023-04-16T00:00:00"/>
    <s v="Alexander Johnson"/>
    <x v="3"/>
    <s v="Furniture"/>
    <s v="Laptop"/>
    <n v="6"/>
    <n v="739.98"/>
    <n v="4439.88"/>
    <s v="Low"/>
    <n v="2023"/>
    <s v="Alexander Johnson"/>
    <s v="ALEXANDER JOHNSON"/>
    <n v="3995.8920000000007"/>
    <s v="Apr-2023"/>
  </r>
  <r>
    <n v="5895"/>
    <d v="2023-04-16T00:00:00"/>
    <s v="Christopher Herman"/>
    <x v="1"/>
    <s v="Electronics"/>
    <s v="Notebook"/>
    <n v="1"/>
    <n v="649.35"/>
    <n v="649.35"/>
    <s v="Low"/>
    <n v="2023"/>
    <s v="Christopher Herman"/>
    <s v="CHRISTOPHER HERMAN"/>
    <n v="584.41500000000008"/>
    <s v="Apr-2023"/>
  </r>
  <r>
    <n v="8730"/>
    <d v="2023-04-17T00:00:00"/>
    <s v="Heather Shelton"/>
    <x v="3"/>
    <s v="Office Supplies"/>
    <s v="Table"/>
    <n v="7"/>
    <n v="582.89"/>
    <n v="4080.23"/>
    <s v="Low"/>
    <n v="2023"/>
    <s v="Heather Shelton"/>
    <s v="HEATHER SHELTON"/>
    <n v="3672.2069999999999"/>
    <s v="Apr-2023"/>
  </r>
  <r>
    <n v="3249"/>
    <d v="2023-04-18T00:00:00"/>
    <s v="Charles Jackson"/>
    <x v="3"/>
    <s v="Furniture"/>
    <s v="Laptop"/>
    <n v="6"/>
    <n v="501.8"/>
    <n v="3010.8"/>
    <s v="Low"/>
    <n v="2023"/>
    <s v="Charles Jackson"/>
    <s v="CHARLES JACKSON"/>
    <n v="2709.7200000000003"/>
    <s v="Apr-2023"/>
  </r>
  <r>
    <n v="7035"/>
    <d v="2023-04-19T00:00:00"/>
    <s v="Megan Smith"/>
    <x v="3"/>
    <s v="Office Supplies"/>
    <s v="Laptop"/>
    <n v="8"/>
    <n v="267.20999999999998"/>
    <n v="2137.6799999999998"/>
    <s v="Low"/>
    <n v="2023"/>
    <s v="Megan Smith"/>
    <s v="MEGAN SMITH"/>
    <n v="1923.9119999999998"/>
    <s v="Apr-2023"/>
  </r>
  <r>
    <n v="4175"/>
    <d v="2023-04-19T00:00:00"/>
    <s v="Shane Hunter DDS"/>
    <x v="1"/>
    <s v="Office Supplies"/>
    <s v="Printer"/>
    <n v="7"/>
    <n v="51.26"/>
    <n v="358.82"/>
    <s v="Low"/>
    <n v="2023"/>
    <s v="Shane Hunter Dds"/>
    <s v="SHANE HUNTER DDS"/>
    <n v="322.93799999999999"/>
    <s v="Apr-2023"/>
  </r>
  <r>
    <n v="3481"/>
    <d v="2023-04-20T00:00:00"/>
    <s v="Richard Oconnor"/>
    <x v="2"/>
    <s v="Furniture"/>
    <s v="Notebook"/>
    <n v="3"/>
    <n v="607.12"/>
    <n v="1821.36"/>
    <s v="Low"/>
    <n v="2023"/>
    <s v="Richard Oconnor"/>
    <s v="RICHARD OCONNOR"/>
    <n v="1639.2240000000002"/>
    <s v="Apr-2023"/>
  </r>
  <r>
    <n v="3851"/>
    <d v="2023-04-20T00:00:00"/>
    <s v="Douglas Green Jr."/>
    <x v="0"/>
    <s v="Furniture"/>
    <s v="Monitor"/>
    <n v="3"/>
    <n v="340.9"/>
    <n v="1022.7"/>
    <s v="Low"/>
    <n v="2023"/>
    <s v="Douglas Green Jr."/>
    <s v="DOUGLAS GREEN JR."/>
    <n v="920.43000000000006"/>
    <s v="Apr-2023"/>
  </r>
  <r>
    <n v="8844"/>
    <d v="2023-04-20T00:00:00"/>
    <s v="Lindsey Reynolds"/>
    <x v="0"/>
    <s v="Furniture"/>
    <s v="Table"/>
    <n v="5"/>
    <n v="208.52"/>
    <n v="1042.5999999999999"/>
    <s v="Low"/>
    <n v="2023"/>
    <s v="Lindsey Reynolds"/>
    <s v="LINDSEY REYNOLDS"/>
    <n v="938.34"/>
    <s v="Apr-2023"/>
  </r>
  <r>
    <n v="6917"/>
    <d v="2023-04-21T00:00:00"/>
    <s v="Shannon Hammond"/>
    <x v="0"/>
    <s v="Electronics"/>
    <s v="Pen"/>
    <n v="1"/>
    <n v="522.53"/>
    <n v="522.53"/>
    <s v="Low"/>
    <n v="2023"/>
    <s v="Shannon Hammond"/>
    <s v="SHANNON HAMMOND"/>
    <n v="470.27699999999999"/>
    <s v="Apr-2023"/>
  </r>
  <r>
    <n v="4530"/>
    <d v="2023-04-21T00:00:00"/>
    <s v="Samantha Mccann"/>
    <x v="3"/>
    <s v="Furniture"/>
    <s v="Table"/>
    <n v="5"/>
    <n v="670.92"/>
    <n v="3354.6"/>
    <s v="Low"/>
    <n v="2023"/>
    <s v="Samantha Mccann"/>
    <s v="SAMANTHA MCCANN"/>
    <n v="3019.14"/>
    <s v="Apr-2023"/>
  </r>
  <r>
    <n v="7691"/>
    <d v="2023-04-23T00:00:00"/>
    <s v="Timothy Macias"/>
    <x v="2"/>
    <s v="Electronics"/>
    <s v="Monitor"/>
    <n v="6"/>
    <n v="486.53"/>
    <n v="2919.18"/>
    <s v="Low"/>
    <n v="2023"/>
    <s v="Timothy Macias"/>
    <s v="TIMOTHY MACIAS"/>
    <n v="2627.2620000000002"/>
    <s v="Apr-2023"/>
  </r>
  <r>
    <n v="7547"/>
    <d v="2023-04-25T00:00:00"/>
    <s v="James May"/>
    <x v="0"/>
    <s v="Electronics"/>
    <s v="Table"/>
    <n v="7"/>
    <n v="224.57"/>
    <n v="1571.99"/>
    <s v="Low"/>
    <n v="2023"/>
    <s v="James May"/>
    <s v="JAMES MAY"/>
    <n v="1414.7909999999999"/>
    <s v="Apr-2023"/>
  </r>
  <r>
    <n v="1633"/>
    <d v="2023-04-25T00:00:00"/>
    <s v="Sara Bradley"/>
    <x v="3"/>
    <s v="Electronics"/>
    <s v="Desk"/>
    <n v="5"/>
    <n v="193.34"/>
    <n v="966.7"/>
    <s v="Low"/>
    <n v="2023"/>
    <s v="Sara Bradley"/>
    <s v="SARA BRADLEY"/>
    <n v="870.03"/>
    <s v="Apr-2023"/>
  </r>
  <r>
    <n v="5923"/>
    <d v="2023-04-25T00:00:00"/>
    <s v="Joshua Jones"/>
    <x v="1"/>
    <s v="Electronics"/>
    <s v="Printer"/>
    <n v="2"/>
    <n v="862.76"/>
    <n v="1725.52"/>
    <s v="Low"/>
    <n v="2023"/>
    <s v="Joshua Jones"/>
    <s v="JOSHUA JONES"/>
    <n v="1552.9680000000001"/>
    <s v="Apr-2023"/>
  </r>
  <r>
    <n v="5800"/>
    <d v="2023-04-26T00:00:00"/>
    <s v="Richard Tran"/>
    <x v="2"/>
    <s v="Electronics"/>
    <s v="Notebook"/>
    <n v="4"/>
    <n v="691.25"/>
    <n v="2765"/>
    <s v="Low"/>
    <n v="2023"/>
    <s v="Richard Tran"/>
    <s v="RICHARD TRAN"/>
    <n v="2488.5"/>
    <s v="Apr-2023"/>
  </r>
  <r>
    <n v="1986"/>
    <d v="2023-04-28T00:00:00"/>
    <s v="Jeffrey Russo"/>
    <x v="2"/>
    <s v="Office Supplies"/>
    <s v="Desk"/>
    <n v="5"/>
    <n v="410.1"/>
    <n v="2050.5"/>
    <s v="Low"/>
    <n v="2023"/>
    <s v="Jeffrey Russo"/>
    <s v="JEFFREY RUSSO"/>
    <n v="1845.4500000000003"/>
    <s v="Apr-2023"/>
  </r>
  <r>
    <n v="8444"/>
    <d v="2023-04-29T00:00:00"/>
    <s v="Christopher Zhang"/>
    <x v="0"/>
    <s v="Furniture"/>
    <s v="Laptop"/>
    <n v="5"/>
    <n v="468"/>
    <n v="2340"/>
    <s v="Low"/>
    <n v="2023"/>
    <s v="Christopher Zhang"/>
    <s v="CHRISTOPHER ZHANG"/>
    <n v="2106"/>
    <s v="Apr-2023"/>
  </r>
  <r>
    <n v="2938"/>
    <d v="2023-05-01T00:00:00"/>
    <s v="Dylan Ramos"/>
    <x v="0"/>
    <s v="Electronics"/>
    <s v="Monitor"/>
    <n v="6"/>
    <n v="512.16"/>
    <n v="3072.96"/>
    <s v="Low"/>
    <n v="2023"/>
    <s v="Dylan Ramos"/>
    <s v="DYLAN RAMOS"/>
    <n v="2765.6639999999998"/>
    <s v="May-2023"/>
  </r>
  <r>
    <n v="4385"/>
    <d v="2023-05-01T00:00:00"/>
    <s v="Daniel Morgan"/>
    <x v="1"/>
    <s v="Furniture"/>
    <s v="Pen"/>
    <n v="4"/>
    <n v="358.11"/>
    <n v="1432.44"/>
    <s v="Low"/>
    <n v="2023"/>
    <s v="Daniel Morgan"/>
    <s v="DANIEL MORGAN"/>
    <n v="1289.1960000000001"/>
    <s v="May-2023"/>
  </r>
  <r>
    <n v="2061"/>
    <d v="2023-05-02T00:00:00"/>
    <s v="Jennifer Romero"/>
    <x v="0"/>
    <s v="Furniture"/>
    <s v="Desk"/>
    <n v="3"/>
    <n v="91.97"/>
    <n v="275.91000000000003"/>
    <s v="Low"/>
    <n v="2023"/>
    <s v="Jennifer Romero"/>
    <s v="JENNIFER ROMERO"/>
    <n v="248.31899999999999"/>
    <s v="May-2023"/>
  </r>
  <r>
    <n v="6344"/>
    <d v="2023-05-03T00:00:00"/>
    <s v="Michael Wong"/>
    <x v="1"/>
    <s v="Office Supplies"/>
    <s v="Table"/>
    <n v="7"/>
    <n v="295.81"/>
    <n v="2070.67"/>
    <s v="Low"/>
    <n v="2023"/>
    <s v="Michael Wong"/>
    <s v="MICHAEL WONG"/>
    <n v="1863.6029999999998"/>
    <s v="May-2023"/>
  </r>
  <r>
    <n v="2021"/>
    <d v="2023-05-03T00:00:00"/>
    <s v="Katie Austin"/>
    <x v="0"/>
    <s v="Office Supplies"/>
    <s v="Pen"/>
    <n v="7"/>
    <n v="691.52"/>
    <n v="4840.6399999999994"/>
    <s v="Low"/>
    <n v="2023"/>
    <s v="Katie Austin"/>
    <s v="KATIE AUSTIN"/>
    <n v="4356.576"/>
    <s v="May-2023"/>
  </r>
  <r>
    <n v="5210"/>
    <d v="2023-05-09T00:00:00"/>
    <s v="April Flores"/>
    <x v="3"/>
    <s v="Electronics"/>
    <s v="Laptop"/>
    <n v="3"/>
    <n v="874.69"/>
    <n v="2624.07"/>
    <s v="Low"/>
    <n v="2023"/>
    <s v="April Flores"/>
    <s v="APRIL FLORES"/>
    <n v="2361.6630000000005"/>
    <s v="May-2023"/>
  </r>
  <r>
    <n v="4891"/>
    <d v="2023-05-09T00:00:00"/>
    <s v="Abigail Sullivan"/>
    <x v="1"/>
    <s v="Electronics"/>
    <s v="Printer"/>
    <n v="9"/>
    <n v="635.24"/>
    <n v="5717.16"/>
    <s v="High"/>
    <n v="2023"/>
    <s v="Abigail Sullivan"/>
    <s v="ABIGAIL SULLIVAN"/>
    <n v="5145.4440000000004"/>
    <s v="May-2023"/>
  </r>
  <r>
    <n v="8568"/>
    <d v="2023-05-10T00:00:00"/>
    <s v="William Howard"/>
    <x v="1"/>
    <s v="Office Supplies"/>
    <s v="Printer"/>
    <n v="2"/>
    <n v="836.58"/>
    <n v="1673.16"/>
    <s v="Low"/>
    <n v="2023"/>
    <s v="William Howard"/>
    <s v="WILLIAM HOWARD"/>
    <n v="1505.8440000000001"/>
    <s v="May-2023"/>
  </r>
  <r>
    <n v="3197"/>
    <d v="2023-05-10T00:00:00"/>
    <s v="Heather Berry"/>
    <x v="1"/>
    <s v="Furniture"/>
    <s v="Monitor"/>
    <n v="3"/>
    <n v="921.64"/>
    <n v="2764.92"/>
    <s v="Low"/>
    <n v="2023"/>
    <s v="Heather Berry"/>
    <s v="HEATHER BERRY"/>
    <n v="2488.4279999999999"/>
    <s v="May-2023"/>
  </r>
  <r>
    <n v="9931"/>
    <d v="2023-05-10T00:00:00"/>
    <s v="Zachary Wells"/>
    <x v="0"/>
    <s v="Electronics"/>
    <s v="Chair"/>
    <n v="6"/>
    <n v="175.37"/>
    <n v="1052.22"/>
    <s v="Low"/>
    <n v="2023"/>
    <s v="Zachary Wells"/>
    <s v="ZACHARY WELLS"/>
    <n v="946.99800000000005"/>
    <s v="May-2023"/>
  </r>
  <r>
    <n v="3356"/>
    <d v="2023-05-11T00:00:00"/>
    <s v="Erin Moore"/>
    <x v="2"/>
    <s v="Office Supplies"/>
    <s v="Monitor"/>
    <n v="1"/>
    <n v="96.99"/>
    <n v="96.99"/>
    <s v="Low"/>
    <n v="2023"/>
    <s v="Erin Moore"/>
    <s v="ERIN MOORE"/>
    <n v="87.290999999999997"/>
    <s v="May-2023"/>
  </r>
  <r>
    <n v="9618"/>
    <d v="2023-05-11T00:00:00"/>
    <s v="Taylor Smith"/>
    <x v="3"/>
    <s v="Furniture"/>
    <s v="Monitor"/>
    <n v="3"/>
    <n v="173.17"/>
    <n v="519.51"/>
    <s v="Low"/>
    <n v="2023"/>
    <s v="Taylor Smith"/>
    <s v="TAYLOR SMITH"/>
    <n v="467.55899999999997"/>
    <s v="May-2023"/>
  </r>
  <r>
    <n v="5451"/>
    <d v="2023-05-12T00:00:00"/>
    <s v="Melissa Lee"/>
    <x v="3"/>
    <s v="Office Supplies"/>
    <s v="Chair"/>
    <n v="1"/>
    <n v="601.44000000000005"/>
    <n v="601.44000000000005"/>
    <s v="Low"/>
    <n v="2023"/>
    <s v="Melissa Lee"/>
    <s v="MELISSA LEE"/>
    <n v="541.29600000000005"/>
    <s v="May-2023"/>
  </r>
  <r>
    <n v="1476"/>
    <d v="2023-05-12T00:00:00"/>
    <s v="Emily Page"/>
    <x v="3"/>
    <s v="Furniture"/>
    <s v="Table"/>
    <n v="7"/>
    <n v="682.85"/>
    <n v="4779.95"/>
    <s v="Low"/>
    <n v="2023"/>
    <s v="Emily Page"/>
    <s v="EMILY PAGE"/>
    <n v="4301.9549999999999"/>
    <s v="May-2023"/>
  </r>
  <r>
    <n v="5980"/>
    <d v="2023-05-13T00:00:00"/>
    <s v="Frank Webster"/>
    <x v="1"/>
    <s v="Office Supplies"/>
    <s v="Laptop"/>
    <n v="1"/>
    <n v="692.57"/>
    <n v="692.57"/>
    <s v="Low"/>
    <n v="2023"/>
    <s v="Frank Webster"/>
    <s v="FRANK WEBSTER"/>
    <n v="623.3130000000001"/>
    <s v="May-2023"/>
  </r>
  <r>
    <n v="4040"/>
    <d v="2023-05-14T00:00:00"/>
    <s v="Pamela Horton"/>
    <x v="3"/>
    <s v="Electronics"/>
    <s v="Chair"/>
    <n v="1"/>
    <n v="700.5"/>
    <n v="700.5"/>
    <s v="Low"/>
    <n v="2023"/>
    <s v="Pamela Horton"/>
    <s v="PAMELA HORTON"/>
    <n v="630.45000000000005"/>
    <s v="May-2023"/>
  </r>
  <r>
    <n v="5719"/>
    <d v="2023-05-14T00:00:00"/>
    <s v="Tammy Bender"/>
    <x v="3"/>
    <s v="Electronics"/>
    <s v="Pen"/>
    <n v="5"/>
    <n v="623.29999999999995"/>
    <n v="3116.5"/>
    <s v="Low"/>
    <n v="2023"/>
    <s v="Tammy Bender"/>
    <s v="TAMMY BENDER"/>
    <n v="2804.8500000000004"/>
    <s v="May-2023"/>
  </r>
  <r>
    <n v="7002"/>
    <d v="2023-05-14T00:00:00"/>
    <s v="Danielle Doyle"/>
    <x v="1"/>
    <s v="Office Supplies"/>
    <s v="Pen"/>
    <n v="1"/>
    <n v="219.92"/>
    <n v="219.92"/>
    <s v="Low"/>
    <n v="2023"/>
    <s v="Danielle Doyle"/>
    <s v="DANIELLE DOYLE"/>
    <n v="197.928"/>
    <s v="May-2023"/>
  </r>
  <r>
    <n v="1287"/>
    <d v="2023-05-15T00:00:00"/>
    <s v="Christina Taylor"/>
    <x v="1"/>
    <s v="Office Supplies"/>
    <s v="Monitor"/>
    <n v="4"/>
    <n v="555.35"/>
    <n v="2221.4"/>
    <s v="Low"/>
    <n v="2023"/>
    <s v="Christina Taylor"/>
    <s v="CHRISTINA TAYLOR"/>
    <n v="1999.2600000000002"/>
    <s v="May-2023"/>
  </r>
  <r>
    <n v="4686"/>
    <d v="2023-05-16T00:00:00"/>
    <s v="Aaron Griffin"/>
    <x v="1"/>
    <s v="Electronics"/>
    <s v="Printer"/>
    <n v="6"/>
    <n v="852.69"/>
    <n v="5116.1400000000003"/>
    <s v="High"/>
    <n v="2023"/>
    <s v="Aaron Griffin"/>
    <s v="AARON GRIFFIN"/>
    <n v="4604.5259999999998"/>
    <s v="May-2023"/>
  </r>
  <r>
    <n v="2224"/>
    <d v="2023-05-17T00:00:00"/>
    <s v="Joseph Pierce"/>
    <x v="0"/>
    <s v="Furniture"/>
    <s v="Table"/>
    <n v="8"/>
    <n v="222.79"/>
    <n v="1782.32"/>
    <s v="Low"/>
    <n v="2023"/>
    <s v="Joseph Pierce"/>
    <s v="JOSEPH PIERCE"/>
    <n v="1604.088"/>
    <s v="May-2023"/>
  </r>
  <r>
    <n v="6200"/>
    <d v="2023-05-17T00:00:00"/>
    <s v="Rachel Curtis"/>
    <x v="2"/>
    <s v="Electronics"/>
    <s v="Printer"/>
    <n v="5"/>
    <n v="333.76"/>
    <n v="1668.8"/>
    <s v="Low"/>
    <n v="2023"/>
    <s v="Rachel Curtis"/>
    <s v="RACHEL CURTIS"/>
    <n v="1501.92"/>
    <s v="May-2023"/>
  </r>
  <r>
    <n v="8914"/>
    <d v="2023-05-19T00:00:00"/>
    <s v="Corey Clarke"/>
    <x v="1"/>
    <s v="Furniture"/>
    <s v="Monitor"/>
    <n v="5"/>
    <n v="460.67"/>
    <n v="2303.35"/>
    <s v="Low"/>
    <n v="2023"/>
    <s v="Corey Clarke"/>
    <s v="COREY CLARKE"/>
    <n v="2073.0149999999999"/>
    <s v="May-2023"/>
  </r>
  <r>
    <n v="4375"/>
    <d v="2023-05-21T00:00:00"/>
    <s v="Charles Flowers"/>
    <x v="1"/>
    <s v="Electronics"/>
    <s v="Chair"/>
    <n v="8"/>
    <n v="971.68"/>
    <n v="7773.44"/>
    <s v="High"/>
    <n v="2023"/>
    <s v="Charles Flowers"/>
    <s v="CHARLES FLOWERS"/>
    <n v="6996.0959999999995"/>
    <s v="May-2023"/>
  </r>
  <r>
    <n v="8477"/>
    <d v="2023-05-22T00:00:00"/>
    <s v="Christopher Norris"/>
    <x v="1"/>
    <s v="Electronics"/>
    <s v="Monitor"/>
    <n v="4"/>
    <n v="485.08"/>
    <n v="1940.32"/>
    <s v="Low"/>
    <n v="2023"/>
    <s v="Christopher Norris"/>
    <s v="CHRISTOPHER NORRIS"/>
    <n v="1746.288"/>
    <s v="May-2023"/>
  </r>
  <r>
    <n v="2282"/>
    <d v="2023-05-23T00:00:00"/>
    <s v="Jacob Castro"/>
    <x v="3"/>
    <s v="Furniture"/>
    <s v="Notebook"/>
    <n v="5"/>
    <n v="412.84"/>
    <n v="2064.1999999999998"/>
    <s v="Low"/>
    <n v="2023"/>
    <s v="Jacob Castro"/>
    <s v="JACOB CASTRO"/>
    <n v="1857.78"/>
    <s v="May-2023"/>
  </r>
  <r>
    <n v="2963"/>
    <d v="2023-05-24T00:00:00"/>
    <s v="Timothy Gibson"/>
    <x v="2"/>
    <s v="Furniture"/>
    <s v="Notebook"/>
    <n v="5"/>
    <n v="352.48"/>
    <n v="1762.4"/>
    <s v="Low"/>
    <n v="2023"/>
    <s v="Timothy Gibson"/>
    <s v="TIMOTHY GIBSON"/>
    <n v="1586.16"/>
    <s v="May-2023"/>
  </r>
  <r>
    <n v="2086"/>
    <d v="2023-05-24T00:00:00"/>
    <s v="Elizabeth Rice"/>
    <x v="2"/>
    <s v="Office Supplies"/>
    <s v="Chair"/>
    <n v="2"/>
    <n v="140.25"/>
    <n v="280.5"/>
    <s v="Low"/>
    <n v="2023"/>
    <s v="Elizabeth Rice"/>
    <s v="ELIZABETH RICE"/>
    <n v="252.45000000000002"/>
    <s v="May-2023"/>
  </r>
  <r>
    <n v="8217"/>
    <d v="2023-05-24T00:00:00"/>
    <s v="John Horton"/>
    <x v="3"/>
    <s v="Electronics"/>
    <s v="Monitor"/>
    <n v="4"/>
    <n v="28.05"/>
    <n v="112.2"/>
    <s v="Low"/>
    <n v="2023"/>
    <s v="John Horton"/>
    <s v="JOHN HORTON"/>
    <n v="100.98"/>
    <s v="May-2023"/>
  </r>
  <r>
    <n v="5588"/>
    <d v="2023-05-25T00:00:00"/>
    <s v="Breanna Smith"/>
    <x v="1"/>
    <s v="Office Supplies"/>
    <s v="Pen"/>
    <n v="7"/>
    <n v="640.07000000000005"/>
    <n v="4480.4900000000007"/>
    <s v="Low"/>
    <n v="2023"/>
    <s v="Breanna Smith"/>
    <s v="BREANNA SMITH"/>
    <n v="4032.4410000000007"/>
    <s v="May-2023"/>
  </r>
  <r>
    <n v="3325"/>
    <d v="2023-05-26T00:00:00"/>
    <s v="Justin Sheppard"/>
    <x v="2"/>
    <s v="Electronics"/>
    <s v="Laptop"/>
    <n v="9"/>
    <n v="419.41"/>
    <n v="3774.69"/>
    <s v="Low"/>
    <n v="2023"/>
    <s v="Justin Sheppard"/>
    <s v="JUSTIN SHEPPARD"/>
    <n v="3397.2210000000005"/>
    <s v="May-2023"/>
  </r>
  <r>
    <n v="2404"/>
    <d v="2023-05-27T00:00:00"/>
    <s v="Lisa Harris"/>
    <x v="1"/>
    <s v="Office Supplies"/>
    <s v="Pen"/>
    <n v="4"/>
    <n v="73.569999999999993"/>
    <n v="294.27999999999997"/>
    <s v="Low"/>
    <n v="2023"/>
    <s v="Lisa Harris"/>
    <s v="LISA HARRIS"/>
    <n v="264.85199999999998"/>
    <s v="May-2023"/>
  </r>
  <r>
    <n v="3607"/>
    <d v="2023-05-28T00:00:00"/>
    <s v="Ashley Carter"/>
    <x v="2"/>
    <s v="Furniture"/>
    <s v="Chair"/>
    <n v="1"/>
    <n v="658.69"/>
    <n v="658.69"/>
    <s v="Low"/>
    <n v="2023"/>
    <s v="Ashley Carter"/>
    <s v="ASHLEY CARTER"/>
    <n v="592.82100000000003"/>
    <s v="May-2023"/>
  </r>
  <r>
    <n v="5757"/>
    <d v="2023-05-28T00:00:00"/>
    <s v="Douglas Montgomery"/>
    <x v="3"/>
    <s v="Office Supplies"/>
    <s v="Table"/>
    <n v="1"/>
    <n v="549.58000000000004"/>
    <n v="549.58000000000004"/>
    <s v="Low"/>
    <n v="2023"/>
    <s v="Douglas Montgomery"/>
    <s v="DOUGLAS MONTGOMERY"/>
    <n v="494.62200000000007"/>
    <s v="May-2023"/>
  </r>
  <r>
    <n v="8469"/>
    <d v="2023-05-29T00:00:00"/>
    <s v="Dr. Ivan Jackson"/>
    <x v="2"/>
    <s v="Electronics"/>
    <s v="Pen"/>
    <n v="1"/>
    <n v="679.75"/>
    <n v="679.75"/>
    <s v="Low"/>
    <n v="2023"/>
    <s v="Dr. Ivan Jackson"/>
    <s v="DR. IVAN JACKSON"/>
    <n v="611.77499999999998"/>
    <s v="May-2023"/>
  </r>
  <r>
    <n v="4821"/>
    <d v="2023-05-30T00:00:00"/>
    <s v="Bryan Duncan"/>
    <x v="0"/>
    <s v="Office Supplies"/>
    <s v="Notebook"/>
    <n v="1"/>
    <n v="404.68"/>
    <n v="404.68"/>
    <s v="Low"/>
    <n v="2023"/>
    <s v="Bryan Duncan"/>
    <s v="BRYAN DUNCAN"/>
    <n v="364.21199999999999"/>
    <s v="May-2023"/>
  </r>
  <r>
    <n v="2080"/>
    <d v="2023-06-02T00:00:00"/>
    <s v="Danny Fritz"/>
    <x v="1"/>
    <s v="Electronics"/>
    <s v="Notebook"/>
    <n v="4"/>
    <n v="927.73"/>
    <n v="3710.92"/>
    <s v="Low"/>
    <n v="2023"/>
    <s v="Danny Fritz"/>
    <s v="DANNY FRITZ"/>
    <n v="3339.828"/>
    <s v="Jun-2023"/>
  </r>
  <r>
    <n v="7648"/>
    <d v="2023-06-03T00:00:00"/>
    <s v="Daniel Williams"/>
    <x v="1"/>
    <s v="Office Supplies"/>
    <s v="Chair"/>
    <n v="7"/>
    <n v="91.56"/>
    <n v="640.92000000000007"/>
    <s v="Low"/>
    <n v="2023"/>
    <s v="Daniel Williams"/>
    <s v="DANIEL WILLIAMS"/>
    <n v="576.82800000000009"/>
    <s v="Jun-2023"/>
  </r>
  <r>
    <n v="4079"/>
    <d v="2023-06-03T00:00:00"/>
    <s v="Crystal Beltran"/>
    <x v="0"/>
    <s v="Furniture"/>
    <s v="Notebook"/>
    <n v="2"/>
    <n v="78.73"/>
    <n v="157.46"/>
    <s v="Low"/>
    <n v="2023"/>
    <s v="Crystal Beltran"/>
    <s v="CRYSTAL BELTRAN"/>
    <n v="141.714"/>
    <s v="Jun-2023"/>
  </r>
  <r>
    <n v="6880"/>
    <d v="2023-06-03T00:00:00"/>
    <s v="Patricia Smith"/>
    <x v="0"/>
    <s v="Office Supplies"/>
    <s v="Chair"/>
    <n v="8"/>
    <n v="879.19"/>
    <n v="7033.52"/>
    <s v="High"/>
    <n v="2023"/>
    <s v="Patricia Smith"/>
    <s v="PATRICIA SMITH"/>
    <n v="6330.1680000000006"/>
    <s v="Jun-2023"/>
  </r>
  <r>
    <n v="4344"/>
    <d v="2023-06-03T00:00:00"/>
    <s v="Ian Young"/>
    <x v="0"/>
    <s v="Electronics"/>
    <s v="Table"/>
    <n v="3"/>
    <n v="644.55999999999995"/>
    <n v="1933.68"/>
    <s v="Low"/>
    <n v="2023"/>
    <s v="Ian Young"/>
    <s v="IAN YOUNG"/>
    <n v="1740.3119999999999"/>
    <s v="Jun-2023"/>
  </r>
  <r>
    <n v="8349"/>
    <d v="2023-06-05T00:00:00"/>
    <s v="Jennifer Rhodes"/>
    <x v="3"/>
    <s v="Office Supplies"/>
    <s v="Pen"/>
    <n v="2"/>
    <n v="598.53"/>
    <n v="1197.06"/>
    <s v="Low"/>
    <n v="2023"/>
    <s v="Jennifer Rhodes"/>
    <s v="JENNIFER RHODES"/>
    <n v="1077.354"/>
    <s v="Jun-2023"/>
  </r>
  <r>
    <n v="4104"/>
    <d v="2023-06-06T00:00:00"/>
    <s v="Angela Owens"/>
    <x v="3"/>
    <s v="Electronics"/>
    <s v="Chair"/>
    <n v="9"/>
    <n v="695.51"/>
    <n v="6259.59"/>
    <s v="High"/>
    <n v="2023"/>
    <s v="Angela Owens"/>
    <s v="ANGELA OWENS"/>
    <n v="5633.6310000000003"/>
    <s v="Jun-2023"/>
  </r>
  <r>
    <n v="7524"/>
    <d v="2023-06-06T00:00:00"/>
    <s v="Janice Allen"/>
    <x v="3"/>
    <s v="Office Supplies"/>
    <s v="Laptop"/>
    <n v="3"/>
    <n v="817.79"/>
    <n v="2453.37"/>
    <s v="Low"/>
    <n v="2023"/>
    <s v="Janice Allen"/>
    <s v="JANICE ALLEN"/>
    <n v="2208.0329999999999"/>
    <s v="Jun-2023"/>
  </r>
  <r>
    <n v="1480"/>
    <d v="2023-06-07T00:00:00"/>
    <s v="Michael Potts DDS"/>
    <x v="0"/>
    <s v="Furniture"/>
    <s v="Desk"/>
    <n v="5"/>
    <n v="45.8"/>
    <n v="229"/>
    <s v="Low"/>
    <n v="2023"/>
    <s v="Michael Potts Dds"/>
    <s v="MICHAEL POTTS DDS"/>
    <n v="206.1"/>
    <s v="Jun-2023"/>
  </r>
  <r>
    <n v="4728"/>
    <d v="2023-06-07T00:00:00"/>
    <s v="Maria Walker"/>
    <x v="0"/>
    <s v="Electronics"/>
    <s v="Pen"/>
    <n v="3"/>
    <n v="628.41999999999996"/>
    <n v="1885.26"/>
    <s v="Low"/>
    <n v="2023"/>
    <s v="Maria Walker"/>
    <s v="MARIA WALKER"/>
    <n v="1696.7339999999999"/>
    <s v="Jun-2023"/>
  </r>
  <r>
    <n v="3643"/>
    <d v="2023-06-09T00:00:00"/>
    <s v="Gregory Valencia"/>
    <x v="3"/>
    <s v="Furniture"/>
    <s v="Pen"/>
    <n v="7"/>
    <n v="937.86"/>
    <n v="6565.02"/>
    <s v="High"/>
    <n v="2023"/>
    <s v="Gregory Valencia"/>
    <s v="GREGORY VALENCIA"/>
    <n v="5908.518"/>
    <s v="Jun-2023"/>
  </r>
  <r>
    <n v="5190"/>
    <d v="2023-06-09T00:00:00"/>
    <s v="Nicole Davis"/>
    <x v="0"/>
    <s v="Office Supplies"/>
    <s v="Desk"/>
    <n v="8"/>
    <n v="314.22000000000003"/>
    <n v="2513.7600000000002"/>
    <s v="Low"/>
    <n v="2023"/>
    <s v="Nicole Davis"/>
    <s v="NICOLE DAVIS"/>
    <n v="2262.3840000000005"/>
    <s v="Jun-2023"/>
  </r>
  <r>
    <n v="7972"/>
    <d v="2023-06-09T00:00:00"/>
    <s v="Stephanie Foster"/>
    <x v="0"/>
    <s v="Furniture"/>
    <s v="Desk"/>
    <n v="2"/>
    <n v="302.49"/>
    <n v="604.98"/>
    <s v="Low"/>
    <n v="2023"/>
    <s v="Stephanie Foster"/>
    <s v="STEPHANIE FOSTER"/>
    <n v="544.48200000000008"/>
    <s v="Jun-2023"/>
  </r>
  <r>
    <n v="6714"/>
    <d v="2023-06-13T00:00:00"/>
    <s v="Connie Evans"/>
    <x v="2"/>
    <s v="Office Supplies"/>
    <s v="Notebook"/>
    <n v="4"/>
    <n v="688.71"/>
    <n v="2754.84"/>
    <s v="Low"/>
    <n v="2023"/>
    <s v="Connie Evans"/>
    <s v="CONNIE EVANS"/>
    <n v="2479.3560000000002"/>
    <s v="Jun-2023"/>
  </r>
  <r>
    <n v="3567"/>
    <d v="2023-06-13T00:00:00"/>
    <s v="Crystal Gonzalez"/>
    <x v="0"/>
    <s v="Furniture"/>
    <s v="Desk"/>
    <n v="3"/>
    <n v="485.14"/>
    <n v="1455.42"/>
    <s v="Low"/>
    <n v="2023"/>
    <s v="Crystal Gonzalez"/>
    <s v="CRYSTAL GONZALEZ"/>
    <n v="1309.8779999999999"/>
    <s v="Jun-2023"/>
  </r>
  <r>
    <n v="7714"/>
    <d v="2023-06-13T00:00:00"/>
    <s v="Nicholas Dixon"/>
    <x v="2"/>
    <s v="Office Supplies"/>
    <s v="Table"/>
    <n v="4"/>
    <n v="248.79"/>
    <n v="995.16"/>
    <s v="Low"/>
    <n v="2023"/>
    <s v="Nicholas Dixon"/>
    <s v="NICHOLAS DIXON"/>
    <n v="895.64400000000001"/>
    <s v="Jun-2023"/>
  </r>
  <r>
    <n v="3709"/>
    <d v="2023-06-13T00:00:00"/>
    <s v="Penny Diaz"/>
    <x v="2"/>
    <s v="Office Supplies"/>
    <s v="Desk"/>
    <n v="1"/>
    <n v="943.65"/>
    <n v="943.65"/>
    <s v="Low"/>
    <n v="2023"/>
    <s v="Penny Diaz"/>
    <s v="PENNY DIAZ"/>
    <n v="849.28499999999997"/>
    <s v="Jun-2023"/>
  </r>
  <r>
    <n v="4429"/>
    <d v="2023-06-14T00:00:00"/>
    <s v="James Whitney"/>
    <x v="2"/>
    <s v="Furniture"/>
    <s v="Pen"/>
    <n v="6"/>
    <n v="681.24"/>
    <n v="4087.44"/>
    <s v="Low"/>
    <n v="2023"/>
    <s v="James Whitney"/>
    <s v="JAMES WHITNEY"/>
    <n v="3678.6959999999999"/>
    <s v="Jun-2023"/>
  </r>
  <r>
    <n v="3654"/>
    <d v="2023-06-15T00:00:00"/>
    <s v="Jerry Hancock"/>
    <x v="0"/>
    <s v="Furniture"/>
    <s v="Desk"/>
    <n v="8"/>
    <n v="986.76"/>
    <n v="7894.08"/>
    <s v="High"/>
    <n v="2023"/>
    <s v="Jerry Hancock"/>
    <s v="JERRY HANCOCK"/>
    <n v="7104.6720000000005"/>
    <s v="Jun-2023"/>
  </r>
  <r>
    <n v="7893"/>
    <d v="2023-06-16T00:00:00"/>
    <s v="Tonya Stewart"/>
    <x v="1"/>
    <s v="Office Supplies"/>
    <s v="Desk"/>
    <n v="5"/>
    <n v="627.91"/>
    <n v="3139.55"/>
    <s v="Low"/>
    <n v="2023"/>
    <s v="Tonya Stewart"/>
    <s v="TONYA STEWART"/>
    <n v="2825.5950000000003"/>
    <s v="Jun-2023"/>
  </r>
  <r>
    <n v="9767"/>
    <d v="2023-06-16T00:00:00"/>
    <s v="Tanya Nash"/>
    <x v="1"/>
    <s v="Electronics"/>
    <s v="Chair"/>
    <n v="3"/>
    <n v="695.24"/>
    <n v="2085.7199999999998"/>
    <s v="Low"/>
    <n v="2023"/>
    <s v="Tanya Nash"/>
    <s v="TANYA NASH"/>
    <n v="1877.1480000000001"/>
    <s v="Jun-2023"/>
  </r>
  <r>
    <n v="6376"/>
    <d v="2023-06-16T00:00:00"/>
    <s v="Grace Kelly"/>
    <x v="1"/>
    <s v="Furniture"/>
    <s v="Monitor"/>
    <n v="7"/>
    <n v="313.19"/>
    <n v="2192.33"/>
    <s v="Low"/>
    <n v="2023"/>
    <s v="Grace Kelly"/>
    <s v="GRACE KELLY"/>
    <n v="1973.0969999999998"/>
    <s v="Jun-2023"/>
  </r>
  <r>
    <n v="8413"/>
    <d v="2023-06-17T00:00:00"/>
    <s v="Kathleen Cox"/>
    <x v="0"/>
    <s v="Furniture"/>
    <s v="Table"/>
    <n v="8"/>
    <n v="267.16000000000003"/>
    <n v="2137.2800000000002"/>
    <s v="Low"/>
    <n v="2023"/>
    <s v="Kathleen Cox"/>
    <s v="KATHLEEN COX"/>
    <n v="1923.5520000000001"/>
    <s v="Jun-2023"/>
  </r>
  <r>
    <n v="2367"/>
    <d v="2023-06-17T00:00:00"/>
    <s v="David Sampson"/>
    <x v="0"/>
    <s v="Furniture"/>
    <s v="Notebook"/>
    <n v="8"/>
    <n v="986.8"/>
    <n v="7894.4"/>
    <s v="High"/>
    <n v="2023"/>
    <s v="David Sampson"/>
    <s v="DAVID SAMPSON"/>
    <n v="7104.96"/>
    <s v="Jun-2023"/>
  </r>
  <r>
    <n v="1836"/>
    <d v="2023-06-17T00:00:00"/>
    <s v="Kimberly Dixon"/>
    <x v="1"/>
    <s v="Electronics"/>
    <s v="Laptop"/>
    <n v="3"/>
    <n v="343.53"/>
    <n v="1030.5899999999999"/>
    <s v="Low"/>
    <n v="2023"/>
    <s v="Kimberly Dixon"/>
    <s v="KIMBERLY DIXON"/>
    <n v="927.53099999999995"/>
    <s v="Jun-2023"/>
  </r>
  <r>
    <n v="9848"/>
    <d v="2023-06-17T00:00:00"/>
    <s v="Robert Jennings"/>
    <x v="1"/>
    <s v="Office Supplies"/>
    <s v="Table"/>
    <n v="4"/>
    <n v="40.35"/>
    <n v="161.4"/>
    <s v="Low"/>
    <n v="2023"/>
    <s v="Robert Jennings"/>
    <s v="ROBERT JENNINGS"/>
    <n v="145.26000000000002"/>
    <s v="Jun-2023"/>
  </r>
  <r>
    <n v="7160"/>
    <d v="2023-06-17T00:00:00"/>
    <s v="Jacqueline Evans"/>
    <x v="0"/>
    <s v="Furniture"/>
    <s v="Laptop"/>
    <n v="8"/>
    <n v="627.35"/>
    <n v="5018.8"/>
    <s v="High"/>
    <n v="2023"/>
    <s v="Jacqueline Evans"/>
    <s v="JACQUELINE EVANS"/>
    <n v="4516.92"/>
    <s v="Jun-2023"/>
  </r>
  <r>
    <n v="3642"/>
    <d v="2023-06-18T00:00:00"/>
    <s v="Cody Wang"/>
    <x v="1"/>
    <s v="Office Supplies"/>
    <s v="Notebook"/>
    <n v="7"/>
    <n v="410.28"/>
    <n v="2871.96"/>
    <s v="Low"/>
    <n v="2023"/>
    <s v="Cody Wang"/>
    <s v="CODY WANG"/>
    <n v="2584.7640000000001"/>
    <s v="Jun-2023"/>
  </r>
  <r>
    <n v="1641"/>
    <d v="2023-06-18T00:00:00"/>
    <s v="Dylan Carter"/>
    <x v="1"/>
    <s v="Furniture"/>
    <s v="Monitor"/>
    <n v="3"/>
    <n v="183.09"/>
    <n v="549.27"/>
    <s v="Low"/>
    <n v="2023"/>
    <s v="Dylan Carter"/>
    <s v="DYLAN CARTER"/>
    <n v="494.34300000000002"/>
    <s v="Jun-2023"/>
  </r>
  <r>
    <n v="9352"/>
    <d v="2023-06-18T00:00:00"/>
    <s v="Lindsay Nichols"/>
    <x v="3"/>
    <s v="Office Supplies"/>
    <s v="Printer"/>
    <n v="5"/>
    <n v="842.46"/>
    <n v="4212.3"/>
    <s v="Low"/>
    <n v="2023"/>
    <s v="Lindsay Nichols"/>
    <s v="LINDSAY NICHOLS"/>
    <n v="3791.07"/>
    <s v="Jun-2023"/>
  </r>
  <r>
    <n v="9951"/>
    <d v="2023-06-19T00:00:00"/>
    <s v="Emily Lopez"/>
    <x v="0"/>
    <s v="Electronics"/>
    <s v="Notebook"/>
    <n v="5"/>
    <n v="346.06"/>
    <n v="1730.3"/>
    <s v="Low"/>
    <n v="2023"/>
    <s v="Emily Lopez"/>
    <s v="EMILY LOPEZ"/>
    <n v="1557.27"/>
    <s v="Jun-2023"/>
  </r>
  <r>
    <n v="6580"/>
    <d v="2023-06-19T00:00:00"/>
    <s v="Tammy Vega"/>
    <x v="1"/>
    <s v="Office Supplies"/>
    <s v="Chair"/>
    <n v="6"/>
    <n v="405.32"/>
    <n v="2431.92"/>
    <s v="Low"/>
    <n v="2023"/>
    <s v="Tammy Vega"/>
    <s v="TAMMY VEGA"/>
    <n v="2188.7280000000001"/>
    <s v="Jun-2023"/>
  </r>
  <r>
    <n v="1307"/>
    <d v="2023-06-20T00:00:00"/>
    <s v="Melinda Fernandez"/>
    <x v="1"/>
    <s v="Furniture"/>
    <s v="Printer"/>
    <n v="6"/>
    <n v="31.06"/>
    <n v="186.36"/>
    <s v="Low"/>
    <n v="2023"/>
    <s v="Melinda Fernandez"/>
    <s v="MELINDA FERNANDEZ"/>
    <n v="167.72399999999999"/>
    <s v="Jun-2023"/>
  </r>
  <r>
    <n v="9894"/>
    <d v="2023-06-20T00:00:00"/>
    <s v="John White"/>
    <x v="3"/>
    <s v="Electronics"/>
    <s v="Printer"/>
    <n v="6"/>
    <n v="470.55"/>
    <n v="2823.3"/>
    <s v="Low"/>
    <n v="2023"/>
    <s v="John White"/>
    <s v="JOHN WHITE"/>
    <n v="2540.9700000000003"/>
    <s v="Jun-2023"/>
  </r>
  <r>
    <n v="7476"/>
    <d v="2023-06-20T00:00:00"/>
    <s v="Jacqueline Garza"/>
    <x v="2"/>
    <s v="Office Supplies"/>
    <s v="Pen"/>
    <n v="3"/>
    <n v="758.6"/>
    <n v="2275.8000000000002"/>
    <s v="Low"/>
    <n v="2023"/>
    <s v="Jacqueline Garza"/>
    <s v="JACQUELINE GARZA"/>
    <n v="2048.2200000000003"/>
    <s v="Jun-2023"/>
  </r>
  <r>
    <n v="9950"/>
    <d v="2023-06-21T00:00:00"/>
    <s v="Catherine Adams"/>
    <x v="1"/>
    <s v="Electronics"/>
    <s v="Chair"/>
    <n v="7"/>
    <n v="415.24"/>
    <n v="2906.68"/>
    <s v="Low"/>
    <n v="2023"/>
    <s v="Catherine Adams"/>
    <s v="CATHERINE ADAMS"/>
    <n v="2616.0120000000002"/>
    <s v="Jun-2023"/>
  </r>
  <r>
    <n v="7167"/>
    <d v="2023-06-21T00:00:00"/>
    <s v="Adam Huff"/>
    <x v="2"/>
    <s v="Furniture"/>
    <s v="Notebook"/>
    <n v="5"/>
    <n v="869.59"/>
    <n v="4347.95"/>
    <s v="Low"/>
    <n v="2023"/>
    <s v="Adam Huff"/>
    <s v="ADAM HUFF"/>
    <n v="3913.1550000000007"/>
    <s v="Jun-2023"/>
  </r>
  <r>
    <n v="2096"/>
    <d v="2023-06-21T00:00:00"/>
    <s v="Madison Green"/>
    <x v="3"/>
    <s v="Furniture"/>
    <s v="Table"/>
    <n v="9"/>
    <n v="869.24"/>
    <n v="7823.16"/>
    <s v="High"/>
    <n v="2023"/>
    <s v="Madison Green"/>
    <s v="MADISON GREEN"/>
    <n v="7040.8440000000001"/>
    <s v="Jun-2023"/>
  </r>
  <r>
    <n v="3147"/>
    <d v="2023-06-22T00:00:00"/>
    <s v="Dr. James Mitchell"/>
    <x v="2"/>
    <s v="Furniture"/>
    <s v="Printer"/>
    <n v="1"/>
    <n v="760.66"/>
    <n v="760.66"/>
    <s v="Low"/>
    <n v="2023"/>
    <s v="Dr. James Mitchell"/>
    <s v="DR. JAMES MITCHELL"/>
    <n v="684.59399999999994"/>
    <s v="Jun-2023"/>
  </r>
  <r>
    <n v="1195"/>
    <d v="2023-06-22T00:00:00"/>
    <s v="Victoria Velasquez"/>
    <x v="0"/>
    <s v="Furniture"/>
    <s v="Table"/>
    <n v="5"/>
    <n v="698.03"/>
    <n v="3490.15"/>
    <s v="Low"/>
    <n v="2023"/>
    <s v="Victoria Velasquez"/>
    <s v="VICTORIA VELASQUEZ"/>
    <n v="3141.1349999999998"/>
    <s v="Jun-2023"/>
  </r>
  <r>
    <n v="7602"/>
    <d v="2023-06-24T00:00:00"/>
    <s v="James Garza"/>
    <x v="0"/>
    <s v="Office Supplies"/>
    <s v="Notebook"/>
    <n v="4"/>
    <n v="863.42"/>
    <n v="3453.68"/>
    <s v="Low"/>
    <n v="2023"/>
    <s v="James Garza"/>
    <s v="JAMES GARZA"/>
    <n v="3108.3119999999999"/>
    <s v="Jun-2023"/>
  </r>
  <r>
    <n v="4461"/>
    <d v="2023-06-24T00:00:00"/>
    <s v="Jordan Williams"/>
    <x v="1"/>
    <s v="Office Supplies"/>
    <s v="Notebook"/>
    <n v="9"/>
    <n v="727.1"/>
    <n v="6543.9000000000005"/>
    <s v="High"/>
    <n v="2023"/>
    <s v="Jordan Williams"/>
    <s v="JORDAN WILLIAMS"/>
    <n v="5889.51"/>
    <s v="Jun-2023"/>
  </r>
  <r>
    <n v="6383"/>
    <d v="2023-06-24T00:00:00"/>
    <s v="Kristin Watts"/>
    <x v="1"/>
    <s v="Furniture"/>
    <s v="Table"/>
    <n v="6"/>
    <n v="852.91"/>
    <n v="5117.46"/>
    <s v="High"/>
    <n v="2023"/>
    <s v="Kristin Watts"/>
    <s v="KRISTIN WATTS"/>
    <n v="4605.7139999999999"/>
    <s v="Jun-2023"/>
  </r>
  <r>
    <n v="3672"/>
    <d v="2023-06-25T00:00:00"/>
    <s v="Brandon Murillo"/>
    <x v="0"/>
    <s v="Furniture"/>
    <s v="Chair"/>
    <n v="3"/>
    <n v="642.14"/>
    <n v="1926.42"/>
    <s v="Low"/>
    <n v="2023"/>
    <s v="Brandon Murillo"/>
    <s v="BRANDON MURILLO"/>
    <n v="1733.7780000000002"/>
    <s v="Jun-2023"/>
  </r>
  <r>
    <n v="4256"/>
    <d v="2023-06-26T00:00:00"/>
    <s v="Lisa Williams"/>
    <x v="3"/>
    <s v="Office Supplies"/>
    <s v="Desk"/>
    <n v="6"/>
    <n v="968.51"/>
    <n v="5811.0599999999986"/>
    <s v="High"/>
    <n v="2023"/>
    <s v="Lisa Williams"/>
    <s v="LISA WILLIAMS"/>
    <n v="5229.9539999999997"/>
    <s v="Jun-2023"/>
  </r>
  <r>
    <n v="1541"/>
    <d v="2023-06-27T00:00:00"/>
    <s v="Brooke Garrett"/>
    <x v="0"/>
    <s v="Furniture"/>
    <s v="Laptop"/>
    <n v="7"/>
    <n v="846.34"/>
    <n v="5924.38"/>
    <s v="High"/>
    <n v="2023"/>
    <s v="Brooke Garrett"/>
    <s v="BROOKE GARRETT"/>
    <n v="5331.942"/>
    <s v="Jun-2023"/>
  </r>
  <r>
    <n v="5251"/>
    <d v="2023-06-27T00:00:00"/>
    <s v="Tommy Leonard"/>
    <x v="2"/>
    <s v="Furniture"/>
    <s v="Desk"/>
    <n v="7"/>
    <n v="218.56"/>
    <n v="1529.92"/>
    <s v="Low"/>
    <n v="2023"/>
    <s v="Tommy Leonard"/>
    <s v="TOMMY LEONARD"/>
    <n v="1376.9280000000001"/>
    <s v="Jun-2023"/>
  </r>
  <r>
    <n v="5204"/>
    <d v="2023-06-27T00:00:00"/>
    <s v="Jeffrey Miller"/>
    <x v="2"/>
    <s v="Furniture"/>
    <s v="Printer"/>
    <n v="9"/>
    <n v="869.59"/>
    <n v="7826.31"/>
    <s v="High"/>
    <n v="2023"/>
    <s v="Jeffrey Miller"/>
    <s v="JEFFREY MILLER"/>
    <n v="7043.679000000001"/>
    <s v="Jun-2023"/>
  </r>
  <r>
    <n v="3188"/>
    <d v="2023-06-27T00:00:00"/>
    <s v="Timothy Thomas"/>
    <x v="1"/>
    <s v="Furniture"/>
    <s v="Monitor"/>
    <n v="9"/>
    <n v="544.61"/>
    <n v="4901.49"/>
    <s v="Low"/>
    <n v="2023"/>
    <s v="Timothy Thomas"/>
    <s v="TIMOTHY THOMAS"/>
    <n v="4411.3410000000003"/>
    <s v="Jun-2023"/>
  </r>
  <r>
    <n v="6693"/>
    <d v="2023-06-29T00:00:00"/>
    <s v="Carol Guerra"/>
    <x v="0"/>
    <s v="Furniture"/>
    <s v="Laptop"/>
    <n v="7"/>
    <n v="937.46"/>
    <n v="6562.22"/>
    <s v="High"/>
    <n v="2023"/>
    <s v="Carol Guerra"/>
    <s v="CAROL GUERRA"/>
    <n v="5905.9980000000005"/>
    <s v="Jun-2023"/>
  </r>
  <r>
    <n v="8692"/>
    <d v="2023-06-30T00:00:00"/>
    <s v="Kimberly Ballard"/>
    <x v="3"/>
    <s v="Electronics"/>
    <s v="Pen"/>
    <n v="4"/>
    <n v="246.39"/>
    <n v="985.56"/>
    <s v="Low"/>
    <n v="2023"/>
    <s v="Kimberly Ballard"/>
    <s v="KIMBERLY BALLARD"/>
    <n v="887.00400000000002"/>
    <s v="Jun-2023"/>
  </r>
  <r>
    <n v="4482"/>
    <d v="2023-06-30T00:00:00"/>
    <s v="Frank Thomas"/>
    <x v="3"/>
    <s v="Office Supplies"/>
    <s v="Table"/>
    <n v="2"/>
    <n v="735.78"/>
    <n v="1471.56"/>
    <s v="Low"/>
    <n v="2023"/>
    <s v="Frank Thomas"/>
    <s v="FRANK THOMAS"/>
    <n v="1324.404"/>
    <s v="Jun-2023"/>
  </r>
  <r>
    <n v="4174"/>
    <d v="2023-07-01T00:00:00"/>
    <s v="Erica Russell"/>
    <x v="0"/>
    <s v="Electronics"/>
    <s v="Printer"/>
    <n v="7"/>
    <n v="556.53"/>
    <n v="3895.71"/>
    <s v="Low"/>
    <n v="2023"/>
    <s v="Erica Russell"/>
    <s v="ERICA RUSSELL"/>
    <n v="3506.1390000000001"/>
    <s v="Jul-2023"/>
  </r>
  <r>
    <n v="4577"/>
    <d v="2023-07-02T00:00:00"/>
    <s v="Kimberly Curtis"/>
    <x v="0"/>
    <s v="Electronics"/>
    <s v="Laptop"/>
    <n v="2"/>
    <n v="637.14"/>
    <n v="1274.28"/>
    <s v="Low"/>
    <n v="2023"/>
    <s v="Kimberly Curtis"/>
    <s v="KIMBERLY CURTIS"/>
    <n v="1146.8520000000001"/>
    <s v="Jul-2023"/>
  </r>
  <r>
    <n v="7008"/>
    <d v="2023-07-02T00:00:00"/>
    <s v="Alyssa Jackson"/>
    <x v="0"/>
    <s v="Office Supplies"/>
    <s v="Chair"/>
    <n v="2"/>
    <n v="485.7"/>
    <n v="971.4"/>
    <s v="Low"/>
    <n v="2023"/>
    <s v="Alyssa Jackson"/>
    <s v="ALYSSA JACKSON"/>
    <n v="874.26"/>
    <s v="Jul-2023"/>
  </r>
  <r>
    <n v="8506"/>
    <d v="2023-07-02T00:00:00"/>
    <s v="George Taylor"/>
    <x v="2"/>
    <s v="Office Supplies"/>
    <s v="Laptop"/>
    <n v="4"/>
    <n v="975.05"/>
    <n v="3900.2"/>
    <s v="Low"/>
    <n v="2023"/>
    <s v="George Taylor"/>
    <s v="GEORGE TAYLOR"/>
    <n v="3510.18"/>
    <s v="Jul-2023"/>
  </r>
  <r>
    <n v="5158"/>
    <d v="2023-07-02T00:00:00"/>
    <s v="Michele Thomas"/>
    <x v="2"/>
    <s v="Electronics"/>
    <s v="Laptop"/>
    <n v="1"/>
    <n v="385.99"/>
    <n v="385.99"/>
    <s v="Low"/>
    <n v="2023"/>
    <s v="Michele Thomas"/>
    <s v="MICHELE THOMAS"/>
    <n v="347.39100000000002"/>
    <s v="Jul-2023"/>
  </r>
  <r>
    <n v="6131"/>
    <d v="2023-07-03T00:00:00"/>
    <s v="Michael Adams"/>
    <x v="1"/>
    <s v="Electronics"/>
    <s v="Desk"/>
    <n v="5"/>
    <n v="108.45"/>
    <n v="542.25"/>
    <s v="Low"/>
    <n v="2023"/>
    <s v="Michael Adams"/>
    <s v="MICHAEL ADAMS"/>
    <n v="488.02500000000003"/>
    <s v="Jul-2023"/>
  </r>
  <r>
    <n v="9590"/>
    <d v="2023-07-03T00:00:00"/>
    <s v="Sharon Davis"/>
    <x v="3"/>
    <s v="Furniture"/>
    <s v="Printer"/>
    <n v="1"/>
    <n v="587.21"/>
    <n v="587.21"/>
    <s v="Low"/>
    <n v="2023"/>
    <s v="Sharon Davis"/>
    <s v="SHARON DAVIS"/>
    <n v="528.48900000000003"/>
    <s v="Jul-2023"/>
  </r>
  <r>
    <n v="7344"/>
    <d v="2023-07-03T00:00:00"/>
    <s v="Dalton Hines"/>
    <x v="0"/>
    <s v="Furniture"/>
    <s v="Monitor"/>
    <n v="1"/>
    <n v="699.33"/>
    <n v="699.33"/>
    <s v="Low"/>
    <n v="2023"/>
    <s v="Dalton Hines"/>
    <s v="DALTON HINES"/>
    <n v="629.39700000000005"/>
    <s v="Jul-2023"/>
  </r>
  <r>
    <n v="6119"/>
    <d v="2023-07-03T00:00:00"/>
    <s v="Lisa Nelson"/>
    <x v="1"/>
    <s v="Electronics"/>
    <s v="Desk"/>
    <n v="1"/>
    <n v="171.99"/>
    <n v="171.99"/>
    <s v="Low"/>
    <n v="2023"/>
    <s v="Lisa Nelson"/>
    <s v="LISA NELSON"/>
    <n v="154.79100000000003"/>
    <s v="Jul-2023"/>
  </r>
  <r>
    <n v="3066"/>
    <d v="2023-07-03T00:00:00"/>
    <s v="Emily Martinez"/>
    <x v="2"/>
    <s v="Electronics"/>
    <s v="Printer"/>
    <n v="1"/>
    <n v="66.52"/>
    <n v="66.52"/>
    <s v="Low"/>
    <n v="2023"/>
    <s v="Emily Martinez"/>
    <s v="EMILY MARTINEZ"/>
    <n v="59.867999999999995"/>
    <s v="Jul-2023"/>
  </r>
  <r>
    <n v="8318"/>
    <d v="2023-07-03T00:00:00"/>
    <s v="Amber Ellis"/>
    <x v="2"/>
    <s v="Office Supplies"/>
    <s v="Table"/>
    <n v="6"/>
    <n v="815.83"/>
    <n v="4894.9799999999996"/>
    <s v="Low"/>
    <n v="2023"/>
    <s v="Amber Ellis"/>
    <s v="AMBER ELLIS"/>
    <n v="4405.482"/>
    <s v="Jul-2023"/>
  </r>
  <r>
    <n v="1586"/>
    <d v="2023-07-04T00:00:00"/>
    <s v="Anthony Castillo"/>
    <x v="1"/>
    <s v="Office Supplies"/>
    <s v="Pen"/>
    <n v="4"/>
    <n v="819.27"/>
    <n v="3277.08"/>
    <s v="Low"/>
    <n v="2023"/>
    <s v="Anthony Castillo"/>
    <s v="ANTHONY CASTILLO"/>
    <n v="2949.3719999999998"/>
    <s v="Jul-2023"/>
  </r>
  <r>
    <n v="2588"/>
    <d v="2023-07-04T00:00:00"/>
    <s v="Jeremy Smith"/>
    <x v="0"/>
    <s v="Electronics"/>
    <s v="Table"/>
    <n v="9"/>
    <n v="423.59"/>
    <n v="3812.31"/>
    <s v="Low"/>
    <n v="2023"/>
    <s v="Jeremy Smith"/>
    <s v="JEREMY SMITH"/>
    <n v="3431.0789999999997"/>
    <s v="Jul-2023"/>
  </r>
  <r>
    <n v="9171"/>
    <d v="2023-07-05T00:00:00"/>
    <s v="Melinda Bryant"/>
    <x v="1"/>
    <s v="Furniture"/>
    <s v="Chair"/>
    <n v="4"/>
    <n v="533.65"/>
    <n v="2134.6"/>
    <s v="Low"/>
    <n v="2023"/>
    <s v="Melinda Bryant"/>
    <s v="MELINDA BRYANT"/>
    <n v="1921.1399999999999"/>
    <s v="Jul-2023"/>
  </r>
  <r>
    <n v="3766"/>
    <d v="2023-07-05T00:00:00"/>
    <s v="Nicole Thomas"/>
    <x v="0"/>
    <s v="Furniture"/>
    <s v="Laptop"/>
    <n v="4"/>
    <n v="365.64"/>
    <n v="1462.56"/>
    <s v="Low"/>
    <n v="2023"/>
    <s v="Nicole Thomas"/>
    <s v="NICOLE THOMAS"/>
    <n v="1316.3040000000001"/>
    <s v="Jul-2023"/>
  </r>
  <r>
    <n v="3427"/>
    <d v="2023-07-05T00:00:00"/>
    <s v="Richard Taylor"/>
    <x v="2"/>
    <s v="Office Supplies"/>
    <s v="Monitor"/>
    <n v="6"/>
    <n v="48.95"/>
    <n v="293.7"/>
    <s v="Low"/>
    <n v="2023"/>
    <s v="Richard Taylor"/>
    <s v="RICHARD TAYLOR"/>
    <n v="264.33000000000004"/>
    <s v="Jul-2023"/>
  </r>
  <r>
    <n v="5704"/>
    <d v="2023-07-06T00:00:00"/>
    <s v="Sheila Cunningham"/>
    <x v="3"/>
    <s v="Furniture"/>
    <s v="Monitor"/>
    <n v="6"/>
    <n v="596.48"/>
    <n v="3578.88"/>
    <s v="Low"/>
    <n v="2023"/>
    <s v="Sheila Cunningham"/>
    <s v="SHEILA CUNNINGHAM"/>
    <n v="3220.9920000000002"/>
    <s v="Jul-2023"/>
  </r>
  <r>
    <n v="9361"/>
    <d v="2023-07-08T00:00:00"/>
    <s v="Kristen Smith"/>
    <x v="1"/>
    <s v="Electronics"/>
    <s v="Table"/>
    <n v="4"/>
    <n v="479.88"/>
    <n v="1919.52"/>
    <s v="Low"/>
    <n v="2023"/>
    <s v="Kristen Smith"/>
    <s v="KRISTEN SMITH"/>
    <n v="1727.568"/>
    <s v="Jul-2023"/>
  </r>
  <r>
    <n v="1365"/>
    <d v="2023-07-09T00:00:00"/>
    <s v="Kayla Johnson"/>
    <x v="2"/>
    <s v="Office Supplies"/>
    <s v="Pen"/>
    <n v="1"/>
    <n v="74.7"/>
    <n v="74.7"/>
    <s v="Low"/>
    <n v="2023"/>
    <s v="Kayla Johnson"/>
    <s v="KAYLA JOHNSON"/>
    <n v="67.23"/>
    <s v="Jul-2023"/>
  </r>
  <r>
    <n v="1451"/>
    <d v="2023-07-10T00:00:00"/>
    <s v="Sarah Hodge"/>
    <x v="2"/>
    <s v="Electronics"/>
    <s v="Desk"/>
    <n v="1"/>
    <n v="865.71"/>
    <n v="865.71"/>
    <s v="Low"/>
    <n v="2023"/>
    <s v="Sarah Hodge"/>
    <s v="SARAH HODGE"/>
    <n v="779.13900000000001"/>
    <s v="Jul-2023"/>
  </r>
  <r>
    <n v="6441"/>
    <d v="2023-07-11T00:00:00"/>
    <s v="Corey Sparks"/>
    <x v="3"/>
    <s v="Office Supplies"/>
    <s v="Laptop"/>
    <n v="8"/>
    <n v="800.8"/>
    <n v="6406.4"/>
    <s v="High"/>
    <n v="2023"/>
    <s v="Corey Sparks"/>
    <s v="COREY SPARKS"/>
    <n v="5765.76"/>
    <s v="Jul-2023"/>
  </r>
  <r>
    <n v="8116"/>
    <d v="2023-07-11T00:00:00"/>
    <s v="Mitchell Willis"/>
    <x v="2"/>
    <s v="Furniture"/>
    <s v="Notebook"/>
    <n v="5"/>
    <n v="885.36"/>
    <n v="4426.8"/>
    <s v="Low"/>
    <n v="2023"/>
    <s v="Mitchell Willis"/>
    <s v="MITCHELL WILLIS"/>
    <n v="3984.1200000000003"/>
    <s v="Jul-2023"/>
  </r>
  <r>
    <n v="5820"/>
    <d v="2023-07-12T00:00:00"/>
    <s v="Frank Lewis"/>
    <x v="2"/>
    <s v="Office Supplies"/>
    <s v="Laptop"/>
    <n v="3"/>
    <n v="235"/>
    <n v="705"/>
    <s v="Low"/>
    <n v="2023"/>
    <s v="Frank Lewis"/>
    <s v="FRANK LEWIS"/>
    <n v="634.5"/>
    <s v="Jul-2023"/>
  </r>
  <r>
    <n v="5984"/>
    <d v="2023-07-12T00:00:00"/>
    <s v="Lynn Stewart"/>
    <x v="3"/>
    <s v="Electronics"/>
    <s v="Monitor"/>
    <n v="7"/>
    <n v="400.53"/>
    <n v="2803.71"/>
    <s v="Low"/>
    <n v="2023"/>
    <s v="Lynn Stewart"/>
    <s v="LYNN STEWART"/>
    <n v="2523.3389999999999"/>
    <s v="Jul-2023"/>
  </r>
  <r>
    <n v="2619"/>
    <d v="2023-07-14T00:00:00"/>
    <s v="Traci Jenkins"/>
    <x v="2"/>
    <s v="Electronics"/>
    <s v="Monitor"/>
    <n v="8"/>
    <n v="637.66999999999996"/>
    <n v="5101.3599999999997"/>
    <s v="High"/>
    <n v="2023"/>
    <s v="Traci Jenkins"/>
    <s v="TRACI JENKINS"/>
    <n v="4591.2240000000002"/>
    <s v="Jul-2023"/>
  </r>
  <r>
    <n v="5433"/>
    <d v="2023-07-14T00:00:00"/>
    <s v="David Melendez"/>
    <x v="1"/>
    <s v="Electronics"/>
    <s v="Pen"/>
    <n v="9"/>
    <n v="136.81"/>
    <n v="1231.29"/>
    <s v="Low"/>
    <n v="2023"/>
    <s v="David Melendez"/>
    <s v="DAVID MELENDEZ"/>
    <n v="1108.1610000000001"/>
    <s v="Jul-2023"/>
  </r>
  <r>
    <n v="7883"/>
    <d v="2023-07-15T00:00:00"/>
    <s v="Cody Patrick"/>
    <x v="2"/>
    <s v="Electronics"/>
    <s v="Desk"/>
    <n v="8"/>
    <n v="803.52"/>
    <n v="6428.16"/>
    <s v="High"/>
    <n v="2023"/>
    <s v="Cody Patrick"/>
    <s v="CODY PATRICK"/>
    <n v="5785.3440000000001"/>
    <s v="Jul-2023"/>
  </r>
  <r>
    <n v="5948"/>
    <d v="2023-07-16T00:00:00"/>
    <s v="Carrie Rowland"/>
    <x v="3"/>
    <s v="Office Supplies"/>
    <s v="Monitor"/>
    <n v="2"/>
    <n v="42.87"/>
    <n v="85.74"/>
    <s v="Low"/>
    <n v="2023"/>
    <s v="Carrie Rowland"/>
    <s v="CARRIE ROWLAND"/>
    <n v="77.165999999999997"/>
    <s v="Jul-2023"/>
  </r>
  <r>
    <n v="7134"/>
    <d v="2023-07-16T00:00:00"/>
    <s v="Alexandra Sullivan"/>
    <x v="0"/>
    <s v="Electronics"/>
    <s v="Printer"/>
    <n v="7"/>
    <n v="728.01"/>
    <n v="5096.07"/>
    <s v="High"/>
    <n v="2023"/>
    <s v="Alexandra Sullivan"/>
    <s v="ALEXANDRA SULLIVAN"/>
    <n v="4586.4630000000006"/>
    <s v="Jul-2023"/>
  </r>
  <r>
    <n v="2461"/>
    <d v="2023-07-18T00:00:00"/>
    <s v="James Smith"/>
    <x v="0"/>
    <s v="Electronics"/>
    <s v="Notebook"/>
    <n v="3"/>
    <n v="294.37"/>
    <n v="883.11"/>
    <s v="Low"/>
    <n v="2023"/>
    <s v="James Smith"/>
    <s v="JAMES SMITH"/>
    <n v="794.79899999999998"/>
    <s v="Jul-2023"/>
  </r>
  <r>
    <n v="4578"/>
    <d v="2023-07-18T00:00:00"/>
    <s v="Michelle Tyler"/>
    <x v="1"/>
    <s v="Furniture"/>
    <s v="Printer"/>
    <n v="3"/>
    <n v="809.77"/>
    <n v="2429.31"/>
    <s v="Low"/>
    <n v="2023"/>
    <s v="Michelle Tyler"/>
    <s v="MICHELLE TYLER"/>
    <n v="2186.3789999999999"/>
    <s v="Jul-2023"/>
  </r>
  <r>
    <n v="4820"/>
    <d v="2023-07-19T00:00:00"/>
    <s v="Sandra Thompson"/>
    <x v="3"/>
    <s v="Electronics"/>
    <s v="Desk"/>
    <n v="9"/>
    <n v="189.62"/>
    <n v="1706.58"/>
    <s v="Low"/>
    <n v="2023"/>
    <s v="Sandra Thompson"/>
    <s v="SANDRA THOMPSON"/>
    <n v="1535.922"/>
    <s v="Jul-2023"/>
  </r>
  <r>
    <n v="5104"/>
    <d v="2023-07-19T00:00:00"/>
    <s v="Jerry Clark"/>
    <x v="0"/>
    <s v="Electronics"/>
    <s v="Monitor"/>
    <n v="8"/>
    <n v="928.47"/>
    <n v="7427.76"/>
    <s v="High"/>
    <n v="2023"/>
    <s v="Jerry Clark"/>
    <s v="JERRY CLARK"/>
    <n v="6684.9840000000004"/>
    <s v="Jul-2023"/>
  </r>
  <r>
    <n v="5907"/>
    <d v="2023-07-19T00:00:00"/>
    <s v="Jeffrey Powell"/>
    <x v="0"/>
    <s v="Electronics"/>
    <s v="Monitor"/>
    <n v="4"/>
    <n v="280.89"/>
    <n v="1123.56"/>
    <s v="Low"/>
    <n v="2023"/>
    <s v="Jeffrey Powell"/>
    <s v="JEFFREY POWELL"/>
    <n v="1011.204"/>
    <s v="Jul-2023"/>
  </r>
  <r>
    <n v="9772"/>
    <d v="2023-07-19T00:00:00"/>
    <s v="Mark Salinas"/>
    <x v="3"/>
    <s v="Furniture"/>
    <s v="Table"/>
    <n v="6"/>
    <n v="361.45"/>
    <n v="2168.6999999999998"/>
    <s v="Low"/>
    <n v="2023"/>
    <s v="Mark Salinas"/>
    <s v="MARK SALINAS"/>
    <n v="1951.83"/>
    <s v="Jul-2023"/>
  </r>
  <r>
    <n v="6492"/>
    <d v="2023-07-19T00:00:00"/>
    <s v="Joseph Olsen"/>
    <x v="3"/>
    <s v="Office Supplies"/>
    <s v="Printer"/>
    <n v="6"/>
    <n v="566.66999999999996"/>
    <n v="3400.02"/>
    <s v="Low"/>
    <n v="2023"/>
    <s v="Joseph Olsen"/>
    <s v="JOSEPH OLSEN"/>
    <n v="3060.018"/>
    <s v="Jul-2023"/>
  </r>
  <r>
    <n v="1871"/>
    <d v="2023-07-19T00:00:00"/>
    <s v="Jonathan Williams"/>
    <x v="1"/>
    <s v="Furniture"/>
    <s v="Monitor"/>
    <n v="3"/>
    <n v="919.74"/>
    <n v="2759.22"/>
    <s v="Low"/>
    <n v="2023"/>
    <s v="Jonathan Williams"/>
    <s v="JONATHAN WILLIAMS"/>
    <n v="2483.2980000000002"/>
    <s v="Jul-2023"/>
  </r>
  <r>
    <n v="1941"/>
    <d v="2023-07-20T00:00:00"/>
    <s v="Kelly Case"/>
    <x v="3"/>
    <s v="Furniture"/>
    <s v="Chair"/>
    <n v="3"/>
    <n v="356.62"/>
    <n v="1069.8599999999999"/>
    <s v="Low"/>
    <n v="2023"/>
    <s v="Kelly Case"/>
    <s v="KELLY CASE"/>
    <n v="962.87400000000002"/>
    <s v="Jul-2023"/>
  </r>
  <r>
    <n v="2372"/>
    <d v="2023-07-20T00:00:00"/>
    <s v="Fernando Hickman"/>
    <x v="1"/>
    <s v="Furniture"/>
    <s v="Monitor"/>
    <n v="7"/>
    <n v="248.29"/>
    <n v="1738.03"/>
    <s v="Low"/>
    <n v="2023"/>
    <s v="Fernando Hickman"/>
    <s v="FERNANDO HICKMAN"/>
    <n v="1564.2269999999999"/>
    <s v="Jul-2023"/>
  </r>
  <r>
    <n v="6097"/>
    <d v="2023-07-21T00:00:00"/>
    <s v="Jordan Joseph"/>
    <x v="1"/>
    <s v="Electronics"/>
    <s v="Laptop"/>
    <n v="1"/>
    <n v="451.44"/>
    <n v="451.44"/>
    <s v="Low"/>
    <n v="2023"/>
    <s v="Jordan Joseph"/>
    <s v="JORDAN JOSEPH"/>
    <n v="406.29599999999999"/>
    <s v="Jul-2023"/>
  </r>
  <r>
    <n v="4920"/>
    <d v="2023-07-22T00:00:00"/>
    <s v="Donald Davis"/>
    <x v="2"/>
    <s v="Electronics"/>
    <s v="Printer"/>
    <n v="8"/>
    <n v="389.31"/>
    <n v="3114.48"/>
    <s v="Low"/>
    <n v="2023"/>
    <s v="Donald Davis"/>
    <s v="DONALD DAVIS"/>
    <n v="2803.0320000000002"/>
    <s v="Jul-2023"/>
  </r>
  <r>
    <n v="5825"/>
    <d v="2023-07-23T00:00:00"/>
    <s v="Darlene Snyder"/>
    <x v="1"/>
    <s v="Furniture"/>
    <s v="Table"/>
    <n v="1"/>
    <n v="96.12"/>
    <n v="96.12"/>
    <s v="Low"/>
    <n v="2023"/>
    <s v="Darlene Snyder"/>
    <s v="DARLENE SNYDER"/>
    <n v="86.50800000000001"/>
    <s v="Jul-2023"/>
  </r>
  <r>
    <n v="3847"/>
    <d v="2023-07-23T00:00:00"/>
    <s v="John Bryant"/>
    <x v="2"/>
    <s v="Office Supplies"/>
    <s v="Notebook"/>
    <n v="1"/>
    <n v="762.69"/>
    <n v="762.69"/>
    <s v="Low"/>
    <n v="2023"/>
    <s v="John Bryant"/>
    <s v="JOHN BRYANT"/>
    <n v="686.42100000000005"/>
    <s v="Jul-2023"/>
  </r>
  <r>
    <n v="5259"/>
    <d v="2023-07-24T00:00:00"/>
    <s v="Catherine Johnson"/>
    <x v="3"/>
    <s v="Office Supplies"/>
    <s v="Desk"/>
    <n v="9"/>
    <n v="948.97"/>
    <n v="8540.73"/>
    <s v="High"/>
    <n v="2023"/>
    <s v="Catherine Johnson"/>
    <s v="CATHERINE JOHNSON"/>
    <n v="7686.6570000000011"/>
    <s v="Jul-2023"/>
  </r>
  <r>
    <n v="3522"/>
    <d v="2023-07-24T00:00:00"/>
    <s v="Mrs. Misty Miller MD"/>
    <x v="3"/>
    <s v="Electronics"/>
    <s v="Laptop"/>
    <n v="2"/>
    <n v="955.97"/>
    <n v="1911.94"/>
    <s v="Low"/>
    <n v="2023"/>
    <s v="Mrs. Misty Miller Md"/>
    <s v="MRS. MISTY MILLER MD"/>
    <n v="1720.7460000000001"/>
    <s v="Jul-2023"/>
  </r>
  <r>
    <n v="2482"/>
    <d v="2023-07-25T00:00:00"/>
    <s v="Mitchell Valenzuela"/>
    <x v="0"/>
    <s v="Electronics"/>
    <s v="Printer"/>
    <n v="5"/>
    <n v="730.91"/>
    <n v="3654.55"/>
    <s v="Low"/>
    <n v="2023"/>
    <s v="Mitchell Valenzuela"/>
    <s v="MITCHELL VALENZUELA"/>
    <n v="3289.0949999999998"/>
    <s v="Jul-2023"/>
  </r>
  <r>
    <n v="7556"/>
    <d v="2023-07-26T00:00:00"/>
    <s v="Jamie Ochoa DVM"/>
    <x v="1"/>
    <s v="Office Supplies"/>
    <s v="Chair"/>
    <n v="1"/>
    <n v="887.12"/>
    <n v="887.12"/>
    <s v="Low"/>
    <n v="2023"/>
    <s v="Jamie Ochoa Dvm"/>
    <s v="JAMIE OCHOA DVM"/>
    <n v="798.40800000000002"/>
    <s v="Jul-2023"/>
  </r>
  <r>
    <n v="4975"/>
    <d v="2023-07-27T00:00:00"/>
    <s v="Eugene Dixon"/>
    <x v="0"/>
    <s v="Office Supplies"/>
    <s v="Pen"/>
    <n v="1"/>
    <n v="129.36000000000001"/>
    <n v="129.36000000000001"/>
    <s v="Low"/>
    <n v="2023"/>
    <s v="Eugene Dixon"/>
    <s v="EUGENE DIXON"/>
    <n v="116.42400000000002"/>
    <s v="Jul-2023"/>
  </r>
  <r>
    <n v="9126"/>
    <d v="2023-07-29T00:00:00"/>
    <s v="Marc Hodges"/>
    <x v="2"/>
    <s v="Furniture"/>
    <s v="Table"/>
    <n v="1"/>
    <n v="523.22"/>
    <n v="523.22"/>
    <s v="Low"/>
    <n v="2023"/>
    <s v="Marc Hodges"/>
    <s v="MARC HODGES"/>
    <n v="470.89800000000002"/>
    <s v="Jul-2023"/>
  </r>
  <r>
    <n v="1607"/>
    <d v="2023-07-31T00:00:00"/>
    <s v="Jennifer Hahn"/>
    <x v="1"/>
    <s v="Furniture"/>
    <s v="Desk"/>
    <n v="7"/>
    <n v="969.72"/>
    <n v="6788.04"/>
    <s v="High"/>
    <n v="2023"/>
    <s v="Jennifer Hahn"/>
    <s v="JENNIFER HAHN"/>
    <n v="6109.2360000000008"/>
    <s v="Jul-2023"/>
  </r>
  <r>
    <n v="4646"/>
    <d v="2023-07-31T00:00:00"/>
    <s v="William Roman"/>
    <x v="3"/>
    <s v="Furniture"/>
    <s v="Pen"/>
    <n v="3"/>
    <n v="707.63"/>
    <n v="2122.89"/>
    <s v="Low"/>
    <n v="2023"/>
    <s v="William Roman"/>
    <s v="WILLIAM ROMAN"/>
    <n v="1910.6009999999999"/>
    <s v="Jul-2023"/>
  </r>
  <r>
    <n v="3921"/>
    <d v="2023-07-31T00:00:00"/>
    <s v="Bryan Martin"/>
    <x v="1"/>
    <s v="Electronics"/>
    <s v="Monitor"/>
    <n v="1"/>
    <n v="491.01"/>
    <n v="491.01"/>
    <s v="Low"/>
    <n v="2023"/>
    <s v="Bryan Martin"/>
    <s v="BRYAN MARTIN"/>
    <n v="441.90899999999999"/>
    <s v="Jul-2023"/>
  </r>
  <r>
    <n v="6354"/>
    <d v="2023-08-01T00:00:00"/>
    <s v="Kristen Lewis"/>
    <x v="3"/>
    <s v="Electronics"/>
    <s v="Chair"/>
    <n v="3"/>
    <n v="107.41"/>
    <n v="322.23"/>
    <s v="Low"/>
    <n v="2023"/>
    <s v="Kristen Lewis"/>
    <s v="KRISTEN LEWIS"/>
    <n v="290.00700000000001"/>
    <s v="Aug-2023"/>
  </r>
  <r>
    <n v="1709"/>
    <d v="2023-08-02T00:00:00"/>
    <s v="Kayla Cox"/>
    <x v="1"/>
    <s v="Office Supplies"/>
    <s v="Pen"/>
    <n v="1"/>
    <n v="791.8"/>
    <n v="791.8"/>
    <s v="Low"/>
    <n v="2023"/>
    <s v="Kayla Cox"/>
    <s v="KAYLA COX"/>
    <n v="712.62"/>
    <s v="Aug-2023"/>
  </r>
  <r>
    <n v="8236"/>
    <d v="2023-08-02T00:00:00"/>
    <s v="Jeffrey Black"/>
    <x v="1"/>
    <s v="Furniture"/>
    <s v="Monitor"/>
    <n v="1"/>
    <n v="848.05"/>
    <n v="848.05"/>
    <s v="Low"/>
    <n v="2023"/>
    <s v="Jeffrey Black"/>
    <s v="JEFFREY BLACK"/>
    <n v="763.245"/>
    <s v="Aug-2023"/>
  </r>
  <r>
    <n v="7043"/>
    <d v="2023-08-03T00:00:00"/>
    <s v="Eileen Lopez"/>
    <x v="1"/>
    <s v="Electronics"/>
    <s v="Chair"/>
    <n v="9"/>
    <n v="711.09"/>
    <n v="6399.81"/>
    <s v="High"/>
    <n v="2023"/>
    <s v="Eileen Lopez"/>
    <s v="EILEEN LOPEZ"/>
    <n v="5759.8289999999997"/>
    <s v="Aug-2023"/>
  </r>
  <r>
    <n v="3552"/>
    <d v="2023-08-03T00:00:00"/>
    <s v="Lisa Hall"/>
    <x v="3"/>
    <s v="Furniture"/>
    <s v="Monitor"/>
    <n v="5"/>
    <n v="951.89"/>
    <n v="4759.45"/>
    <s v="Low"/>
    <n v="2023"/>
    <s v="Lisa Hall"/>
    <s v="LISA HALL"/>
    <n v="4283.5050000000001"/>
    <s v="Aug-2023"/>
  </r>
  <r>
    <n v="3844"/>
    <d v="2023-08-03T00:00:00"/>
    <s v="Jonathon Cook"/>
    <x v="1"/>
    <s v="Furniture"/>
    <s v="Monitor"/>
    <n v="5"/>
    <n v="267.22000000000003"/>
    <n v="1336.1"/>
    <s v="Low"/>
    <n v="2023"/>
    <s v="Jonathon Cook"/>
    <s v="JONATHON COOK"/>
    <n v="1202.49"/>
    <s v="Aug-2023"/>
  </r>
  <r>
    <n v="4727"/>
    <d v="2023-08-03T00:00:00"/>
    <s v="Don Haynes"/>
    <x v="2"/>
    <s v="Office Supplies"/>
    <s v="Pen"/>
    <n v="1"/>
    <n v="968.8"/>
    <n v="968.8"/>
    <s v="Low"/>
    <n v="2023"/>
    <s v="Don Haynes"/>
    <s v="DON HAYNES"/>
    <n v="871.92"/>
    <s v="Aug-2023"/>
  </r>
  <r>
    <n v="9824"/>
    <d v="2023-08-05T00:00:00"/>
    <s v="Vincent Thomas"/>
    <x v="0"/>
    <s v="Furniture"/>
    <s v="Pen"/>
    <n v="5"/>
    <n v="41.27"/>
    <n v="206.35"/>
    <s v="Low"/>
    <n v="2023"/>
    <s v="Vincent Thomas"/>
    <s v="VINCENT THOMAS"/>
    <n v="185.715"/>
    <s v="Aug-2023"/>
  </r>
  <r>
    <n v="6327"/>
    <d v="2023-08-07T00:00:00"/>
    <s v="Robin Hill"/>
    <x v="3"/>
    <s v="Office Supplies"/>
    <s v="Monitor"/>
    <n v="3"/>
    <n v="56.5"/>
    <n v="169.5"/>
    <s v="Low"/>
    <n v="2023"/>
    <s v="Robin Hill"/>
    <s v="ROBIN HILL"/>
    <n v="152.55000000000001"/>
    <s v="Aug-2023"/>
  </r>
  <r>
    <n v="5650"/>
    <d v="2023-08-07T00:00:00"/>
    <s v="Frank Tucker"/>
    <x v="0"/>
    <s v="Electronics"/>
    <s v="Chair"/>
    <n v="3"/>
    <n v="240.63"/>
    <n v="721.89"/>
    <s v="Low"/>
    <n v="2023"/>
    <s v="Frank Tucker"/>
    <s v="FRANK TUCKER"/>
    <n v="649.70100000000002"/>
    <s v="Aug-2023"/>
  </r>
  <r>
    <n v="3595"/>
    <d v="2023-08-07T00:00:00"/>
    <s v="Meghan Morris"/>
    <x v="3"/>
    <s v="Furniture"/>
    <s v="Desk"/>
    <n v="3"/>
    <n v="52.98"/>
    <n v="158.94"/>
    <s v="Low"/>
    <n v="2023"/>
    <s v="Meghan Morris"/>
    <s v="MEGHAN MORRIS"/>
    <n v="143.04599999999999"/>
    <s v="Aug-2023"/>
  </r>
  <r>
    <n v="2837"/>
    <d v="2023-08-08T00:00:00"/>
    <s v="Phyllis Wilson"/>
    <x v="3"/>
    <s v="Electronics"/>
    <s v="Printer"/>
    <n v="6"/>
    <n v="404.83"/>
    <n v="2428.98"/>
    <s v="Low"/>
    <n v="2023"/>
    <s v="Phyllis Wilson"/>
    <s v="PHYLLIS WILSON"/>
    <n v="2186.0819999999999"/>
    <s v="Aug-2023"/>
  </r>
  <r>
    <n v="2376"/>
    <d v="2023-08-08T00:00:00"/>
    <s v="Rebecca Brennan"/>
    <x v="1"/>
    <s v="Office Supplies"/>
    <s v="Pen"/>
    <n v="2"/>
    <n v="584.37"/>
    <n v="1168.74"/>
    <s v="Low"/>
    <n v="2023"/>
    <s v="Rebecca Brennan"/>
    <s v="REBECCA BRENNAN"/>
    <n v="1051.866"/>
    <s v="Aug-2023"/>
  </r>
  <r>
    <n v="9832"/>
    <d v="2023-08-09T00:00:00"/>
    <s v="Allen Webb"/>
    <x v="3"/>
    <s v="Office Supplies"/>
    <s v="Notebook"/>
    <n v="1"/>
    <n v="994.96"/>
    <n v="994.96"/>
    <s v="Low"/>
    <n v="2023"/>
    <s v="Allen Webb"/>
    <s v="ALLEN WEBB"/>
    <n v="895.46400000000006"/>
    <s v="Aug-2023"/>
  </r>
  <r>
    <n v="9130"/>
    <d v="2023-08-10T00:00:00"/>
    <s v="Sarah Grimes"/>
    <x v="2"/>
    <s v="Electronics"/>
    <s v="Notebook"/>
    <n v="5"/>
    <n v="69.540000000000006"/>
    <n v="347.7"/>
    <s v="Low"/>
    <n v="2023"/>
    <s v="Sarah Grimes"/>
    <s v="SARAH GRIMES"/>
    <n v="312.93"/>
    <s v="Aug-2023"/>
  </r>
  <r>
    <n v="2186"/>
    <d v="2023-08-11T00:00:00"/>
    <s v="Mark Smith"/>
    <x v="2"/>
    <s v="Electronics"/>
    <s v="Table"/>
    <n v="4"/>
    <n v="234.39"/>
    <n v="937.56"/>
    <s v="Low"/>
    <n v="2023"/>
    <s v="Mark Smith"/>
    <s v="MARK SMITH"/>
    <n v="843.80399999999997"/>
    <s v="Aug-2023"/>
  </r>
  <r>
    <n v="7836"/>
    <d v="2023-08-13T00:00:00"/>
    <s v="Amber Henry"/>
    <x v="1"/>
    <s v="Office Supplies"/>
    <s v="Notebook"/>
    <n v="7"/>
    <n v="850.7"/>
    <n v="5954.9000000000005"/>
    <s v="High"/>
    <n v="2023"/>
    <s v="Amber Henry"/>
    <s v="AMBER HENRY"/>
    <n v="5359.4100000000008"/>
    <s v="Aug-2023"/>
  </r>
  <r>
    <n v="9296"/>
    <d v="2023-08-14T00:00:00"/>
    <s v="John Clark"/>
    <x v="2"/>
    <s v="Office Supplies"/>
    <s v="Pen"/>
    <n v="3"/>
    <n v="594.39"/>
    <n v="1783.17"/>
    <s v="Low"/>
    <n v="2023"/>
    <s v="John Clark"/>
    <s v="JOHN CLARK"/>
    <n v="1604.8530000000001"/>
    <s v="Aug-2023"/>
  </r>
  <r>
    <n v="7845"/>
    <d v="2023-08-17T00:00:00"/>
    <s v="Sherri Ramos"/>
    <x v="0"/>
    <s v="Office Supplies"/>
    <s v="Notebook"/>
    <n v="1"/>
    <n v="705.44"/>
    <n v="705.44"/>
    <s v="Low"/>
    <n v="2023"/>
    <s v="Sherri Ramos"/>
    <s v="SHERRI RAMOS"/>
    <n v="634.89600000000007"/>
    <s v="Aug-2023"/>
  </r>
  <r>
    <n v="4630"/>
    <d v="2023-08-18T00:00:00"/>
    <s v="Mitchell Wheeler"/>
    <x v="2"/>
    <s v="Electronics"/>
    <s v="Notebook"/>
    <n v="8"/>
    <n v="740.65"/>
    <n v="5925.2"/>
    <s v="High"/>
    <n v="2023"/>
    <s v="Mitchell Wheeler"/>
    <s v="MITCHELL WHEELER"/>
    <n v="5332.68"/>
    <s v="Aug-2023"/>
  </r>
  <r>
    <n v="9588"/>
    <d v="2023-08-18T00:00:00"/>
    <s v="Michelle Wiley"/>
    <x v="0"/>
    <s v="Furniture"/>
    <s v="Chair"/>
    <n v="2"/>
    <n v="138.79"/>
    <n v="277.58"/>
    <s v="Low"/>
    <n v="2023"/>
    <s v="Michelle Wiley"/>
    <s v="MICHELLE WILEY"/>
    <n v="249.822"/>
    <s v="Aug-2023"/>
  </r>
  <r>
    <n v="3130"/>
    <d v="2023-08-18T00:00:00"/>
    <s v="Darren Miller"/>
    <x v="0"/>
    <s v="Office Supplies"/>
    <s v="Notebook"/>
    <n v="3"/>
    <n v="488.71"/>
    <n v="1466.13"/>
    <s v="Low"/>
    <n v="2023"/>
    <s v="Darren Miller"/>
    <s v="DARREN MILLER"/>
    <n v="1319.5170000000001"/>
    <s v="Aug-2023"/>
  </r>
  <r>
    <n v="5679"/>
    <d v="2023-08-18T00:00:00"/>
    <s v="Amanda Martinez"/>
    <x v="1"/>
    <s v="Office Supplies"/>
    <s v="Notebook"/>
    <n v="2"/>
    <n v="869.38"/>
    <n v="1738.76"/>
    <s v="Low"/>
    <n v="2023"/>
    <s v="Amanda Martinez"/>
    <s v="AMANDA MARTINEZ"/>
    <n v="1564.884"/>
    <s v="Aug-2023"/>
  </r>
  <r>
    <n v="6867"/>
    <d v="2023-08-21T00:00:00"/>
    <s v="Ana Morrison"/>
    <x v="2"/>
    <s v="Electronics"/>
    <s v="Monitor"/>
    <n v="9"/>
    <n v="987.79"/>
    <n v="8890.11"/>
    <s v="High"/>
    <n v="2023"/>
    <s v="Ana Morrison"/>
    <s v="ANA MORRISON"/>
    <n v="8001.0990000000002"/>
    <s v="Aug-2023"/>
  </r>
  <r>
    <n v="7934"/>
    <d v="2023-08-21T00:00:00"/>
    <s v="Brittany Nichols"/>
    <x v="1"/>
    <s v="Furniture"/>
    <s v="Laptop"/>
    <n v="9"/>
    <n v="175.36"/>
    <n v="1578.24"/>
    <s v="Low"/>
    <n v="2023"/>
    <s v="Brittany Nichols"/>
    <s v="BRITTANY NICHOLS"/>
    <n v="1420.4160000000002"/>
    <s v="Aug-2023"/>
  </r>
  <r>
    <n v="6944"/>
    <d v="2023-08-22T00:00:00"/>
    <s v="Kimberly Chapman"/>
    <x v="1"/>
    <s v="Electronics"/>
    <s v="Printer"/>
    <n v="8"/>
    <n v="599.13"/>
    <n v="4793.04"/>
    <s v="Low"/>
    <n v="2023"/>
    <s v="Kimberly Chapman"/>
    <s v="KIMBERLY CHAPMAN"/>
    <n v="4313.7359999999999"/>
    <s v="Aug-2023"/>
  </r>
  <r>
    <n v="6958"/>
    <d v="2023-08-22T00:00:00"/>
    <s v="Christina Jackson"/>
    <x v="2"/>
    <s v="Office Supplies"/>
    <s v="Pen"/>
    <n v="9"/>
    <n v="559.80999999999995"/>
    <n v="5038.2899999999991"/>
    <s v="High"/>
    <n v="2023"/>
    <s v="Christina Jackson"/>
    <s v="CHRISTINA JACKSON"/>
    <n v="4534.4609999999993"/>
    <s v="Aug-2023"/>
  </r>
  <r>
    <n v="2216"/>
    <d v="2023-08-23T00:00:00"/>
    <s v="Thomas Davenport"/>
    <x v="1"/>
    <s v="Electronics"/>
    <s v="Pen"/>
    <n v="2"/>
    <n v="160.88999999999999"/>
    <n v="321.77999999999997"/>
    <s v="Low"/>
    <n v="2023"/>
    <s v="Thomas Davenport"/>
    <s v="THOMAS DAVENPORT"/>
    <n v="289.60199999999998"/>
    <s v="Aug-2023"/>
  </r>
  <r>
    <n v="7859"/>
    <d v="2023-08-25T00:00:00"/>
    <s v="Marcus Turner"/>
    <x v="0"/>
    <s v="Office Supplies"/>
    <s v="Monitor"/>
    <n v="8"/>
    <n v="492.19"/>
    <n v="3937.52"/>
    <s v="Low"/>
    <n v="2023"/>
    <s v="Marcus Turner"/>
    <s v="MARCUS TURNER"/>
    <n v="3543.768"/>
    <s v="Aug-2023"/>
  </r>
  <r>
    <n v="6361"/>
    <d v="2023-08-26T00:00:00"/>
    <s v="Erik Welch"/>
    <x v="1"/>
    <s v="Electronics"/>
    <s v="Printer"/>
    <n v="9"/>
    <n v="976.11"/>
    <n v="8784.99"/>
    <s v="High"/>
    <n v="2023"/>
    <s v="Erik Welch"/>
    <s v="ERIK WELCH"/>
    <n v="7906.491"/>
    <s v="Aug-2023"/>
  </r>
  <r>
    <n v="5886"/>
    <d v="2023-08-26T00:00:00"/>
    <s v="Michael Roberts"/>
    <x v="1"/>
    <s v="Electronics"/>
    <s v="Laptop"/>
    <n v="7"/>
    <n v="457.68"/>
    <n v="3203.76"/>
    <s v="Low"/>
    <n v="2023"/>
    <s v="Michael Roberts"/>
    <s v="MICHAEL ROBERTS"/>
    <n v="2883.384"/>
    <s v="Aug-2023"/>
  </r>
  <r>
    <n v="3217"/>
    <d v="2023-08-26T00:00:00"/>
    <s v="Gina Lawson"/>
    <x v="3"/>
    <s v="Electronics"/>
    <s v="Pen"/>
    <n v="5"/>
    <n v="443.23"/>
    <n v="2216.15"/>
    <s v="Low"/>
    <n v="2023"/>
    <s v="Gina Lawson"/>
    <s v="GINA LAWSON"/>
    <n v="1994.5350000000003"/>
    <s v="Aug-2023"/>
  </r>
  <r>
    <n v="7976"/>
    <d v="2023-08-26T00:00:00"/>
    <s v="Raymond Peters"/>
    <x v="3"/>
    <s v="Furniture"/>
    <s v="Monitor"/>
    <n v="6"/>
    <n v="378.45"/>
    <n v="2270.6999999999998"/>
    <s v="Low"/>
    <n v="2023"/>
    <s v="Raymond Peters"/>
    <s v="RAYMOND PETERS"/>
    <n v="2043.63"/>
    <s v="Aug-2023"/>
  </r>
  <r>
    <n v="6891"/>
    <d v="2023-08-27T00:00:00"/>
    <s v="Katie Wang"/>
    <x v="1"/>
    <s v="Furniture"/>
    <s v="Laptop"/>
    <n v="8"/>
    <n v="348.45"/>
    <n v="2787.6"/>
    <s v="Low"/>
    <n v="2023"/>
    <s v="Katie Wang"/>
    <s v="KATIE WANG"/>
    <n v="2508.84"/>
    <s v="Aug-2023"/>
  </r>
  <r>
    <n v="2793"/>
    <d v="2023-08-29T00:00:00"/>
    <s v="Crystal Butler"/>
    <x v="2"/>
    <s v="Furniture"/>
    <s v="Printer"/>
    <n v="4"/>
    <n v="511.08"/>
    <n v="2044.32"/>
    <s v="Low"/>
    <n v="2023"/>
    <s v="Crystal Butler"/>
    <s v="CRYSTAL BUTLER"/>
    <n v="1839.8879999999999"/>
    <s v="Aug-2023"/>
  </r>
  <r>
    <n v="4166"/>
    <d v="2023-08-29T00:00:00"/>
    <s v="Christopher Adams"/>
    <x v="3"/>
    <s v="Office Supplies"/>
    <s v="Monitor"/>
    <n v="2"/>
    <n v="30.74"/>
    <n v="61.48"/>
    <s v="Low"/>
    <n v="2023"/>
    <s v="Christopher Adams"/>
    <s v="CHRISTOPHER ADAMS"/>
    <n v="55.332000000000001"/>
    <s v="Aug-2023"/>
  </r>
  <r>
    <n v="2087"/>
    <d v="2023-08-30T00:00:00"/>
    <s v="Melinda Lee"/>
    <x v="0"/>
    <s v="Furniture"/>
    <s v="Pen"/>
    <n v="4"/>
    <n v="402.28"/>
    <n v="1609.12"/>
    <s v="Low"/>
    <n v="2023"/>
    <s v="Melinda Lee"/>
    <s v="MELINDA LEE"/>
    <n v="1448.2079999999999"/>
    <s v="Aug-2023"/>
  </r>
  <r>
    <n v="6793"/>
    <d v="2023-09-02T00:00:00"/>
    <s v="Michael Clayton"/>
    <x v="3"/>
    <s v="Electronics"/>
    <s v="Printer"/>
    <n v="9"/>
    <n v="49.03"/>
    <n v="441.27"/>
    <s v="Low"/>
    <n v="2023"/>
    <s v="Michael Clayton"/>
    <s v="MICHAEL CLAYTON"/>
    <n v="397.14300000000003"/>
    <s v="Sep-2023"/>
  </r>
  <r>
    <n v="5908"/>
    <d v="2023-09-03T00:00:00"/>
    <s v="Alyssa Garcia"/>
    <x v="1"/>
    <s v="Furniture"/>
    <s v="Chair"/>
    <n v="5"/>
    <n v="629.63"/>
    <n v="3148.15"/>
    <s v="Low"/>
    <n v="2023"/>
    <s v="Alyssa Garcia"/>
    <s v="ALYSSA GARCIA"/>
    <n v="2833.335"/>
    <s v="Sep-2023"/>
  </r>
  <r>
    <n v="2646"/>
    <d v="2023-09-05T00:00:00"/>
    <s v="Alexandria Petersen"/>
    <x v="1"/>
    <s v="Office Supplies"/>
    <s v="Notebook"/>
    <n v="5"/>
    <n v="517.55999999999995"/>
    <n v="2587.8000000000002"/>
    <s v="Low"/>
    <n v="2023"/>
    <s v="Alexandria Petersen"/>
    <s v="ALEXANDRIA PETERSEN"/>
    <n v="2329.02"/>
    <s v="Sep-2023"/>
  </r>
  <r>
    <n v="1321"/>
    <d v="2023-09-05T00:00:00"/>
    <s v="Susan Graves"/>
    <x v="1"/>
    <s v="Office Supplies"/>
    <s v="Notebook"/>
    <n v="9"/>
    <n v="745.28"/>
    <n v="6707.52"/>
    <s v="High"/>
    <n v="2023"/>
    <s v="Susan Graves"/>
    <s v="SUSAN GRAVES"/>
    <n v="6036.768"/>
    <s v="Sep-2023"/>
  </r>
  <r>
    <n v="5822"/>
    <d v="2023-09-06T00:00:00"/>
    <s v="Dr. Jessica Fisher"/>
    <x v="3"/>
    <s v="Office Supplies"/>
    <s v="Notebook"/>
    <n v="7"/>
    <n v="873.07"/>
    <n v="6111.4900000000007"/>
    <s v="High"/>
    <n v="2023"/>
    <s v="Dr. Jessica Fisher"/>
    <s v="DR. JESSICA FISHER"/>
    <n v="5500.3410000000003"/>
    <s v="Sep-2023"/>
  </r>
  <r>
    <n v="2821"/>
    <d v="2023-09-07T00:00:00"/>
    <s v="Stephanie Armstrong"/>
    <x v="2"/>
    <s v="Furniture"/>
    <s v="Pen"/>
    <n v="2"/>
    <n v="441.77"/>
    <n v="883.54"/>
    <s v="Low"/>
    <n v="2023"/>
    <s v="Stephanie Armstrong"/>
    <s v="STEPHANIE ARMSTRONG"/>
    <n v="795.18600000000004"/>
    <s v="Sep-2023"/>
  </r>
  <r>
    <n v="8016"/>
    <d v="2023-09-08T00:00:00"/>
    <s v="Gabrielle Prince"/>
    <x v="2"/>
    <s v="Electronics"/>
    <s v="Table"/>
    <n v="8"/>
    <n v="346.48"/>
    <n v="2771.84"/>
    <s v="Low"/>
    <n v="2023"/>
    <s v="Gabrielle Prince"/>
    <s v="GABRIELLE PRINCE"/>
    <n v="2494.6560000000004"/>
    <s v="Sep-2023"/>
  </r>
  <r>
    <n v="4601"/>
    <d v="2023-09-08T00:00:00"/>
    <s v="Christopher Zuniga"/>
    <x v="3"/>
    <s v="Furniture"/>
    <s v="Printer"/>
    <n v="5"/>
    <n v="778.83"/>
    <n v="3894.15"/>
    <s v="Low"/>
    <n v="2023"/>
    <s v="Christopher Zuniga"/>
    <s v="CHRISTOPHER ZUNIGA"/>
    <n v="3504.7350000000001"/>
    <s v="Sep-2023"/>
  </r>
  <r>
    <n v="6204"/>
    <d v="2023-09-09T00:00:00"/>
    <s v="Ashley Turner"/>
    <x v="1"/>
    <s v="Electronics"/>
    <s v="Desk"/>
    <n v="6"/>
    <n v="36.270000000000003"/>
    <n v="217.62"/>
    <s v="Low"/>
    <n v="2023"/>
    <s v="Ashley Turner"/>
    <s v="ASHLEY TURNER"/>
    <n v="195.858"/>
    <s v="Sep-2023"/>
  </r>
  <r>
    <n v="2941"/>
    <d v="2023-09-09T00:00:00"/>
    <s v="Erin Phelps"/>
    <x v="2"/>
    <s v="Office Supplies"/>
    <s v="Monitor"/>
    <n v="2"/>
    <n v="842.3"/>
    <n v="1684.6"/>
    <s v="Low"/>
    <n v="2023"/>
    <s v="Erin Phelps"/>
    <s v="ERIN PHELPS"/>
    <n v="1516.1399999999999"/>
    <s v="Sep-2023"/>
  </r>
  <r>
    <n v="6574"/>
    <d v="2023-09-10T00:00:00"/>
    <s v="Crystal Hicks"/>
    <x v="2"/>
    <s v="Office Supplies"/>
    <s v="Table"/>
    <n v="5"/>
    <n v="819.79"/>
    <n v="4098.95"/>
    <s v="Low"/>
    <n v="2023"/>
    <s v="Crystal Hicks"/>
    <s v="CRYSTAL HICKS"/>
    <n v="3689.0550000000003"/>
    <s v="Sep-2023"/>
  </r>
  <r>
    <n v="8868"/>
    <d v="2023-09-10T00:00:00"/>
    <s v="Jonathan York"/>
    <x v="1"/>
    <s v="Furniture"/>
    <s v="Notebook"/>
    <n v="2"/>
    <n v="150.83000000000001"/>
    <n v="301.66000000000003"/>
    <s v="Low"/>
    <n v="2023"/>
    <s v="Jonathan York"/>
    <s v="JONATHAN YORK"/>
    <n v="271.49400000000003"/>
    <s v="Sep-2023"/>
  </r>
  <r>
    <n v="3706"/>
    <d v="2023-09-11T00:00:00"/>
    <s v="Robert Stewart"/>
    <x v="0"/>
    <s v="Electronics"/>
    <s v="Laptop"/>
    <n v="5"/>
    <n v="763.41"/>
    <n v="3817.05"/>
    <s v="Low"/>
    <n v="2023"/>
    <s v="Robert Stewart"/>
    <s v="ROBERT STEWART"/>
    <n v="3435.3449999999998"/>
    <s v="Sep-2023"/>
  </r>
  <r>
    <n v="6347"/>
    <d v="2023-09-12T00:00:00"/>
    <s v="Travis Fuentes"/>
    <x v="3"/>
    <s v="Furniture"/>
    <s v="Printer"/>
    <n v="5"/>
    <n v="444.23"/>
    <n v="2221.15"/>
    <s v="Low"/>
    <n v="2023"/>
    <s v="Travis Fuentes"/>
    <s v="TRAVIS FUENTES"/>
    <n v="1999.0350000000001"/>
    <s v="Sep-2023"/>
  </r>
  <r>
    <n v="8522"/>
    <d v="2023-09-12T00:00:00"/>
    <s v="Jennifer Anderson"/>
    <x v="1"/>
    <s v="Office Supplies"/>
    <s v="Table"/>
    <n v="3"/>
    <n v="265.55"/>
    <n v="796.65000000000009"/>
    <s v="Low"/>
    <n v="2023"/>
    <s v="Jennifer Anderson"/>
    <s v="JENNIFER ANDERSON"/>
    <n v="716.98500000000001"/>
    <s v="Sep-2023"/>
  </r>
  <r>
    <n v="8750"/>
    <d v="2023-09-12T00:00:00"/>
    <s v="Bryan Scott"/>
    <x v="2"/>
    <s v="Office Supplies"/>
    <s v="Printer"/>
    <n v="7"/>
    <n v="183.55"/>
    <n v="1284.8499999999999"/>
    <s v="Low"/>
    <n v="2023"/>
    <s v="Bryan Scott"/>
    <s v="BRYAN SCOTT"/>
    <n v="1156.3650000000002"/>
    <s v="Sep-2023"/>
  </r>
  <r>
    <n v="7819"/>
    <d v="2023-09-15T00:00:00"/>
    <s v="Melinda Adams"/>
    <x v="1"/>
    <s v="Office Supplies"/>
    <s v="Desk"/>
    <n v="9"/>
    <n v="459.25"/>
    <n v="4133.25"/>
    <s v="Low"/>
    <n v="2023"/>
    <s v="Melinda Adams"/>
    <s v="MELINDA ADAMS"/>
    <n v="3719.9249999999997"/>
    <s v="Sep-2023"/>
  </r>
  <r>
    <n v="9760"/>
    <d v="2023-09-17T00:00:00"/>
    <s v="Samantha Rice"/>
    <x v="1"/>
    <s v="Electronics"/>
    <s v="Pen"/>
    <n v="7"/>
    <n v="801.86"/>
    <n v="5613.02"/>
    <s v="High"/>
    <n v="2023"/>
    <s v="Samantha Rice"/>
    <s v="SAMANTHA RICE"/>
    <n v="5051.7179999999998"/>
    <s v="Sep-2023"/>
  </r>
  <r>
    <n v="3683"/>
    <d v="2023-09-17T00:00:00"/>
    <s v="Ryan Torres"/>
    <x v="0"/>
    <s v="Electronics"/>
    <s v="Desk"/>
    <n v="9"/>
    <n v="264"/>
    <n v="2376"/>
    <s v="Low"/>
    <n v="2023"/>
    <s v="Ryan Torres"/>
    <s v="RYAN TORRES"/>
    <n v="2138.4"/>
    <s v="Sep-2023"/>
  </r>
  <r>
    <n v="3270"/>
    <d v="2023-09-18T00:00:00"/>
    <s v="Mrs. Amanda Mclaughlin"/>
    <x v="0"/>
    <s v="Furniture"/>
    <s v="Table"/>
    <n v="5"/>
    <n v="987.77"/>
    <n v="4938.8500000000004"/>
    <s v="Low"/>
    <n v="2023"/>
    <s v="Mrs. Amanda Mclaughlin"/>
    <s v="MRS. AMANDA MCLAUGHLIN"/>
    <n v="4444.9650000000001"/>
    <s v="Sep-2023"/>
  </r>
  <r>
    <n v="6166"/>
    <d v="2023-09-19T00:00:00"/>
    <s v="Samantha Edwards"/>
    <x v="0"/>
    <s v="Office Supplies"/>
    <s v="Chair"/>
    <n v="2"/>
    <n v="767.16"/>
    <n v="1534.32"/>
    <s v="Low"/>
    <n v="2023"/>
    <s v="Samantha Edwards"/>
    <s v="SAMANTHA EDWARDS"/>
    <n v="1380.8879999999999"/>
    <s v="Sep-2023"/>
  </r>
  <r>
    <n v="3448"/>
    <d v="2023-09-20T00:00:00"/>
    <s v="Amy Anderson"/>
    <x v="2"/>
    <s v="Electronics"/>
    <s v="Table"/>
    <n v="1"/>
    <n v="104.58"/>
    <n v="104.58"/>
    <s v="Low"/>
    <n v="2023"/>
    <s v="Amy Anderson"/>
    <s v="AMY ANDERSON"/>
    <n v="94.122"/>
    <s v="Sep-2023"/>
  </r>
  <r>
    <n v="8168"/>
    <d v="2023-09-21T00:00:00"/>
    <s v="Lori Stevens"/>
    <x v="2"/>
    <s v="Office Supplies"/>
    <s v="Desk"/>
    <n v="8"/>
    <n v="698.51"/>
    <n v="5588.08"/>
    <s v="High"/>
    <n v="2023"/>
    <s v="Lori Stevens"/>
    <s v="LORI STEVENS"/>
    <n v="5029.2719999999999"/>
    <s v="Sep-2023"/>
  </r>
  <r>
    <n v="2069"/>
    <d v="2023-09-22T00:00:00"/>
    <s v="Michael Anderson"/>
    <x v="0"/>
    <s v="Office Supplies"/>
    <s v="Desk"/>
    <n v="2"/>
    <n v="943.3"/>
    <n v="1886.6"/>
    <s v="Low"/>
    <n v="2023"/>
    <s v="Michael Anderson"/>
    <s v="MICHAEL ANDERSON"/>
    <n v="1697.94"/>
    <s v="Sep-2023"/>
  </r>
  <r>
    <n v="8774"/>
    <d v="2023-09-23T00:00:00"/>
    <s v="Zachary Knox"/>
    <x v="1"/>
    <s v="Office Supplies"/>
    <s v="Chair"/>
    <n v="4"/>
    <n v="147.96"/>
    <n v="591.84"/>
    <s v="Low"/>
    <n v="2023"/>
    <s v="Zachary Knox"/>
    <s v="ZACHARY KNOX"/>
    <n v="532.65600000000006"/>
    <s v="Sep-2023"/>
  </r>
  <r>
    <n v="2997"/>
    <d v="2023-09-23T00:00:00"/>
    <s v="Sarah Williamson"/>
    <x v="1"/>
    <s v="Office Supplies"/>
    <s v="Monitor"/>
    <n v="6"/>
    <n v="686.46"/>
    <n v="4118.76"/>
    <s v="Low"/>
    <n v="2023"/>
    <s v="Sarah Williamson"/>
    <s v="SARAH WILLIAMSON"/>
    <n v="3706.8840000000005"/>
    <s v="Sep-2023"/>
  </r>
  <r>
    <n v="4099"/>
    <d v="2023-09-23T00:00:00"/>
    <s v="John Coleman"/>
    <x v="2"/>
    <s v="Office Supplies"/>
    <s v="Monitor"/>
    <n v="2"/>
    <n v="662.3"/>
    <n v="1324.6"/>
    <s v="Low"/>
    <n v="2023"/>
    <s v="John Coleman"/>
    <s v="JOHN COLEMAN"/>
    <n v="1192.1399999999999"/>
    <s v="Sep-2023"/>
  </r>
  <r>
    <n v="1877"/>
    <d v="2023-09-25T00:00:00"/>
    <s v="Haley Hall"/>
    <x v="0"/>
    <s v="Electronics"/>
    <s v="Desk"/>
    <n v="2"/>
    <n v="22.87"/>
    <n v="45.74"/>
    <s v="Low"/>
    <n v="2023"/>
    <s v="Haley Hall"/>
    <s v="HALEY HALL"/>
    <n v="41.166000000000004"/>
    <s v="Sep-2023"/>
  </r>
  <r>
    <n v="7669"/>
    <d v="2023-09-25T00:00:00"/>
    <s v="Brandy Johnson"/>
    <x v="1"/>
    <s v="Office Supplies"/>
    <s v="Pen"/>
    <n v="5"/>
    <n v="871.4"/>
    <n v="4357"/>
    <s v="Low"/>
    <n v="2023"/>
    <s v="Brandy Johnson"/>
    <s v="BRANDY JOHNSON"/>
    <n v="3921.3"/>
    <s v="Sep-2023"/>
  </r>
  <r>
    <n v="6216"/>
    <d v="2023-09-25T00:00:00"/>
    <s v="Marvin Sanchez"/>
    <x v="0"/>
    <s v="Office Supplies"/>
    <s v="Printer"/>
    <n v="1"/>
    <n v="653.15"/>
    <n v="653.15"/>
    <s v="Low"/>
    <n v="2023"/>
    <s v="Marvin Sanchez"/>
    <s v="MARVIN SANCHEZ"/>
    <n v="587.83500000000004"/>
    <s v="Sep-2023"/>
  </r>
  <r>
    <n v="4594"/>
    <d v="2023-09-25T00:00:00"/>
    <s v="Janet Jackson"/>
    <x v="2"/>
    <s v="Office Supplies"/>
    <s v="Desk"/>
    <n v="8"/>
    <n v="571.64"/>
    <n v="4573.12"/>
    <s v="Low"/>
    <n v="2023"/>
    <s v="Janet Jackson"/>
    <s v="JANET JACKSON"/>
    <n v="4115.808"/>
    <s v="Sep-2023"/>
  </r>
  <r>
    <n v="7966"/>
    <d v="2023-09-26T00:00:00"/>
    <s v="Margaret Taylor"/>
    <x v="3"/>
    <s v="Electronics"/>
    <s v="Printer"/>
    <n v="3"/>
    <n v="552.48"/>
    <n v="1657.44"/>
    <s v="Low"/>
    <n v="2023"/>
    <s v="Margaret Taylor"/>
    <s v="MARGARET TAYLOR"/>
    <n v="1491.6960000000001"/>
    <s v="Sep-2023"/>
  </r>
  <r>
    <n v="5638"/>
    <d v="2023-09-27T00:00:00"/>
    <s v="Terry Hernandez"/>
    <x v="3"/>
    <s v="Furniture"/>
    <s v="Pen"/>
    <n v="4"/>
    <n v="457.8"/>
    <n v="1831.2"/>
    <s v="Low"/>
    <n v="2023"/>
    <s v="Terry Hernandez"/>
    <s v="TERRY HERNANDEZ"/>
    <n v="1648.0800000000002"/>
    <s v="Sep-2023"/>
  </r>
  <r>
    <n v="7855"/>
    <d v="2023-09-27T00:00:00"/>
    <s v="William Baker"/>
    <x v="2"/>
    <s v="Electronics"/>
    <s v="Desk"/>
    <n v="6"/>
    <n v="647.47"/>
    <n v="3884.82"/>
    <s v="Low"/>
    <n v="2023"/>
    <s v="William Baker"/>
    <s v="WILLIAM BAKER"/>
    <n v="3496.3380000000006"/>
    <s v="Sep-2023"/>
  </r>
  <r>
    <n v="7955"/>
    <d v="2023-09-28T00:00:00"/>
    <s v="Mark Ruiz"/>
    <x v="0"/>
    <s v="Office Supplies"/>
    <s v="Desk"/>
    <n v="3"/>
    <n v="330.37"/>
    <n v="991.11"/>
    <s v="Low"/>
    <n v="2023"/>
    <s v="Mark Ruiz"/>
    <s v="MARK RUIZ"/>
    <n v="891.99900000000002"/>
    <s v="Sep-2023"/>
  </r>
  <r>
    <n v="4294"/>
    <d v="2023-09-28T00:00:00"/>
    <s v="Jordan Reid"/>
    <x v="0"/>
    <s v="Furniture"/>
    <s v="Table"/>
    <n v="1"/>
    <n v="15.7"/>
    <n v="15.7"/>
    <s v="Low"/>
    <n v="2023"/>
    <s v="Jordan Reid"/>
    <s v="JORDAN REID"/>
    <n v="14.129999999999999"/>
    <s v="Sep-2023"/>
  </r>
  <r>
    <n v="3588"/>
    <d v="2023-09-28T00:00:00"/>
    <s v="Melvin Chase"/>
    <x v="3"/>
    <s v="Furniture"/>
    <s v="Table"/>
    <n v="6"/>
    <n v="544.55999999999995"/>
    <n v="3267.36"/>
    <s v="Low"/>
    <n v="2023"/>
    <s v="Melvin Chase"/>
    <s v="MELVIN CHASE"/>
    <n v="2940.6239999999998"/>
    <s v="Sep-2023"/>
  </r>
  <r>
    <n v="5556"/>
    <d v="2023-09-29T00:00:00"/>
    <s v="Lucas Whitaker"/>
    <x v="2"/>
    <s v="Electronics"/>
    <s v="Chair"/>
    <n v="9"/>
    <n v="35.549999999999997"/>
    <n v="319.95"/>
    <s v="Low"/>
    <n v="2023"/>
    <s v="Lucas Whitaker"/>
    <s v="LUCAS WHITAKER"/>
    <n v="287.95499999999998"/>
    <s v="Sep-2023"/>
  </r>
  <r>
    <n v="8209"/>
    <d v="2023-09-30T00:00:00"/>
    <s v="Marcus Garza"/>
    <x v="0"/>
    <s v="Office Supplies"/>
    <s v="Pen"/>
    <n v="2"/>
    <n v="330.14"/>
    <n v="660.28"/>
    <s v="Low"/>
    <n v="2023"/>
    <s v="Marcus Garza"/>
    <s v="MARCUS GARZA"/>
    <n v="594.25199999999995"/>
    <s v="Sep-2023"/>
  </r>
  <r>
    <n v="2001"/>
    <d v="2023-09-30T00:00:00"/>
    <s v="Caitlin Berry"/>
    <x v="3"/>
    <s v="Electronics"/>
    <s v="Notebook"/>
    <n v="1"/>
    <n v="698.08"/>
    <n v="698.08"/>
    <s v="Low"/>
    <n v="2023"/>
    <s v="Caitlin Berry"/>
    <s v="CAITLIN BERRY"/>
    <n v="628.27200000000005"/>
    <s v="Sep-2023"/>
  </r>
  <r>
    <n v="8592"/>
    <d v="2023-10-01T00:00:00"/>
    <s v="Gregory Mcdonald"/>
    <x v="1"/>
    <s v="Electronics"/>
    <s v="Monitor"/>
    <n v="6"/>
    <n v="984.24"/>
    <n v="5905.4400000000014"/>
    <s v="High"/>
    <n v="2023"/>
    <s v="Gregory Mcdonald"/>
    <s v="GREGORY MCDONALD"/>
    <n v="5314.8960000000006"/>
    <s v="Oct-2023"/>
  </r>
  <r>
    <n v="1200"/>
    <d v="2023-10-01T00:00:00"/>
    <s v="Eric Carlson"/>
    <x v="2"/>
    <s v="Furniture"/>
    <s v="Laptop"/>
    <n v="4"/>
    <n v="115.81"/>
    <n v="463.24"/>
    <s v="Low"/>
    <n v="2023"/>
    <s v="Eric Carlson"/>
    <s v="ERIC CARLSON"/>
    <n v="416.916"/>
    <s v="Oct-2023"/>
  </r>
  <r>
    <n v="9508"/>
    <d v="2023-10-02T00:00:00"/>
    <s v="Sara Morris"/>
    <x v="0"/>
    <s v="Office Supplies"/>
    <s v="Printer"/>
    <n v="8"/>
    <n v="438.01"/>
    <n v="3504.08"/>
    <s v="Low"/>
    <n v="2023"/>
    <s v="Sara Morris"/>
    <s v="SARA MORRIS"/>
    <n v="3153.672"/>
    <s v="Oct-2023"/>
  </r>
  <r>
    <n v="9061"/>
    <d v="2023-10-02T00:00:00"/>
    <s v="Christina Webb"/>
    <x v="3"/>
    <s v="Electronics"/>
    <s v="Pen"/>
    <n v="1"/>
    <n v="552.12"/>
    <n v="552.12"/>
    <s v="Low"/>
    <n v="2023"/>
    <s v="Christina Webb"/>
    <s v="CHRISTINA WEBB"/>
    <n v="496.90800000000002"/>
    <s v="Oct-2023"/>
  </r>
  <r>
    <n v="2645"/>
    <d v="2023-10-03T00:00:00"/>
    <s v="Christopher Jones"/>
    <x v="1"/>
    <s v="Furniture"/>
    <s v="Notebook"/>
    <n v="4"/>
    <n v="811.42"/>
    <n v="3245.68"/>
    <s v="Low"/>
    <n v="2023"/>
    <s v="Christopher Jones"/>
    <s v="CHRISTOPHER JONES"/>
    <n v="2921.1120000000001"/>
    <s v="Oct-2023"/>
  </r>
  <r>
    <n v="5606"/>
    <d v="2023-10-03T00:00:00"/>
    <s v="Mary Mckenzie"/>
    <x v="3"/>
    <s v="Furniture"/>
    <s v="Chair"/>
    <n v="2"/>
    <n v="331.09"/>
    <n v="662.18"/>
    <s v="Low"/>
    <n v="2023"/>
    <s v="Mary Mckenzie"/>
    <s v="MARY MCKENZIE"/>
    <n v="595.96199999999999"/>
    <s v="Oct-2023"/>
  </r>
  <r>
    <n v="7568"/>
    <d v="2023-10-04T00:00:00"/>
    <s v="Kayla Olson"/>
    <x v="3"/>
    <s v="Electronics"/>
    <s v="Printer"/>
    <n v="4"/>
    <n v="94.8"/>
    <n v="379.2"/>
    <s v="Low"/>
    <n v="2023"/>
    <s v="Kayla Olson"/>
    <s v="KAYLA OLSON"/>
    <n v="341.28"/>
    <s v="Oct-2023"/>
  </r>
  <r>
    <n v="6394"/>
    <d v="2023-10-06T00:00:00"/>
    <s v="Richard Baxter"/>
    <x v="3"/>
    <s v="Office Supplies"/>
    <s v="Chair"/>
    <n v="1"/>
    <n v="771.53"/>
    <n v="771.53"/>
    <s v="Low"/>
    <n v="2023"/>
    <s v="Richard Baxter"/>
    <s v="RICHARD BAXTER"/>
    <n v="694.37699999999995"/>
    <s v="Oct-2023"/>
  </r>
  <r>
    <n v="1818"/>
    <d v="2023-10-08T00:00:00"/>
    <s v="Edward Good"/>
    <x v="3"/>
    <s v="Electronics"/>
    <s v="Laptop"/>
    <n v="1"/>
    <n v="636.29999999999995"/>
    <n v="636.29999999999995"/>
    <s v="Low"/>
    <n v="2023"/>
    <s v="Edward Good"/>
    <s v="EDWARD GOOD"/>
    <n v="572.66999999999996"/>
    <s v="Oct-2023"/>
  </r>
  <r>
    <n v="6450"/>
    <d v="2023-10-08T00:00:00"/>
    <s v="Bryan Conner"/>
    <x v="0"/>
    <s v="Electronics"/>
    <s v="Notebook"/>
    <n v="4"/>
    <n v="861.52"/>
    <n v="3446.08"/>
    <s v="Low"/>
    <n v="2023"/>
    <s v="Bryan Conner"/>
    <s v="BRYAN CONNER"/>
    <n v="3101.4720000000002"/>
    <s v="Oct-2023"/>
  </r>
  <r>
    <n v="4999"/>
    <d v="2023-10-09T00:00:00"/>
    <s v="Terrence Dominguez"/>
    <x v="3"/>
    <s v="Office Supplies"/>
    <s v="Desk"/>
    <n v="6"/>
    <n v="81.36"/>
    <n v="488.16"/>
    <s v="Low"/>
    <n v="2023"/>
    <s v="Terrence Dominguez"/>
    <s v="TERRENCE DOMINGUEZ"/>
    <n v="439.34400000000005"/>
    <s v="Oct-2023"/>
  </r>
  <r>
    <n v="1621"/>
    <d v="2023-10-10T00:00:00"/>
    <s v="Jennifer Sheppard"/>
    <x v="1"/>
    <s v="Office Supplies"/>
    <s v="Printer"/>
    <n v="7"/>
    <n v="145.44999999999999"/>
    <n v="1018.15"/>
    <s v="Low"/>
    <n v="2023"/>
    <s v="Jennifer Sheppard"/>
    <s v="JENNIFER SHEPPARD"/>
    <n v="916.33500000000004"/>
    <s v="Oct-2023"/>
  </r>
  <r>
    <n v="6879"/>
    <d v="2023-10-10T00:00:00"/>
    <s v="Timothy Clements"/>
    <x v="2"/>
    <s v="Electronics"/>
    <s v="Chair"/>
    <n v="5"/>
    <n v="874.22"/>
    <n v="4371.1000000000004"/>
    <s v="Low"/>
    <n v="2023"/>
    <s v="Timothy Clements"/>
    <s v="TIMOTHY CLEMENTS"/>
    <n v="3933.99"/>
    <s v="Oct-2023"/>
  </r>
  <r>
    <n v="1106"/>
    <d v="2023-10-11T00:00:00"/>
    <s v="Nancy Flores"/>
    <x v="0"/>
    <s v="Electronics"/>
    <s v="Printer"/>
    <n v="7"/>
    <n v="656.22"/>
    <n v="4593.54"/>
    <s v="Low"/>
    <n v="2023"/>
    <s v="Nancy Flores"/>
    <s v="NANCY FLORES"/>
    <n v="4134.1860000000006"/>
    <s v="Oct-2023"/>
  </r>
  <r>
    <n v="4476"/>
    <d v="2023-10-11T00:00:00"/>
    <s v="Shane Moore"/>
    <x v="0"/>
    <s v="Furniture"/>
    <s v="Pen"/>
    <n v="2"/>
    <n v="34.159999999999997"/>
    <n v="68.319999999999993"/>
    <s v="Low"/>
    <n v="2023"/>
    <s v="Shane Moore"/>
    <s v="SHANE MOORE"/>
    <n v="61.487999999999992"/>
    <s v="Oct-2023"/>
  </r>
  <r>
    <n v="9696"/>
    <d v="2023-10-11T00:00:00"/>
    <s v="Ryan Harris MD"/>
    <x v="1"/>
    <s v="Electronics"/>
    <s v="Desk"/>
    <n v="5"/>
    <n v="125.2"/>
    <n v="626"/>
    <s v="Low"/>
    <n v="2023"/>
    <s v="Ryan Harris Md"/>
    <s v="RYAN HARRIS MD"/>
    <n v="563.40000000000009"/>
    <s v="Oct-2023"/>
  </r>
  <r>
    <n v="8433"/>
    <d v="2023-10-12T00:00:00"/>
    <s v="Christopher Alvarez"/>
    <x v="3"/>
    <s v="Office Supplies"/>
    <s v="Monitor"/>
    <n v="5"/>
    <n v="872.05"/>
    <n v="4360.25"/>
    <s v="Low"/>
    <n v="2023"/>
    <s v="Christopher Alvarez"/>
    <s v="CHRISTOPHER ALVAREZ"/>
    <n v="3924.2250000000004"/>
    <s v="Oct-2023"/>
  </r>
  <r>
    <n v="4059"/>
    <d v="2023-10-15T00:00:00"/>
    <s v="Alex Jones"/>
    <x v="3"/>
    <s v="Electronics"/>
    <s v="Printer"/>
    <n v="3"/>
    <n v="333.2"/>
    <n v="999.59999999999991"/>
    <s v="Low"/>
    <n v="2023"/>
    <s v="Alex Jones"/>
    <s v="ALEX JONES"/>
    <n v="899.64"/>
    <s v="Oct-2023"/>
  </r>
  <r>
    <n v="7385"/>
    <d v="2023-10-15T00:00:00"/>
    <s v="Shelley Cordova"/>
    <x v="1"/>
    <s v="Furniture"/>
    <s v="Chair"/>
    <n v="3"/>
    <n v="757.72"/>
    <n v="2273.16"/>
    <s v="Low"/>
    <n v="2023"/>
    <s v="Shelley Cordova"/>
    <s v="SHELLEY CORDOVA"/>
    <n v="2045.8440000000003"/>
    <s v="Oct-2023"/>
  </r>
  <r>
    <n v="8747"/>
    <d v="2023-10-16T00:00:00"/>
    <s v="Matthew Jacobson"/>
    <x v="3"/>
    <s v="Office Supplies"/>
    <s v="Printer"/>
    <n v="7"/>
    <n v="999.42"/>
    <n v="6995.94"/>
    <s v="High"/>
    <n v="2023"/>
    <s v="Matthew Jacobson"/>
    <s v="MATTHEW JACOBSON"/>
    <n v="6296.3459999999995"/>
    <s v="Oct-2023"/>
  </r>
  <r>
    <n v="9120"/>
    <d v="2023-10-17T00:00:00"/>
    <s v="Jason Blackburn"/>
    <x v="1"/>
    <s v="Office Supplies"/>
    <s v="Printer"/>
    <n v="3"/>
    <n v="77.16"/>
    <n v="231.48"/>
    <s v="Low"/>
    <n v="2023"/>
    <s v="Jason Blackburn"/>
    <s v="JASON BLACKBURN"/>
    <n v="208.33199999999999"/>
    <s v="Oct-2023"/>
  </r>
  <r>
    <n v="8480"/>
    <d v="2023-10-20T00:00:00"/>
    <s v="Ashley Brown"/>
    <x v="1"/>
    <s v="Office Supplies"/>
    <s v="Desk"/>
    <n v="4"/>
    <n v="944.18"/>
    <n v="3776.72"/>
    <s v="Low"/>
    <n v="2023"/>
    <s v="Ashley Brown"/>
    <s v="ASHLEY BROWN"/>
    <n v="3399.0479999999998"/>
    <s v="Oct-2023"/>
  </r>
  <r>
    <n v="7297"/>
    <d v="2023-10-20T00:00:00"/>
    <s v="Shane Bates"/>
    <x v="3"/>
    <s v="Electronics"/>
    <s v="Notebook"/>
    <n v="6"/>
    <n v="913.24"/>
    <n v="5479.4400000000014"/>
    <s v="High"/>
    <n v="2023"/>
    <s v="Shane Bates"/>
    <s v="SHANE BATES"/>
    <n v="4931.4960000000001"/>
    <s v="Oct-2023"/>
  </r>
  <r>
    <n v="3965"/>
    <d v="2023-10-21T00:00:00"/>
    <s v="Leslie Owens"/>
    <x v="0"/>
    <s v="Office Supplies"/>
    <s v="Pen"/>
    <n v="8"/>
    <n v="357.12"/>
    <n v="2856.96"/>
    <s v="Low"/>
    <n v="2023"/>
    <s v="Leslie Owens"/>
    <s v="LESLIE OWENS"/>
    <n v="2571.2640000000001"/>
    <s v="Oct-2023"/>
  </r>
  <r>
    <n v="5006"/>
    <d v="2023-10-21T00:00:00"/>
    <s v="Ronald Moore"/>
    <x v="2"/>
    <s v="Electronics"/>
    <s v="Chair"/>
    <n v="9"/>
    <n v="670.2"/>
    <n v="6031.8"/>
    <s v="High"/>
    <n v="2023"/>
    <s v="Ronald Moore"/>
    <s v="RONALD MOORE"/>
    <n v="5428.6200000000008"/>
    <s v="Oct-2023"/>
  </r>
  <r>
    <n v="6248"/>
    <d v="2023-10-22T00:00:00"/>
    <s v="Ricky Ramirez"/>
    <x v="0"/>
    <s v="Furniture"/>
    <s v="Printer"/>
    <n v="3"/>
    <n v="845.73"/>
    <n v="2537.19"/>
    <s v="Low"/>
    <n v="2023"/>
    <s v="Ricky Ramirez"/>
    <s v="RICKY RAMIREZ"/>
    <n v="2283.471"/>
    <s v="Oct-2023"/>
  </r>
  <r>
    <n v="3422"/>
    <d v="2023-10-22T00:00:00"/>
    <s v="Steven Moran"/>
    <x v="0"/>
    <s v="Office Supplies"/>
    <s v="Chair"/>
    <n v="2"/>
    <n v="449.31"/>
    <n v="898.62"/>
    <s v="Low"/>
    <n v="2023"/>
    <s v="Steven Moran"/>
    <s v="STEVEN MORAN"/>
    <n v="808.75800000000004"/>
    <s v="Oct-2023"/>
  </r>
  <r>
    <n v="3893"/>
    <d v="2023-10-23T00:00:00"/>
    <s v="Donald Chandler"/>
    <x v="3"/>
    <s v="Furniture"/>
    <s v="Chair"/>
    <n v="1"/>
    <n v="607.41"/>
    <n v="607.41"/>
    <s v="Low"/>
    <n v="2023"/>
    <s v="Donald Chandler"/>
    <s v="DONALD CHANDLER"/>
    <n v="546.66899999999998"/>
    <s v="Oct-2023"/>
  </r>
  <r>
    <n v="8136"/>
    <d v="2023-10-28T00:00:00"/>
    <s v="Kristin Fisher"/>
    <x v="0"/>
    <s v="Office Supplies"/>
    <s v="Chair"/>
    <n v="3"/>
    <n v="514.33000000000004"/>
    <n v="1542.99"/>
    <s v="Low"/>
    <n v="2023"/>
    <s v="Kristin Fisher"/>
    <s v="KRISTIN FISHER"/>
    <n v="1388.6910000000003"/>
    <s v="Oct-2023"/>
  </r>
  <r>
    <n v="5950"/>
    <d v="2023-10-29T00:00:00"/>
    <s v="Tina Rodriguez"/>
    <x v="1"/>
    <s v="Electronics"/>
    <s v="Pen"/>
    <n v="4"/>
    <n v="431.82"/>
    <n v="1727.28"/>
    <s v="Low"/>
    <n v="2023"/>
    <s v="Tina Rodriguez"/>
    <s v="TINA RODRIGUEZ"/>
    <n v="1554.5519999999999"/>
    <s v="Oct-2023"/>
  </r>
  <r>
    <n v="2318"/>
    <d v="2023-10-30T00:00:00"/>
    <s v="Jason Russo"/>
    <x v="1"/>
    <s v="Office Supplies"/>
    <s v="Monitor"/>
    <n v="6"/>
    <n v="431.92"/>
    <n v="2591.52"/>
    <s v="Low"/>
    <n v="2023"/>
    <s v="Jason Russo"/>
    <s v="JASON RUSSO"/>
    <n v="2332.3679999999999"/>
    <s v="Oct-2023"/>
  </r>
  <r>
    <n v="1723"/>
    <d v="2023-11-01T00:00:00"/>
    <s v="Gavin Kennedy Jr."/>
    <x v="1"/>
    <s v="Electronics"/>
    <s v="Notebook"/>
    <n v="7"/>
    <n v="81.48"/>
    <n v="570.36"/>
    <s v="Low"/>
    <n v="2023"/>
    <s v="Gavin Kennedy Jr."/>
    <s v="GAVIN KENNEDY JR."/>
    <n v="513.32400000000007"/>
    <s v="Nov-2023"/>
  </r>
  <r>
    <n v="7438"/>
    <d v="2023-11-01T00:00:00"/>
    <s v="Amy Ellis"/>
    <x v="0"/>
    <s v="Furniture"/>
    <s v="Chair"/>
    <n v="5"/>
    <n v="741.06"/>
    <n v="3705.3"/>
    <s v="Low"/>
    <n v="2023"/>
    <s v="Amy Ellis"/>
    <s v="AMY ELLIS"/>
    <n v="3334.7699999999995"/>
    <s v="Nov-2023"/>
  </r>
  <r>
    <n v="7158"/>
    <d v="2023-11-02T00:00:00"/>
    <s v="Gabriel Ramirez"/>
    <x v="3"/>
    <s v="Furniture"/>
    <s v="Notebook"/>
    <n v="7"/>
    <n v="735.25"/>
    <n v="5146.75"/>
    <s v="High"/>
    <n v="2023"/>
    <s v="Gabriel Ramirez"/>
    <s v="GABRIEL RAMIREZ"/>
    <n v="4632.0749999999998"/>
    <s v="Nov-2023"/>
  </r>
  <r>
    <n v="7794"/>
    <d v="2023-11-02T00:00:00"/>
    <s v="Dennis Cooper"/>
    <x v="3"/>
    <s v="Electronics"/>
    <s v="Monitor"/>
    <n v="9"/>
    <n v="468.86"/>
    <n v="4219.74"/>
    <s v="Low"/>
    <n v="2023"/>
    <s v="Dennis Cooper"/>
    <s v="DENNIS COOPER"/>
    <n v="3797.7660000000005"/>
    <s v="Nov-2023"/>
  </r>
  <r>
    <n v="3364"/>
    <d v="2023-11-03T00:00:00"/>
    <s v="Gary Jenkins"/>
    <x v="1"/>
    <s v="Electronics"/>
    <s v="Chair"/>
    <n v="7"/>
    <n v="67.58"/>
    <n v="473.06"/>
    <s v="Low"/>
    <n v="2023"/>
    <s v="Gary Jenkins"/>
    <s v="GARY JENKINS"/>
    <n v="425.75400000000002"/>
    <s v="Nov-2023"/>
  </r>
  <r>
    <n v="7409"/>
    <d v="2023-11-04T00:00:00"/>
    <s v="Norma Henderson"/>
    <x v="0"/>
    <s v="Electronics"/>
    <s v="Desk"/>
    <n v="1"/>
    <n v="799.45"/>
    <n v="799.45"/>
    <s v="Low"/>
    <n v="2023"/>
    <s v="Norma Henderson"/>
    <s v="NORMA HENDERSON"/>
    <n v="719.50500000000011"/>
    <s v="Nov-2023"/>
  </r>
  <r>
    <n v="4669"/>
    <d v="2023-11-04T00:00:00"/>
    <s v="Jacob Ward"/>
    <x v="0"/>
    <s v="Office Supplies"/>
    <s v="Pen"/>
    <n v="6"/>
    <n v="843.61"/>
    <n v="5061.66"/>
    <s v="High"/>
    <n v="2023"/>
    <s v="Jacob Ward"/>
    <s v="JACOB WARD"/>
    <n v="4555.4940000000006"/>
    <s v="Nov-2023"/>
  </r>
  <r>
    <n v="3729"/>
    <d v="2023-11-04T00:00:00"/>
    <s v="Melanie Jimenez"/>
    <x v="0"/>
    <s v="Furniture"/>
    <s v="Desk"/>
    <n v="6"/>
    <n v="617.79"/>
    <n v="3706.74"/>
    <s v="Low"/>
    <n v="2023"/>
    <s v="Melanie Jimenez"/>
    <s v="MELANIE JIMENEZ"/>
    <n v="3336.0659999999998"/>
    <s v="Nov-2023"/>
  </r>
  <r>
    <n v="3437"/>
    <d v="2023-11-05T00:00:00"/>
    <s v="Jennifer Brown"/>
    <x v="3"/>
    <s v="Electronics"/>
    <s v="Notebook"/>
    <n v="9"/>
    <n v="493.76"/>
    <n v="4443.84"/>
    <s v="Low"/>
    <n v="2023"/>
    <s v="Jennifer Brown"/>
    <s v="JENNIFER BROWN"/>
    <n v="3999.4560000000001"/>
    <s v="Nov-2023"/>
  </r>
  <r>
    <n v="2929"/>
    <d v="2023-11-05T00:00:00"/>
    <s v="Luke Edwards DDS"/>
    <x v="0"/>
    <s v="Office Supplies"/>
    <s v="Printer"/>
    <n v="5"/>
    <n v="895.16"/>
    <n v="4475.8"/>
    <s v="Low"/>
    <n v="2023"/>
    <s v="Luke Edwards Dds"/>
    <s v="LUKE EDWARDS DDS"/>
    <n v="4028.2200000000003"/>
    <s v="Nov-2023"/>
  </r>
  <r>
    <n v="8837"/>
    <d v="2023-11-05T00:00:00"/>
    <s v="Lawrence Edwards"/>
    <x v="0"/>
    <s v="Electronics"/>
    <s v="Notebook"/>
    <n v="3"/>
    <n v="265.11"/>
    <n v="795.33"/>
    <s v="Low"/>
    <n v="2023"/>
    <s v="Lawrence Edwards"/>
    <s v="LAWRENCE EDWARDS"/>
    <n v="715.79700000000003"/>
    <s v="Nov-2023"/>
  </r>
  <r>
    <n v="4393"/>
    <d v="2023-11-05T00:00:00"/>
    <s v="Blake Hughes"/>
    <x v="2"/>
    <s v="Electronics"/>
    <s v="Printer"/>
    <n v="4"/>
    <n v="928.8"/>
    <n v="3715.2"/>
    <s v="Low"/>
    <n v="2023"/>
    <s v="Blake Hughes"/>
    <s v="BLAKE HUGHES"/>
    <n v="3343.68"/>
    <s v="Nov-2023"/>
  </r>
  <r>
    <n v="3650"/>
    <d v="2023-11-06T00:00:00"/>
    <s v="Kenneth Parker"/>
    <x v="0"/>
    <s v="Electronics"/>
    <s v="Chair"/>
    <n v="8"/>
    <n v="390.48"/>
    <n v="3123.84"/>
    <s v="Low"/>
    <n v="2023"/>
    <s v="Kenneth Parker"/>
    <s v="KENNETH PARKER"/>
    <n v="2811.4560000000001"/>
    <s v="Nov-2023"/>
  </r>
  <r>
    <n v="4298"/>
    <d v="2023-11-06T00:00:00"/>
    <s v="Steve Snyder"/>
    <x v="3"/>
    <s v="Electronics"/>
    <s v="Pen"/>
    <n v="3"/>
    <n v="175.81"/>
    <n v="527.43000000000006"/>
    <s v="Low"/>
    <n v="2023"/>
    <s v="Steve Snyder"/>
    <s v="STEVE SNYDER"/>
    <n v="474.68700000000001"/>
    <s v="Nov-2023"/>
  </r>
  <r>
    <n v="2231"/>
    <d v="2023-11-06T00:00:00"/>
    <s v="David Jackson"/>
    <x v="3"/>
    <s v="Electronics"/>
    <s v="Pen"/>
    <n v="7"/>
    <n v="189.34"/>
    <n v="1325.38"/>
    <s v="Low"/>
    <n v="2023"/>
    <s v="David Jackson"/>
    <s v="DAVID JACKSON"/>
    <n v="1192.8420000000001"/>
    <s v="Nov-2023"/>
  </r>
  <r>
    <n v="9047"/>
    <d v="2023-11-06T00:00:00"/>
    <s v="Rachel Haynes"/>
    <x v="0"/>
    <s v="Furniture"/>
    <s v="Table"/>
    <n v="1"/>
    <n v="344.88"/>
    <n v="344.88"/>
    <s v="Low"/>
    <n v="2023"/>
    <s v="Rachel Haynes"/>
    <s v="RACHEL HAYNES"/>
    <n v="310.392"/>
    <s v="Nov-2023"/>
  </r>
  <r>
    <n v="4349"/>
    <d v="2023-11-06T00:00:00"/>
    <s v="Thomas Rodriguez"/>
    <x v="2"/>
    <s v="Electronics"/>
    <s v="Monitor"/>
    <n v="7"/>
    <n v="938.01"/>
    <n v="6566.07"/>
    <s v="High"/>
    <n v="2023"/>
    <s v="Thomas Rodriguez"/>
    <s v="THOMAS RODRIGUEZ"/>
    <n v="5909.4630000000006"/>
    <s v="Nov-2023"/>
  </r>
  <r>
    <n v="7131"/>
    <d v="2023-11-08T00:00:00"/>
    <s v="Colleen Walters"/>
    <x v="2"/>
    <s v="Furniture"/>
    <s v="Laptop"/>
    <n v="5"/>
    <n v="130.16999999999999"/>
    <n v="650.84999999999991"/>
    <s v="Low"/>
    <n v="2023"/>
    <s v="Colleen Walters"/>
    <s v="COLLEEN WALTERS"/>
    <n v="585.76499999999999"/>
    <s v="Nov-2023"/>
  </r>
  <r>
    <n v="1841"/>
    <d v="2023-11-10T00:00:00"/>
    <s v="Connie Johnson"/>
    <x v="0"/>
    <s v="Furniture"/>
    <s v="Chair"/>
    <n v="4"/>
    <n v="944.62"/>
    <n v="3778.48"/>
    <s v="Low"/>
    <n v="2023"/>
    <s v="Connie Johnson"/>
    <s v="CONNIE JOHNSON"/>
    <n v="3400.6320000000001"/>
    <s v="Nov-2023"/>
  </r>
  <r>
    <n v="2016"/>
    <d v="2023-11-11T00:00:00"/>
    <s v="Karen Combs"/>
    <x v="2"/>
    <s v="Electronics"/>
    <s v="Printer"/>
    <n v="4"/>
    <n v="398.57"/>
    <n v="1594.28"/>
    <s v="Low"/>
    <n v="2023"/>
    <s v="Karen Combs"/>
    <s v="KAREN COMBS"/>
    <n v="1434.8520000000001"/>
    <s v="Nov-2023"/>
  </r>
  <r>
    <n v="5931"/>
    <d v="2023-11-12T00:00:00"/>
    <s v="Natasha Gaines"/>
    <x v="2"/>
    <s v="Office Supplies"/>
    <s v="Chair"/>
    <n v="2"/>
    <n v="402.21"/>
    <n v="804.42"/>
    <s v="Low"/>
    <n v="2023"/>
    <s v="Natasha Gaines"/>
    <s v="NATASHA GAINES"/>
    <n v="723.97799999999995"/>
    <s v="Nov-2023"/>
  </r>
  <r>
    <n v="9859"/>
    <d v="2023-11-12T00:00:00"/>
    <s v="Heather Hernandez"/>
    <x v="1"/>
    <s v="Furniture"/>
    <s v="Chair"/>
    <n v="3"/>
    <n v="96.77"/>
    <n v="290.31"/>
    <s v="Low"/>
    <n v="2023"/>
    <s v="Heather Hernandez"/>
    <s v="HEATHER HERNANDEZ"/>
    <n v="261.279"/>
    <s v="Nov-2023"/>
  </r>
  <r>
    <n v="4854"/>
    <d v="2023-11-13T00:00:00"/>
    <s v="Olivia Fernandez"/>
    <x v="1"/>
    <s v="Electronics"/>
    <s v="Laptop"/>
    <n v="1"/>
    <n v="562.21"/>
    <n v="562.21"/>
    <s v="Low"/>
    <n v="2023"/>
    <s v="Olivia Fernandez"/>
    <s v="OLIVIA FERNANDEZ"/>
    <n v="505.98900000000003"/>
    <s v="Nov-2023"/>
  </r>
  <r>
    <n v="6798"/>
    <d v="2023-11-13T00:00:00"/>
    <s v="Daniel Perez"/>
    <x v="3"/>
    <s v="Electronics"/>
    <s v="Chair"/>
    <n v="7"/>
    <n v="653.70000000000005"/>
    <n v="4575.9000000000005"/>
    <s v="Low"/>
    <n v="2023"/>
    <s v="Daniel Perez"/>
    <s v="DANIEL PEREZ"/>
    <n v="4118.3100000000004"/>
    <s v="Nov-2023"/>
  </r>
  <r>
    <n v="5585"/>
    <d v="2023-11-13T00:00:00"/>
    <s v="George Evans"/>
    <x v="2"/>
    <s v="Electronics"/>
    <s v="Pen"/>
    <n v="5"/>
    <n v="493.36"/>
    <n v="2466.8000000000002"/>
    <s v="Low"/>
    <n v="2023"/>
    <s v="George Evans"/>
    <s v="GEORGE EVANS"/>
    <n v="2220.12"/>
    <s v="Nov-2023"/>
  </r>
  <r>
    <n v="1258"/>
    <d v="2023-11-14T00:00:00"/>
    <s v="Andrea Ruiz"/>
    <x v="3"/>
    <s v="Electronics"/>
    <s v="Notebook"/>
    <n v="4"/>
    <n v="21.5"/>
    <n v="86"/>
    <s v="Low"/>
    <n v="2023"/>
    <s v="Andrea Ruiz"/>
    <s v="ANDREA RUIZ"/>
    <n v="77.400000000000006"/>
    <s v="Nov-2023"/>
  </r>
  <r>
    <n v="7477"/>
    <d v="2023-11-14T00:00:00"/>
    <s v="Colin Mitchell"/>
    <x v="1"/>
    <s v="Office Supplies"/>
    <s v="Laptop"/>
    <n v="5"/>
    <n v="143.81"/>
    <n v="719.05"/>
    <s v="Low"/>
    <n v="2023"/>
    <s v="Colin Mitchell"/>
    <s v="COLIN MITCHELL"/>
    <n v="647.14499999999998"/>
    <s v="Nov-2023"/>
  </r>
  <r>
    <n v="7062"/>
    <d v="2023-11-15T00:00:00"/>
    <s v="Emily Kelley"/>
    <x v="1"/>
    <s v="Office Supplies"/>
    <s v="Pen"/>
    <n v="5"/>
    <n v="661.27"/>
    <n v="3306.35"/>
    <s v="Low"/>
    <n v="2023"/>
    <s v="Emily Kelley"/>
    <s v="EMILY KELLEY"/>
    <n v="2975.7150000000001"/>
    <s v="Nov-2023"/>
  </r>
  <r>
    <n v="1062"/>
    <d v="2023-11-16T00:00:00"/>
    <s v="Katrina Mcmahon"/>
    <x v="2"/>
    <s v="Furniture"/>
    <s v="Chair"/>
    <n v="1"/>
    <n v="174.62"/>
    <n v="174.62"/>
    <s v="Low"/>
    <n v="2023"/>
    <s v="Katrina Mcmahon"/>
    <s v="KATRINA MCMAHON"/>
    <n v="157.15800000000002"/>
    <s v="Nov-2023"/>
  </r>
  <r>
    <n v="1375"/>
    <d v="2023-11-16T00:00:00"/>
    <s v="Eric Walker"/>
    <x v="1"/>
    <s v="Electronics"/>
    <s v="Laptop"/>
    <n v="5"/>
    <n v="872.26"/>
    <n v="4361.3"/>
    <s v="Low"/>
    <n v="2023"/>
    <s v="Eric Walker"/>
    <s v="ERIC WALKER"/>
    <n v="3925.17"/>
    <s v="Nov-2023"/>
  </r>
  <r>
    <n v="9976"/>
    <d v="2023-11-16T00:00:00"/>
    <s v="Timothy Ramirez"/>
    <x v="1"/>
    <s v="Office Supplies"/>
    <s v="Pen"/>
    <n v="7"/>
    <n v="540.47"/>
    <n v="3783.29"/>
    <s v="Low"/>
    <n v="2023"/>
    <s v="Timothy Ramirez"/>
    <s v="TIMOTHY RAMIREZ"/>
    <n v="3404.9610000000002"/>
    <s v="Nov-2023"/>
  </r>
  <r>
    <n v="8067"/>
    <d v="2023-11-16T00:00:00"/>
    <s v="Alicia Contreras MD"/>
    <x v="0"/>
    <s v="Electronics"/>
    <s v="Laptop"/>
    <n v="4"/>
    <n v="807.87"/>
    <n v="3231.48"/>
    <s v="Low"/>
    <n v="2023"/>
    <s v="Alicia Contreras Md"/>
    <s v="ALICIA CONTRERAS MD"/>
    <n v="2908.3319999999999"/>
    <s v="Nov-2023"/>
  </r>
  <r>
    <n v="6915"/>
    <d v="2023-11-18T00:00:00"/>
    <s v="George Beck"/>
    <x v="0"/>
    <s v="Furniture"/>
    <s v="Table"/>
    <n v="8"/>
    <n v="205.5"/>
    <n v="1644"/>
    <s v="Low"/>
    <n v="2023"/>
    <s v="George Beck"/>
    <s v="GEORGE BECK"/>
    <n v="1479.6000000000001"/>
    <s v="Nov-2023"/>
  </r>
  <r>
    <n v="1489"/>
    <d v="2023-11-19T00:00:00"/>
    <s v="Thomas Phillips"/>
    <x v="0"/>
    <s v="Furniture"/>
    <s v="Desk"/>
    <n v="7"/>
    <n v="75.989999999999995"/>
    <n v="531.92999999999995"/>
    <s v="Low"/>
    <n v="2023"/>
    <s v="Thomas Phillips"/>
    <s v="THOMAS PHILLIPS"/>
    <n v="478.73699999999997"/>
    <s v="Nov-2023"/>
  </r>
  <r>
    <n v="5374"/>
    <d v="2023-11-20T00:00:00"/>
    <s v="Randy Smith"/>
    <x v="0"/>
    <s v="Electronics"/>
    <s v="Printer"/>
    <n v="2"/>
    <n v="402.95"/>
    <n v="805.9"/>
    <s v="Low"/>
    <n v="2023"/>
    <s v="Randy Smith"/>
    <s v="RANDY SMITH"/>
    <n v="725.31"/>
    <s v="Nov-2023"/>
  </r>
  <r>
    <n v="9678"/>
    <d v="2023-11-21T00:00:00"/>
    <s v="Jill Lewis"/>
    <x v="2"/>
    <s v="Electronics"/>
    <s v="Chair"/>
    <n v="4"/>
    <n v="492.98"/>
    <n v="1971.92"/>
    <s v="Low"/>
    <n v="2023"/>
    <s v="Jill Lewis"/>
    <s v="JILL LEWIS"/>
    <n v="1774.7280000000001"/>
    <s v="Nov-2023"/>
  </r>
  <r>
    <n v="8635"/>
    <d v="2023-11-22T00:00:00"/>
    <s v="Cynthia Vaughan"/>
    <x v="2"/>
    <s v="Furniture"/>
    <s v="Notebook"/>
    <n v="1"/>
    <n v="133.93"/>
    <n v="133.93"/>
    <s v="Low"/>
    <n v="2023"/>
    <s v="Cynthia Vaughan"/>
    <s v="CYNTHIA VAUGHAN"/>
    <n v="120.53700000000001"/>
    <s v="Nov-2023"/>
  </r>
  <r>
    <n v="5278"/>
    <d v="2023-11-22T00:00:00"/>
    <s v="Jacqueline Anderson"/>
    <x v="1"/>
    <s v="Furniture"/>
    <s v="Pen"/>
    <n v="4"/>
    <n v="845.91"/>
    <n v="3383.64"/>
    <s v="Low"/>
    <n v="2023"/>
    <s v="Jacqueline Anderson"/>
    <s v="JACQUELINE ANDERSON"/>
    <n v="3045.2759999999998"/>
    <s v="Nov-2023"/>
  </r>
  <r>
    <n v="6063"/>
    <d v="2023-11-23T00:00:00"/>
    <s v="Debra Wilson"/>
    <x v="3"/>
    <s v="Electronics"/>
    <s v="Notebook"/>
    <n v="6"/>
    <n v="317.26"/>
    <n v="1903.56"/>
    <s v="Low"/>
    <n v="2023"/>
    <s v="Debra Wilson"/>
    <s v="DEBRA WILSON"/>
    <n v="1713.204"/>
    <s v="Nov-2023"/>
  </r>
  <r>
    <n v="9032"/>
    <d v="2023-11-23T00:00:00"/>
    <s v="Craig Ramirez"/>
    <x v="0"/>
    <s v="Furniture"/>
    <s v="Chair"/>
    <n v="7"/>
    <n v="551.23"/>
    <n v="3858.61"/>
    <s v="Low"/>
    <n v="2023"/>
    <s v="Craig Ramirez"/>
    <s v="CRAIG RAMIREZ"/>
    <n v="3472.7490000000003"/>
    <s v="Nov-2023"/>
  </r>
  <r>
    <n v="4738"/>
    <d v="2023-11-24T00:00:00"/>
    <s v="Melissa Smith"/>
    <x v="3"/>
    <s v="Furniture"/>
    <s v="Monitor"/>
    <n v="6"/>
    <n v="60.91"/>
    <n v="365.46"/>
    <s v="Low"/>
    <n v="2023"/>
    <s v="Melissa Smith"/>
    <s v="MELISSA SMITH"/>
    <n v="328.91399999999999"/>
    <s v="Nov-2023"/>
  </r>
  <r>
    <n v="9903"/>
    <d v="2023-11-24T00:00:00"/>
    <s v="Kimberly Smith"/>
    <x v="3"/>
    <s v="Electronics"/>
    <s v="Printer"/>
    <n v="5"/>
    <n v="873.13"/>
    <n v="4365.6499999999996"/>
    <s v="Low"/>
    <n v="2023"/>
    <s v="Kimberly Smith"/>
    <s v="KIMBERLY SMITH"/>
    <n v="3929.085"/>
    <s v="Nov-2023"/>
  </r>
  <r>
    <n v="8771"/>
    <d v="2023-11-25T00:00:00"/>
    <s v="Rebecca Doyle"/>
    <x v="2"/>
    <s v="Electronics"/>
    <s v="Desk"/>
    <n v="1"/>
    <n v="331.34"/>
    <n v="331.34"/>
    <s v="Low"/>
    <n v="2023"/>
    <s v="Rebecca Doyle"/>
    <s v="REBECCA DOYLE"/>
    <n v="298.20599999999996"/>
    <s v="Nov-2023"/>
  </r>
  <r>
    <n v="5062"/>
    <d v="2023-11-26T00:00:00"/>
    <s v="Amber Myers"/>
    <x v="0"/>
    <s v="Furniture"/>
    <s v="Printer"/>
    <n v="7"/>
    <n v="367.36"/>
    <n v="2571.52"/>
    <s v="Low"/>
    <n v="2023"/>
    <s v="Amber Myers"/>
    <s v="AMBER MYERS"/>
    <n v="2314.3680000000004"/>
    <s v="Nov-2023"/>
  </r>
  <r>
    <n v="8065"/>
    <d v="2023-11-26T00:00:00"/>
    <s v="Kirk Bates"/>
    <x v="0"/>
    <s v="Electronics"/>
    <s v="Laptop"/>
    <n v="8"/>
    <n v="944.82"/>
    <n v="7558.56"/>
    <s v="High"/>
    <n v="2023"/>
    <s v="Kirk Bates"/>
    <s v="KIRK BATES"/>
    <n v="6802.7040000000006"/>
    <s v="Nov-2023"/>
  </r>
  <r>
    <n v="7956"/>
    <d v="2023-11-26T00:00:00"/>
    <s v="Angela King"/>
    <x v="3"/>
    <s v="Electronics"/>
    <s v="Table"/>
    <n v="8"/>
    <n v="310.24"/>
    <n v="2481.92"/>
    <s v="Low"/>
    <n v="2023"/>
    <s v="Angela King"/>
    <s v="ANGELA KING"/>
    <n v="2233.7280000000001"/>
    <s v="Nov-2023"/>
  </r>
  <r>
    <n v="9825"/>
    <d v="2023-11-27T00:00:00"/>
    <s v="Kevin Weber"/>
    <x v="2"/>
    <s v="Furniture"/>
    <s v="Notebook"/>
    <n v="2"/>
    <n v="915.16"/>
    <n v="1830.32"/>
    <s v="Low"/>
    <n v="2023"/>
    <s v="Kevin Weber"/>
    <s v="KEVIN WEBER"/>
    <n v="1647.288"/>
    <s v="Nov-2023"/>
  </r>
  <r>
    <n v="6124"/>
    <d v="2023-11-27T00:00:00"/>
    <s v="Dawn Baker"/>
    <x v="2"/>
    <s v="Office Supplies"/>
    <s v="Chair"/>
    <n v="1"/>
    <n v="700.45"/>
    <n v="700.45"/>
    <s v="Low"/>
    <n v="2023"/>
    <s v="Dawn Baker"/>
    <s v="DAWN BAKER"/>
    <n v="630.40500000000009"/>
    <s v="Nov-2023"/>
  </r>
  <r>
    <n v="1432"/>
    <d v="2023-11-27T00:00:00"/>
    <s v="Matthew Fuller"/>
    <x v="0"/>
    <s v="Office Supplies"/>
    <s v="Notebook"/>
    <n v="2"/>
    <n v="81.72"/>
    <n v="163.44"/>
    <s v="Low"/>
    <n v="2023"/>
    <s v="Matthew Fuller"/>
    <s v="MATTHEW FULLER"/>
    <n v="147.096"/>
    <s v="Nov-2023"/>
  </r>
  <r>
    <n v="5041"/>
    <d v="2023-11-27T00:00:00"/>
    <s v="Kevin Lyons"/>
    <x v="1"/>
    <s v="Furniture"/>
    <s v="Laptop"/>
    <n v="2"/>
    <n v="611.83000000000004"/>
    <n v="1223.6600000000001"/>
    <s v="Low"/>
    <n v="2023"/>
    <s v="Kevin Lyons"/>
    <s v="KEVIN LYONS"/>
    <n v="1101.2940000000001"/>
    <s v="Nov-2023"/>
  </r>
  <r>
    <n v="8228"/>
    <d v="2023-11-27T00:00:00"/>
    <s v="Robert Turner"/>
    <x v="3"/>
    <s v="Electronics"/>
    <s v="Chair"/>
    <n v="7"/>
    <n v="52.74"/>
    <n v="369.18"/>
    <s v="Low"/>
    <n v="2023"/>
    <s v="Robert Turner"/>
    <s v="ROBERT TURNER"/>
    <n v="332.262"/>
    <s v="Nov-2023"/>
  </r>
  <r>
    <n v="5798"/>
    <d v="2023-11-28T00:00:00"/>
    <s v="Ashley Calhoun"/>
    <x v="0"/>
    <s v="Office Supplies"/>
    <s v="Pen"/>
    <n v="4"/>
    <n v="139.56"/>
    <n v="558.24"/>
    <s v="Low"/>
    <n v="2023"/>
    <s v="Ashley Calhoun"/>
    <s v="ASHLEY CALHOUN"/>
    <n v="502.416"/>
    <s v="Nov-2023"/>
  </r>
  <r>
    <n v="6578"/>
    <d v="2023-11-29T00:00:00"/>
    <s v="Lindsey Larson"/>
    <x v="3"/>
    <s v="Furniture"/>
    <s v="Pen"/>
    <n v="3"/>
    <n v="984.14"/>
    <n v="2952.42"/>
    <s v="Low"/>
    <n v="2023"/>
    <s v="Lindsey Larson"/>
    <s v="LINDSEY LARSON"/>
    <n v="2657.1779999999999"/>
    <s v="Nov-2023"/>
  </r>
  <r>
    <n v="8091"/>
    <d v="2023-11-30T00:00:00"/>
    <s v="Kenneth Elliott"/>
    <x v="2"/>
    <s v="Furniture"/>
    <s v="Printer"/>
    <n v="6"/>
    <n v="826.43"/>
    <n v="4958.58"/>
    <s v="Low"/>
    <n v="2023"/>
    <s v="Kenneth Elliott"/>
    <s v="KENNETH ELLIOTT"/>
    <n v="4462.7219999999998"/>
    <s v="Nov-2023"/>
  </r>
  <r>
    <n v="9595"/>
    <d v="2023-11-30T00:00:00"/>
    <s v="Jamie Anderson"/>
    <x v="2"/>
    <s v="Furniture"/>
    <s v="Printer"/>
    <n v="9"/>
    <n v="893.16"/>
    <n v="8038.44"/>
    <s v="High"/>
    <n v="2023"/>
    <s v="Jamie Anderson"/>
    <s v="JAMIE ANDERSON"/>
    <n v="7234.5959999999995"/>
    <s v="Nov-2023"/>
  </r>
  <r>
    <n v="9920"/>
    <d v="2023-12-01T00:00:00"/>
    <s v="Daniel Johnston"/>
    <x v="2"/>
    <s v="Electronics"/>
    <s v="Table"/>
    <n v="2"/>
    <n v="763.42"/>
    <n v="1526.84"/>
    <s v="Low"/>
    <n v="2023"/>
    <s v="Daniel Johnston"/>
    <s v="DANIEL JOHNSTON"/>
    <n v="1374.1559999999999"/>
    <s v="Dec-2023"/>
  </r>
  <r>
    <n v="1718"/>
    <d v="2023-12-01T00:00:00"/>
    <s v="Robert Woods"/>
    <x v="0"/>
    <s v="Furniture"/>
    <s v="Monitor"/>
    <n v="1"/>
    <n v="20.92"/>
    <n v="20.92"/>
    <s v="Low"/>
    <n v="2023"/>
    <s v="Robert Woods"/>
    <s v="ROBERT WOODS"/>
    <n v="18.828000000000003"/>
    <s v="Dec-2023"/>
  </r>
  <r>
    <n v="6384"/>
    <d v="2023-12-02T00:00:00"/>
    <s v="Lisa Miller"/>
    <x v="2"/>
    <s v="Furniture"/>
    <s v="Laptop"/>
    <n v="4"/>
    <n v="55.28"/>
    <n v="221.12"/>
    <s v="Low"/>
    <n v="2023"/>
    <s v="Lisa Miller"/>
    <s v="LISA MILLER"/>
    <n v="199.00800000000001"/>
    <s v="Dec-2023"/>
  </r>
  <r>
    <n v="8971"/>
    <d v="2023-12-02T00:00:00"/>
    <s v="Cory Martinez"/>
    <x v="0"/>
    <s v="Electronics"/>
    <s v="Monitor"/>
    <n v="8"/>
    <n v="698"/>
    <n v="5584"/>
    <s v="High"/>
    <n v="2023"/>
    <s v="Cory Martinez"/>
    <s v="CORY MARTINEZ"/>
    <n v="5025.6000000000004"/>
    <s v="Dec-2023"/>
  </r>
  <r>
    <n v="8260"/>
    <d v="2023-12-02T00:00:00"/>
    <s v="April White"/>
    <x v="0"/>
    <s v="Office Supplies"/>
    <s v="Notebook"/>
    <n v="6"/>
    <n v="352.64"/>
    <n v="2115.84"/>
    <s v="Low"/>
    <n v="2023"/>
    <s v="April White"/>
    <s v="APRIL WHITE"/>
    <n v="1904.2559999999999"/>
    <s v="Dec-2023"/>
  </r>
  <r>
    <n v="3712"/>
    <d v="2023-12-04T00:00:00"/>
    <s v="Brian Rogers"/>
    <x v="1"/>
    <s v="Electronics"/>
    <s v="Chair"/>
    <n v="9"/>
    <n v="441.23"/>
    <n v="3971.07"/>
    <s v="Low"/>
    <n v="2023"/>
    <s v="Brian Rogers"/>
    <s v="BRIAN ROGERS"/>
    <n v="3573.9630000000002"/>
    <s v="Dec-2023"/>
  </r>
  <r>
    <n v="1946"/>
    <d v="2023-12-05T00:00:00"/>
    <s v="Sylvia Klein"/>
    <x v="0"/>
    <s v="Office Supplies"/>
    <s v="Printer"/>
    <n v="6"/>
    <n v="520.44000000000005"/>
    <n v="3122.64"/>
    <s v="Low"/>
    <n v="2023"/>
    <s v="Sylvia Klein"/>
    <s v="SYLVIA KLEIN"/>
    <n v="2810.3760000000002"/>
    <s v="Dec-2023"/>
  </r>
  <r>
    <n v="8440"/>
    <d v="2023-12-08T00:00:00"/>
    <s v="Emma Krause"/>
    <x v="3"/>
    <s v="Furniture"/>
    <s v="Printer"/>
    <n v="2"/>
    <n v="492.56"/>
    <n v="985.12"/>
    <s v="Low"/>
    <n v="2023"/>
    <s v="Emma Krause"/>
    <s v="EMMA KRAUSE"/>
    <n v="886.60800000000006"/>
    <s v="Dec-2023"/>
  </r>
  <r>
    <n v="3450"/>
    <d v="2023-12-08T00:00:00"/>
    <s v="Richard Carter"/>
    <x v="0"/>
    <s v="Office Supplies"/>
    <s v="Notebook"/>
    <n v="3"/>
    <n v="347.84"/>
    <n v="1043.52"/>
    <s v="Low"/>
    <n v="2023"/>
    <s v="Richard Carter"/>
    <s v="RICHARD CARTER"/>
    <n v="939.16799999999989"/>
    <s v="Dec-2023"/>
  </r>
  <r>
    <n v="8515"/>
    <d v="2023-12-09T00:00:00"/>
    <s v="Terry Johnson"/>
    <x v="1"/>
    <s v="Furniture"/>
    <s v="Table"/>
    <n v="4"/>
    <n v="675.17"/>
    <n v="2700.68"/>
    <s v="Low"/>
    <n v="2023"/>
    <s v="Terry Johnson"/>
    <s v="TERRY JOHNSON"/>
    <n v="2430.6120000000001"/>
    <s v="Dec-2023"/>
  </r>
  <r>
    <n v="4789"/>
    <d v="2023-12-10T00:00:00"/>
    <s v="Tim Parks"/>
    <x v="0"/>
    <s v="Electronics"/>
    <s v="Printer"/>
    <n v="5"/>
    <n v="799.84"/>
    <n v="3999.2"/>
    <s v="Low"/>
    <n v="2023"/>
    <s v="Tim Parks"/>
    <s v="TIM PARKS"/>
    <n v="3599.2799999999997"/>
    <s v="Dec-2023"/>
  </r>
  <r>
    <n v="3029"/>
    <d v="2023-12-10T00:00:00"/>
    <s v="Harold Johns"/>
    <x v="2"/>
    <s v="Electronics"/>
    <s v="Desk"/>
    <n v="1"/>
    <n v="955.78"/>
    <n v="955.78"/>
    <s v="Low"/>
    <n v="2023"/>
    <s v="Harold Johns"/>
    <s v="HAROLD JOHNS"/>
    <n v="860.202"/>
    <s v="Dec-2023"/>
  </r>
  <r>
    <n v="2150"/>
    <d v="2023-12-11T00:00:00"/>
    <s v="Michael Campbell"/>
    <x v="1"/>
    <s v="Electronics"/>
    <s v="Table"/>
    <n v="2"/>
    <n v="82.46"/>
    <n v="164.92"/>
    <s v="Low"/>
    <n v="2023"/>
    <s v="Michael Campbell"/>
    <s v="MICHAEL CAMPBELL"/>
    <n v="148.428"/>
    <s v="Dec-2023"/>
  </r>
  <r>
    <n v="6745"/>
    <d v="2023-12-11T00:00:00"/>
    <s v="Rodney Barrett"/>
    <x v="2"/>
    <s v="Furniture"/>
    <s v="Notebook"/>
    <n v="8"/>
    <n v="223.88"/>
    <n v="1791.04"/>
    <s v="Low"/>
    <n v="2023"/>
    <s v="Rodney Barrett"/>
    <s v="RODNEY BARRETT"/>
    <n v="1611.9359999999999"/>
    <s v="Dec-2023"/>
  </r>
  <r>
    <n v="1905"/>
    <d v="2023-12-11T00:00:00"/>
    <s v="Brandon Crosby"/>
    <x v="3"/>
    <s v="Electronics"/>
    <s v="Laptop"/>
    <n v="9"/>
    <n v="93.94"/>
    <n v="845.46"/>
    <s v="Low"/>
    <n v="2023"/>
    <s v="Brandon Crosby"/>
    <s v="BRANDON CROSBY"/>
    <n v="760.9140000000001"/>
    <s v="Dec-2023"/>
  </r>
  <r>
    <n v="1118"/>
    <d v="2023-12-12T00:00:00"/>
    <s v="Peter Mendoza"/>
    <x v="2"/>
    <s v="Office Supplies"/>
    <s v="Notebook"/>
    <n v="3"/>
    <n v="888.06"/>
    <n v="2664.18"/>
    <s v="Low"/>
    <n v="2023"/>
    <s v="Peter Mendoza"/>
    <s v="PETER MENDOZA"/>
    <n v="2397.7620000000002"/>
    <s v="Dec-2023"/>
  </r>
  <r>
    <n v="7426"/>
    <d v="2023-12-13T00:00:00"/>
    <s v="Julia Curry"/>
    <x v="3"/>
    <s v="Electronics"/>
    <s v="Chair"/>
    <n v="4"/>
    <n v="546.22"/>
    <n v="2184.88"/>
    <s v="Low"/>
    <n v="2023"/>
    <s v="Julia Curry"/>
    <s v="JULIA CURRY"/>
    <n v="1966.3920000000001"/>
    <s v="Dec-2023"/>
  </r>
  <r>
    <n v="9270"/>
    <d v="2023-12-13T00:00:00"/>
    <s v="Julie Becker"/>
    <x v="2"/>
    <s v="Electronics"/>
    <s v="Pen"/>
    <n v="9"/>
    <n v="675.88"/>
    <n v="6082.92"/>
    <s v="High"/>
    <n v="2023"/>
    <s v="Julie Becker"/>
    <s v="JULIE BECKER"/>
    <n v="5474.6280000000006"/>
    <s v="Dec-2023"/>
  </r>
  <r>
    <n v="3978"/>
    <d v="2023-12-14T00:00:00"/>
    <s v="Marie Jenkins"/>
    <x v="1"/>
    <s v="Office Supplies"/>
    <s v="Laptop"/>
    <n v="3"/>
    <n v="963.48"/>
    <n v="2890.44"/>
    <s v="Low"/>
    <n v="2023"/>
    <s v="Marie Jenkins"/>
    <s v="MARIE JENKINS"/>
    <n v="2601.3960000000002"/>
    <s v="Dec-2023"/>
  </r>
  <r>
    <n v="4936"/>
    <d v="2023-12-16T00:00:00"/>
    <s v="Christopher Vazquez"/>
    <x v="2"/>
    <s v="Furniture"/>
    <s v="Printer"/>
    <n v="6"/>
    <n v="792.82"/>
    <n v="4756.92"/>
    <s v="Low"/>
    <n v="2023"/>
    <s v="Christopher Vazquez"/>
    <s v="CHRISTOPHER VAZQUEZ"/>
    <n v="4281.2280000000001"/>
    <s v="Dec-2023"/>
  </r>
  <r>
    <n v="2079"/>
    <d v="2023-12-16T00:00:00"/>
    <s v="Isaac Martinez"/>
    <x v="2"/>
    <s v="Furniture"/>
    <s v="Monitor"/>
    <n v="5"/>
    <n v="520.52"/>
    <n v="2602.6"/>
    <s v="Low"/>
    <n v="2023"/>
    <s v="Isaac Martinez"/>
    <s v="ISAAC MARTINEZ"/>
    <n v="2342.34"/>
    <s v="Dec-2023"/>
  </r>
  <r>
    <n v="6269"/>
    <d v="2023-12-18T00:00:00"/>
    <s v="Pamela Smith"/>
    <x v="1"/>
    <s v="Furniture"/>
    <s v="Table"/>
    <n v="4"/>
    <n v="895.61"/>
    <n v="3582.44"/>
    <s v="Low"/>
    <n v="2023"/>
    <s v="Pamela Smith"/>
    <s v="PAMELA SMITH"/>
    <n v="3224.1959999999999"/>
    <s v="Dec-2023"/>
  </r>
  <r>
    <n v="4603"/>
    <d v="2023-12-18T00:00:00"/>
    <s v="Lisa Medina"/>
    <x v="0"/>
    <s v="Office Supplies"/>
    <s v="Chair"/>
    <n v="3"/>
    <n v="987.91"/>
    <n v="2963.73"/>
    <s v="Low"/>
    <n v="2023"/>
    <s v="Lisa Medina"/>
    <s v="LISA MEDINA"/>
    <n v="2667.357"/>
    <s v="Dec-2023"/>
  </r>
  <r>
    <n v="3562"/>
    <d v="2023-12-20T00:00:00"/>
    <s v="Olivia Carpenter"/>
    <x v="0"/>
    <s v="Furniture"/>
    <s v="Monitor"/>
    <n v="7"/>
    <n v="820.91"/>
    <n v="5746.37"/>
    <s v="High"/>
    <n v="2023"/>
    <s v="Olivia Carpenter"/>
    <s v="OLIVIA CARPENTER"/>
    <n v="5171.7330000000002"/>
    <s v="Dec-2023"/>
  </r>
  <r>
    <n v="4787"/>
    <d v="2023-12-21T00:00:00"/>
    <s v="Carol Bryan"/>
    <x v="2"/>
    <s v="Office Supplies"/>
    <s v="Pen"/>
    <n v="9"/>
    <n v="229"/>
    <n v="2061"/>
    <s v="Low"/>
    <n v="2023"/>
    <s v="Carol Bryan"/>
    <s v="CAROL BRYAN"/>
    <n v="1854.8999999999999"/>
    <s v="Dec-2023"/>
  </r>
  <r>
    <n v="8203"/>
    <d v="2023-12-21T00:00:00"/>
    <s v="Gregory Scott"/>
    <x v="0"/>
    <s v="Office Supplies"/>
    <s v="Pen"/>
    <n v="3"/>
    <n v="951.35"/>
    <n v="2854.05"/>
    <s v="Low"/>
    <n v="2023"/>
    <s v="Gregory Scott"/>
    <s v="GREGORY SCOTT"/>
    <n v="2568.645"/>
    <s v="Dec-2023"/>
  </r>
  <r>
    <n v="3434"/>
    <d v="2023-12-21T00:00:00"/>
    <s v="Keith Gaines"/>
    <x v="2"/>
    <s v="Electronics"/>
    <s v="Table"/>
    <n v="4"/>
    <n v="314.85000000000002"/>
    <n v="1259.4000000000001"/>
    <s v="Low"/>
    <n v="2023"/>
    <s v="Keith Gaines"/>
    <s v="KEITH GAINES"/>
    <n v="1133.46"/>
    <s v="Dec-2023"/>
  </r>
  <r>
    <n v="1419"/>
    <d v="2023-12-21T00:00:00"/>
    <s v="Teresa Hoover"/>
    <x v="0"/>
    <s v="Furniture"/>
    <s v="Chair"/>
    <n v="3"/>
    <n v="970.21"/>
    <n v="2910.63"/>
    <s v="Low"/>
    <n v="2023"/>
    <s v="Teresa Hoover"/>
    <s v="TERESA HOOVER"/>
    <n v="2619.567"/>
    <s v="Dec-2023"/>
  </r>
  <r>
    <n v="8913"/>
    <d v="2023-12-21T00:00:00"/>
    <s v="Lori Burton"/>
    <x v="2"/>
    <s v="Office Supplies"/>
    <s v="Desk"/>
    <n v="8"/>
    <n v="645.54999999999995"/>
    <n v="5164.3999999999996"/>
    <s v="High"/>
    <n v="2023"/>
    <s v="Lori Burton"/>
    <s v="LORI BURTON"/>
    <n v="4647.96"/>
    <s v="Dec-2023"/>
  </r>
  <r>
    <n v="2613"/>
    <d v="2023-12-22T00:00:00"/>
    <s v="Cassandra Stewart"/>
    <x v="3"/>
    <s v="Furniture"/>
    <s v="Pen"/>
    <n v="3"/>
    <n v="569.37"/>
    <n v="1708.11"/>
    <s v="Low"/>
    <n v="2023"/>
    <s v="Cassandra Stewart"/>
    <s v="CASSANDRA STEWART"/>
    <n v="1537.299"/>
    <s v="Dec-2023"/>
  </r>
  <r>
    <n v="3133"/>
    <d v="2023-12-23T00:00:00"/>
    <s v="Rachel Kim"/>
    <x v="0"/>
    <s v="Furniture"/>
    <s v="Monitor"/>
    <n v="6"/>
    <n v="145.74"/>
    <n v="874.44"/>
    <s v="Low"/>
    <n v="2023"/>
    <s v="Rachel Kim"/>
    <s v="RACHEL KIM"/>
    <n v="786.99600000000009"/>
    <s v="Dec-2023"/>
  </r>
  <r>
    <n v="5612"/>
    <d v="2023-12-23T00:00:00"/>
    <s v="Jennifer Munoz"/>
    <x v="0"/>
    <s v="Furniture"/>
    <s v="Monitor"/>
    <n v="9"/>
    <n v="766.73"/>
    <n v="6900.57"/>
    <s v="High"/>
    <n v="2023"/>
    <s v="Jennifer Munoz"/>
    <s v="JENNIFER MUNOZ"/>
    <n v="6210.5129999999999"/>
    <s v="Dec-2023"/>
  </r>
  <r>
    <n v="4481"/>
    <d v="2023-12-24T00:00:00"/>
    <s v="Rick Smith"/>
    <x v="2"/>
    <s v="Furniture"/>
    <s v="Table"/>
    <n v="6"/>
    <n v="397.17"/>
    <n v="2383.02"/>
    <s v="Low"/>
    <n v="2023"/>
    <s v="Rick Smith"/>
    <s v="RICK SMITH"/>
    <n v="2144.7180000000003"/>
    <s v="Dec-2023"/>
  </r>
  <r>
    <n v="3795"/>
    <d v="2023-12-24T00:00:00"/>
    <s v="Marcus Green"/>
    <x v="2"/>
    <s v="Electronics"/>
    <s v="Desk"/>
    <n v="1"/>
    <n v="408.95"/>
    <n v="408.95"/>
    <s v="Low"/>
    <n v="2023"/>
    <s v="Marcus Green"/>
    <s v="MARCUS GREEN"/>
    <n v="368.05500000000001"/>
    <s v="Dec-2023"/>
  </r>
  <r>
    <n v="9187"/>
    <d v="2023-12-24T00:00:00"/>
    <s v="Julie Hodge"/>
    <x v="3"/>
    <s v="Office Supplies"/>
    <s v="Table"/>
    <n v="4"/>
    <n v="202.68"/>
    <n v="810.72"/>
    <s v="Low"/>
    <n v="2023"/>
    <s v="Julie Hodge"/>
    <s v="JULIE HODGE"/>
    <n v="729.64800000000002"/>
    <s v="Dec-2023"/>
  </r>
  <r>
    <n v="7514"/>
    <d v="2023-12-26T00:00:00"/>
    <s v="Rebecca Thornton"/>
    <x v="2"/>
    <s v="Furniture"/>
    <s v="Printer"/>
    <n v="4"/>
    <n v="927.91"/>
    <n v="3711.64"/>
    <s v="Low"/>
    <n v="2023"/>
    <s v="Rebecca Thornton"/>
    <s v="REBECCA THORNTON"/>
    <n v="3340.4760000000001"/>
    <s v="Dec-2023"/>
  </r>
  <r>
    <n v="5073"/>
    <d v="2023-12-26T00:00:00"/>
    <s v="Robert Duarte"/>
    <x v="2"/>
    <s v="Office Supplies"/>
    <s v="Monitor"/>
    <n v="1"/>
    <n v="452.73"/>
    <n v="452.73"/>
    <s v="Low"/>
    <n v="2023"/>
    <s v="Robert Duarte"/>
    <s v="ROBERT DUARTE"/>
    <n v="407.45700000000005"/>
    <s v="Dec-2023"/>
  </r>
  <r>
    <n v="7665"/>
    <d v="2023-12-27T00:00:00"/>
    <s v="Michael Beard"/>
    <x v="2"/>
    <s v="Office Supplies"/>
    <s v="Monitor"/>
    <n v="4"/>
    <n v="503.21"/>
    <n v="2012.84"/>
    <s v="Low"/>
    <n v="2023"/>
    <s v="Michael Beard"/>
    <s v="MICHAEL BEARD"/>
    <n v="1811.556"/>
    <s v="Dec-2023"/>
  </r>
  <r>
    <n v="6163"/>
    <d v="2023-12-29T00:00:00"/>
    <s v="Joseph Mccoy"/>
    <x v="1"/>
    <s v="Office Supplies"/>
    <s v="Laptop"/>
    <n v="3"/>
    <n v="237.71"/>
    <n v="713.13"/>
    <s v="Low"/>
    <n v="2023"/>
    <s v="Joseph Mccoy"/>
    <s v="JOSEPH MCCOY"/>
    <n v="641.81700000000001"/>
    <s v="Dec-2023"/>
  </r>
  <r>
    <n v="2083"/>
    <d v="2023-12-29T00:00:00"/>
    <s v="Shawn Gray"/>
    <x v="1"/>
    <s v="Furniture"/>
    <s v="Printer"/>
    <n v="7"/>
    <n v="617.28"/>
    <n v="4320.96"/>
    <s v="Low"/>
    <n v="2023"/>
    <s v="Shawn Gray"/>
    <s v="SHAWN GRAY"/>
    <n v="3888.864"/>
    <s v="Dec-2023"/>
  </r>
  <r>
    <n v="5710"/>
    <d v="2023-12-29T00:00:00"/>
    <s v="Emily Johnson"/>
    <x v="2"/>
    <s v="Office Supplies"/>
    <s v="Notebook"/>
    <n v="8"/>
    <n v="668.26"/>
    <n v="5346.08"/>
    <s v="High"/>
    <n v="2023"/>
    <s v="Emily Johnson"/>
    <s v="EMILY JOHNSON"/>
    <n v="4811.4719999999998"/>
    <s v="Dec-2023"/>
  </r>
  <r>
    <n v="1286"/>
    <d v="2023-12-29T00:00:00"/>
    <s v="Jerry Richards"/>
    <x v="0"/>
    <s v="Furniture"/>
    <s v="Printer"/>
    <n v="3"/>
    <n v="662.76"/>
    <n v="1988.28"/>
    <s v="Low"/>
    <n v="2023"/>
    <s v="Jerry Richards"/>
    <s v="JERRY RICHARDS"/>
    <n v="1789.4520000000002"/>
    <s v="Dec-2023"/>
  </r>
  <r>
    <n v="5809"/>
    <d v="2023-12-30T00:00:00"/>
    <s v="Alex Wright"/>
    <x v="1"/>
    <s v="Furniture"/>
    <s v="Pen"/>
    <n v="7"/>
    <n v="801.92"/>
    <n v="5613.44"/>
    <s v="High"/>
    <n v="2023"/>
    <s v="Alex Wright"/>
    <s v="ALEX WRIGHT"/>
    <n v="5052.0959999999995"/>
    <s v="Dec-2023"/>
  </r>
  <r>
    <n v="3620"/>
    <d v="2023-12-30T00:00:00"/>
    <s v="Sharon Duran"/>
    <x v="0"/>
    <s v="Electronics"/>
    <s v="Table"/>
    <n v="3"/>
    <n v="269.64"/>
    <n v="808.92"/>
    <s v="Low"/>
    <n v="2023"/>
    <s v="Sharon Duran"/>
    <s v="SHARON DURAN"/>
    <n v="728.02800000000002"/>
    <s v="Dec-2023"/>
  </r>
  <r>
    <n v="6978"/>
    <d v="2023-12-30T00:00:00"/>
    <s v="Hannah Hernandez"/>
    <x v="3"/>
    <s v="Furniture"/>
    <s v="Monitor"/>
    <n v="3"/>
    <n v="129.01"/>
    <n v="387.03"/>
    <s v="Low"/>
    <n v="2023"/>
    <s v="Hannah Hernandez"/>
    <s v="HANNAH HERNANDEZ"/>
    <n v="348.327"/>
    <s v="Dec-2023"/>
  </r>
  <r>
    <n v="7417"/>
    <d v="2023-12-31T00:00:00"/>
    <s v="Susan Rodriguez"/>
    <x v="2"/>
    <s v="Office Supplies"/>
    <s v="Desk"/>
    <n v="6"/>
    <n v="17.489999999999998"/>
    <n v="104.94"/>
    <s v="Low"/>
    <n v="2023"/>
    <s v="Susan Rodriguez"/>
    <s v="SUSAN RODRIGUEZ"/>
    <n v="94.445999999999998"/>
    <s v="Dec-2023"/>
  </r>
  <r>
    <n v="4206"/>
    <d v="2024-01-02T00:00:00"/>
    <s v="James James"/>
    <x v="2"/>
    <s v="Office Supplies"/>
    <s v="Table"/>
    <n v="9"/>
    <n v="113.52"/>
    <n v="1021.68"/>
    <s v="Low"/>
    <n v="2024"/>
    <s v="James James"/>
    <s v="JAMES JAMES"/>
    <n v="919.51199999999994"/>
    <s v="Jan-2024"/>
  </r>
  <r>
    <n v="4602"/>
    <d v="2024-01-04T00:00:00"/>
    <s v="Michelle Cisneros"/>
    <x v="0"/>
    <s v="Electronics"/>
    <s v="Desk"/>
    <n v="9"/>
    <n v="816.68"/>
    <n v="7350.12"/>
    <s v="High"/>
    <n v="2024"/>
    <s v="Michelle Cisneros"/>
    <s v="MICHELLE CISNEROS"/>
    <n v="6615.1079999999993"/>
    <s v="Jan-2024"/>
  </r>
  <r>
    <n v="9566"/>
    <d v="2024-01-06T00:00:00"/>
    <s v="Rhonda Brown"/>
    <x v="2"/>
    <s v="Furniture"/>
    <s v="Table"/>
    <n v="2"/>
    <n v="185.38"/>
    <n v="370.76"/>
    <s v="Low"/>
    <n v="2024"/>
    <s v="Rhonda Brown"/>
    <s v="RHONDA BROWN"/>
    <n v="333.68400000000003"/>
    <s v="Jan-2024"/>
  </r>
  <r>
    <n v="1619"/>
    <d v="2024-01-06T00:00:00"/>
    <s v="Michelle Wilkinson"/>
    <x v="1"/>
    <s v="Furniture"/>
    <s v="Notebook"/>
    <n v="5"/>
    <n v="554.03"/>
    <n v="2770.15"/>
    <s v="Low"/>
    <n v="2024"/>
    <s v="Michelle Wilkinson"/>
    <s v="MICHELLE WILKINSON"/>
    <n v="2493.1350000000002"/>
    <s v="Jan-2024"/>
  </r>
  <r>
    <n v="9887"/>
    <d v="2024-01-07T00:00:00"/>
    <s v="Joe Patterson"/>
    <x v="2"/>
    <s v="Electronics"/>
    <s v="Chair"/>
    <n v="7"/>
    <n v="833.81"/>
    <n v="5836.67"/>
    <s v="High"/>
    <n v="2024"/>
    <s v="Joe Patterson"/>
    <s v="JOE PATTERSON"/>
    <n v="5253.0029999999997"/>
    <s v="Jan-2024"/>
  </r>
  <r>
    <n v="8805"/>
    <d v="2024-01-07T00:00:00"/>
    <s v="Desiree Smith"/>
    <x v="2"/>
    <s v="Office Supplies"/>
    <s v="Chair"/>
    <n v="5"/>
    <n v="695.7"/>
    <n v="3478.5"/>
    <s v="Low"/>
    <n v="2024"/>
    <s v="Desiree Smith"/>
    <s v="DESIREE SMITH"/>
    <n v="3130.6500000000005"/>
    <s v="Jan-2024"/>
  </r>
  <r>
    <n v="3627"/>
    <d v="2024-01-08T00:00:00"/>
    <s v="Helen Choi"/>
    <x v="2"/>
    <s v="Office Supplies"/>
    <s v="Notebook"/>
    <n v="6"/>
    <n v="31.9"/>
    <n v="191.4"/>
    <s v="Low"/>
    <n v="2024"/>
    <s v="Helen Choi"/>
    <s v="HELEN CHOI"/>
    <n v="172.26"/>
    <s v="Jan-2024"/>
  </r>
  <r>
    <n v="3952"/>
    <d v="2024-01-08T00:00:00"/>
    <s v="Heather Smith"/>
    <x v="2"/>
    <s v="Electronics"/>
    <s v="Laptop"/>
    <n v="1"/>
    <n v="113.88"/>
    <n v="113.88"/>
    <s v="Low"/>
    <n v="2024"/>
    <s v="Heather Smith"/>
    <s v="HEATHER SMITH"/>
    <n v="102.492"/>
    <s v="Jan-2024"/>
  </r>
  <r>
    <n v="6771"/>
    <d v="2024-01-08T00:00:00"/>
    <s v="Harold Mack"/>
    <x v="1"/>
    <s v="Furniture"/>
    <s v="Table"/>
    <n v="1"/>
    <n v="558.26"/>
    <n v="558.26"/>
    <s v="Low"/>
    <n v="2024"/>
    <s v="Harold Mack"/>
    <s v="HAROLD MACK"/>
    <n v="502.43400000000003"/>
    <s v="Jan-2024"/>
  </r>
  <r>
    <n v="3725"/>
    <d v="2024-01-08T00:00:00"/>
    <s v="Michael Rogers"/>
    <x v="2"/>
    <s v="Furniture"/>
    <s v="Chair"/>
    <n v="7"/>
    <n v="455.29"/>
    <n v="3187.03"/>
    <s v="Low"/>
    <n v="2024"/>
    <s v="Michael Rogers"/>
    <s v="MICHAEL ROGERS"/>
    <n v="2868.3270000000002"/>
    <s v="Jan-2024"/>
  </r>
  <r>
    <n v="7637"/>
    <d v="2024-01-09T00:00:00"/>
    <s v="Daniel Morales"/>
    <x v="2"/>
    <s v="Furniture"/>
    <s v="Laptop"/>
    <n v="9"/>
    <n v="203.82"/>
    <n v="1834.38"/>
    <s v="Low"/>
    <n v="2024"/>
    <s v="Daniel Morales"/>
    <s v="DANIEL MORALES"/>
    <n v="1650.942"/>
    <s v="Jan-2024"/>
  </r>
  <r>
    <n v="3636"/>
    <d v="2024-01-09T00:00:00"/>
    <s v="Anthony Wilson"/>
    <x v="1"/>
    <s v="Furniture"/>
    <s v="Notebook"/>
    <n v="5"/>
    <n v="433.92"/>
    <n v="2169.6"/>
    <s v="Low"/>
    <n v="2024"/>
    <s v="Anthony Wilson"/>
    <s v="ANTHONY WILSON"/>
    <n v="1952.64"/>
    <s v="Jan-2024"/>
  </r>
  <r>
    <n v="2272"/>
    <d v="2024-01-09T00:00:00"/>
    <s v="Henry Mullins"/>
    <x v="2"/>
    <s v="Furniture"/>
    <s v="Laptop"/>
    <n v="9"/>
    <n v="419.99"/>
    <n v="3779.91"/>
    <s v="Low"/>
    <n v="2024"/>
    <s v="Henry Mullins"/>
    <s v="HENRY MULLINS"/>
    <n v="3401.9190000000003"/>
    <s v="Jan-2024"/>
  </r>
  <r>
    <n v="5996"/>
    <d v="2024-01-10T00:00:00"/>
    <s v="Olivia Austin"/>
    <x v="3"/>
    <s v="Electronics"/>
    <s v="Monitor"/>
    <n v="5"/>
    <n v="869.78"/>
    <n v="4348.8999999999996"/>
    <s v="Low"/>
    <n v="2024"/>
    <s v="Olivia Austin"/>
    <s v="OLIVIA AUSTIN"/>
    <n v="3914.01"/>
    <s v="Jan-2024"/>
  </r>
  <r>
    <n v="1671"/>
    <d v="2024-01-11T00:00:00"/>
    <s v="Michael Larson"/>
    <x v="1"/>
    <s v="Electronics"/>
    <s v="Monitor"/>
    <n v="8"/>
    <n v="145.52000000000001"/>
    <n v="1164.1600000000001"/>
    <s v="Low"/>
    <n v="2024"/>
    <s v="Michael Larson"/>
    <s v="MICHAEL LARSON"/>
    <n v="1047.7440000000001"/>
    <s v="Jan-2024"/>
  </r>
  <r>
    <n v="7322"/>
    <d v="2024-01-11T00:00:00"/>
    <s v="Robert Banks"/>
    <x v="0"/>
    <s v="Furniture"/>
    <s v="Laptop"/>
    <n v="3"/>
    <n v="115.53"/>
    <n v="346.59"/>
    <s v="Low"/>
    <n v="2024"/>
    <s v="Robert Banks"/>
    <s v="ROBERT BANKS"/>
    <n v="311.93100000000004"/>
    <s v="Jan-2024"/>
  </r>
  <r>
    <n v="5119"/>
    <d v="2024-01-12T00:00:00"/>
    <s v="David Patterson"/>
    <x v="1"/>
    <s v="Office Supplies"/>
    <s v="Pen"/>
    <n v="9"/>
    <n v="304.14999999999998"/>
    <n v="2737.35"/>
    <s v="Low"/>
    <n v="2024"/>
    <s v="David Patterson"/>
    <s v="DAVID PATTERSON"/>
    <n v="2463.6150000000002"/>
    <s v="Jan-2024"/>
  </r>
  <r>
    <n v="5888"/>
    <d v="2024-01-12T00:00:00"/>
    <s v="Elizabeth Mcbride"/>
    <x v="3"/>
    <s v="Electronics"/>
    <s v="Chair"/>
    <n v="8"/>
    <n v="945.17"/>
    <n v="7561.36"/>
    <s v="High"/>
    <n v="2024"/>
    <s v="Elizabeth Mcbride"/>
    <s v="ELIZABETH MCBRIDE"/>
    <n v="6805.2240000000002"/>
    <s v="Jan-2024"/>
  </r>
  <r>
    <n v="8896"/>
    <d v="2024-01-13T00:00:00"/>
    <s v="Jason Brewer"/>
    <x v="1"/>
    <s v="Furniture"/>
    <s v="Chair"/>
    <n v="9"/>
    <n v="183.62"/>
    <n v="1652.58"/>
    <s v="Low"/>
    <n v="2024"/>
    <s v="Jason Brewer"/>
    <s v="JASON BREWER"/>
    <n v="1487.3220000000001"/>
    <s v="Jan-2024"/>
  </r>
  <r>
    <n v="7279"/>
    <d v="2024-01-13T00:00:00"/>
    <s v="Anthony Beck"/>
    <x v="3"/>
    <s v="Office Supplies"/>
    <s v="Laptop"/>
    <n v="7"/>
    <n v="945.28"/>
    <n v="6616.96"/>
    <s v="High"/>
    <n v="2024"/>
    <s v="Anthony Beck"/>
    <s v="ANTHONY BECK"/>
    <n v="5955.2639999999992"/>
    <s v="Jan-2024"/>
  </r>
  <r>
    <n v="7230"/>
    <d v="2024-01-13T00:00:00"/>
    <s v="Katherine White"/>
    <x v="1"/>
    <s v="Furniture"/>
    <s v="Notebook"/>
    <n v="2"/>
    <n v="841.46"/>
    <n v="1682.92"/>
    <s v="Low"/>
    <n v="2024"/>
    <s v="Katherine White"/>
    <s v="KATHERINE WHITE"/>
    <n v="1514.6280000000002"/>
    <s v="Jan-2024"/>
  </r>
  <r>
    <n v="1260"/>
    <d v="2024-01-14T00:00:00"/>
    <s v="Dr. Karen Welch"/>
    <x v="2"/>
    <s v="Office Supplies"/>
    <s v="Monitor"/>
    <n v="6"/>
    <n v="46.3"/>
    <n v="277.8"/>
    <s v="Low"/>
    <n v="2024"/>
    <s v="Dr. Karen Welch"/>
    <s v="DR. KAREN WELCH"/>
    <n v="250.02"/>
    <s v="Jan-2024"/>
  </r>
  <r>
    <n v="5892"/>
    <d v="2024-01-14T00:00:00"/>
    <s v="Felicia Salas"/>
    <x v="2"/>
    <s v="Office Supplies"/>
    <s v="Notebook"/>
    <n v="3"/>
    <n v="619.07000000000005"/>
    <n v="1857.21"/>
    <s v="Low"/>
    <n v="2024"/>
    <s v="Felicia Salas"/>
    <s v="FELICIA SALAS"/>
    <n v="1671.489"/>
    <s v="Jan-2024"/>
  </r>
  <r>
    <n v="3668"/>
    <d v="2024-01-14T00:00:00"/>
    <s v="Marissa Schmidt"/>
    <x v="1"/>
    <s v="Electronics"/>
    <s v="Table"/>
    <n v="8"/>
    <n v="984.82"/>
    <n v="7878.56"/>
    <s v="High"/>
    <n v="2024"/>
    <s v="Marissa Schmidt"/>
    <s v="MARISSA SCHMIDT"/>
    <n v="7090.7040000000006"/>
    <s v="Jan-2024"/>
  </r>
  <r>
    <n v="9379"/>
    <d v="2024-01-18T00:00:00"/>
    <s v="Jamie Richardson"/>
    <x v="0"/>
    <s v="Furniture"/>
    <s v="Notebook"/>
    <n v="6"/>
    <n v="971.35"/>
    <n v="5828.1"/>
    <s v="High"/>
    <n v="2024"/>
    <s v="Jamie Richardson"/>
    <s v="JAMIE RICHARDSON"/>
    <n v="5245.29"/>
    <s v="Jan-2024"/>
  </r>
  <r>
    <n v="5417"/>
    <d v="2024-01-19T00:00:00"/>
    <s v="John Patel"/>
    <x v="0"/>
    <s v="Furniture"/>
    <s v="Printer"/>
    <n v="3"/>
    <n v="194.57"/>
    <n v="583.71"/>
    <s v="Low"/>
    <n v="2024"/>
    <s v="John Patel"/>
    <s v="JOHN PATEL"/>
    <n v="525.33899999999994"/>
    <s v="Jan-2024"/>
  </r>
  <r>
    <n v="1333"/>
    <d v="2024-01-20T00:00:00"/>
    <s v="Stephen Robinson"/>
    <x v="3"/>
    <s v="Electronics"/>
    <s v="Monitor"/>
    <n v="9"/>
    <n v="148.71"/>
    <n v="1338.39"/>
    <s v="Low"/>
    <n v="2024"/>
    <s v="Stephen Robinson"/>
    <s v="STEPHEN ROBINSON"/>
    <n v="1204.5509999999999"/>
    <s v="Jan-2024"/>
  </r>
  <r>
    <n v="1592"/>
    <d v="2024-01-20T00:00:00"/>
    <s v="Jennifer Frost"/>
    <x v="1"/>
    <s v="Furniture"/>
    <s v="Monitor"/>
    <n v="1"/>
    <n v="256.23"/>
    <n v="256.23"/>
    <s v="Low"/>
    <n v="2024"/>
    <s v="Jennifer Frost"/>
    <s v="JENNIFER FROST"/>
    <n v="230.60700000000003"/>
    <s v="Jan-2024"/>
  </r>
  <r>
    <n v="7044"/>
    <d v="2024-01-22T00:00:00"/>
    <s v="Julia Padilla"/>
    <x v="0"/>
    <s v="Furniture"/>
    <s v="Printer"/>
    <n v="6"/>
    <n v="734.9"/>
    <n v="4409.3999999999996"/>
    <s v="Low"/>
    <n v="2024"/>
    <s v="Julia Padilla"/>
    <s v="JULIA PADILLA"/>
    <n v="3968.46"/>
    <s v="Jan-2024"/>
  </r>
  <r>
    <n v="4733"/>
    <d v="2024-01-22T00:00:00"/>
    <s v="Mrs. Jennifer Baker"/>
    <x v="0"/>
    <s v="Furniture"/>
    <s v="Desk"/>
    <n v="3"/>
    <n v="472.73"/>
    <n v="1418.19"/>
    <s v="Low"/>
    <n v="2024"/>
    <s v="Mrs. Jennifer Baker"/>
    <s v="MRS. JENNIFER BAKER"/>
    <n v="1276.3710000000001"/>
    <s v="Jan-2024"/>
  </r>
  <r>
    <n v="4141"/>
    <d v="2024-01-22T00:00:00"/>
    <s v="Joan Griffith"/>
    <x v="1"/>
    <s v="Office Supplies"/>
    <s v="Table"/>
    <n v="3"/>
    <n v="16.32"/>
    <n v="48.96"/>
    <s v="Low"/>
    <n v="2024"/>
    <s v="Joan Griffith"/>
    <s v="JOAN GRIFFITH"/>
    <n v="44.064"/>
    <s v="Jan-2024"/>
  </r>
  <r>
    <n v="4670"/>
    <d v="2024-01-23T00:00:00"/>
    <s v="David Gonzalez"/>
    <x v="3"/>
    <s v="Furniture"/>
    <s v="Laptop"/>
    <n v="4"/>
    <n v="937.59"/>
    <n v="3750.36"/>
    <s v="Low"/>
    <n v="2024"/>
    <s v="David Gonzalez"/>
    <s v="DAVID GONZALEZ"/>
    <n v="3375.3240000000001"/>
    <s v="Jan-2024"/>
  </r>
  <r>
    <n v="4547"/>
    <d v="2024-01-24T00:00:00"/>
    <s v="Ashley Brown"/>
    <x v="3"/>
    <s v="Electronics"/>
    <s v="Monitor"/>
    <n v="7"/>
    <n v="275.38"/>
    <n v="1927.66"/>
    <s v="Low"/>
    <n v="2024"/>
    <s v="Ashley Brown"/>
    <s v="ASHLEY BROWN"/>
    <n v="1734.894"/>
    <s v="Jan-2024"/>
  </r>
  <r>
    <n v="2291"/>
    <d v="2024-01-24T00:00:00"/>
    <s v="James King"/>
    <x v="1"/>
    <s v="Electronics"/>
    <s v="Pen"/>
    <n v="1"/>
    <n v="801.42"/>
    <n v="801.42"/>
    <s v="Low"/>
    <n v="2024"/>
    <s v="James King"/>
    <s v="JAMES KING"/>
    <n v="721.27800000000002"/>
    <s v="Jan-2024"/>
  </r>
  <r>
    <n v="5894"/>
    <d v="2024-01-24T00:00:00"/>
    <s v="Brian Wagner"/>
    <x v="2"/>
    <s v="Furniture"/>
    <s v="Table"/>
    <n v="1"/>
    <n v="997.95"/>
    <n v="997.95"/>
    <s v="Low"/>
    <n v="2024"/>
    <s v="Brian Wagner"/>
    <s v="BRIAN WAGNER"/>
    <n v="898.15500000000009"/>
    <s v="Jan-2024"/>
  </r>
  <r>
    <n v="1352"/>
    <d v="2024-01-24T00:00:00"/>
    <s v="Jillian May"/>
    <x v="2"/>
    <s v="Electronics"/>
    <s v="Chair"/>
    <n v="2"/>
    <n v="425.53"/>
    <n v="851.06"/>
    <s v="Low"/>
    <n v="2024"/>
    <s v="Jillian May"/>
    <s v="JILLIAN MAY"/>
    <n v="765.95399999999995"/>
    <s v="Jan-2024"/>
  </r>
  <r>
    <n v="2126"/>
    <d v="2024-01-25T00:00:00"/>
    <s v="Peter Novak"/>
    <x v="2"/>
    <s v="Electronics"/>
    <s v="Pen"/>
    <n v="2"/>
    <n v="272.94"/>
    <n v="545.88"/>
    <s v="Low"/>
    <n v="2024"/>
    <s v="Peter Novak"/>
    <s v="PETER NOVAK"/>
    <n v="491.29200000000003"/>
    <s v="Jan-2024"/>
  </r>
  <r>
    <n v="3545"/>
    <d v="2024-01-26T00:00:00"/>
    <s v="Theresa Thomas"/>
    <x v="2"/>
    <s v="Electronics"/>
    <s v="Laptop"/>
    <n v="4"/>
    <n v="241.27"/>
    <n v="965.08"/>
    <s v="Low"/>
    <n v="2024"/>
    <s v="Theresa Thomas"/>
    <s v="THERESA THOMAS"/>
    <n v="868.572"/>
    <s v="Jan-2024"/>
  </r>
  <r>
    <n v="2498"/>
    <d v="2024-01-26T00:00:00"/>
    <s v="Terry Jenkins"/>
    <x v="2"/>
    <s v="Furniture"/>
    <s v="Pen"/>
    <n v="7"/>
    <n v="571.87"/>
    <n v="4003.09"/>
    <s v="Low"/>
    <n v="2024"/>
    <s v="Terry Jenkins"/>
    <s v="TERRY JENKINS"/>
    <n v="3602.7809999999999"/>
    <s v="Jan-2024"/>
  </r>
  <r>
    <n v="7998"/>
    <d v="2024-01-26T00:00:00"/>
    <s v="Margaret Richardson MD"/>
    <x v="0"/>
    <s v="Office Supplies"/>
    <s v="Chair"/>
    <n v="2"/>
    <n v="543.77"/>
    <n v="1087.54"/>
    <s v="Low"/>
    <n v="2024"/>
    <s v="Margaret Richardson Md"/>
    <s v="MARGARET RICHARDSON MD"/>
    <n v="978.78599999999994"/>
    <s v="Jan-2024"/>
  </r>
  <r>
    <n v="2243"/>
    <d v="2024-01-27T00:00:00"/>
    <s v="Haley Buckley"/>
    <x v="2"/>
    <s v="Furniture"/>
    <s v="Notebook"/>
    <n v="9"/>
    <n v="362.12"/>
    <n v="3259.08"/>
    <s v="Low"/>
    <n v="2024"/>
    <s v="Haley Buckley"/>
    <s v="HALEY BUCKLEY"/>
    <n v="2933.172"/>
    <s v="Jan-2024"/>
  </r>
  <r>
    <n v="7324"/>
    <d v="2024-01-27T00:00:00"/>
    <s v="Bethany Jones"/>
    <x v="0"/>
    <s v="Office Supplies"/>
    <s v="Printer"/>
    <n v="4"/>
    <n v="119.37"/>
    <n v="477.48"/>
    <s v="Low"/>
    <n v="2024"/>
    <s v="Bethany Jones"/>
    <s v="BETHANY JONES"/>
    <n v="429.73200000000003"/>
    <s v="Jan-2024"/>
  </r>
  <r>
    <n v="9923"/>
    <d v="2024-01-29T00:00:00"/>
    <s v="Alex Allen"/>
    <x v="2"/>
    <s v="Office Supplies"/>
    <s v="Monitor"/>
    <n v="7"/>
    <n v="500.54"/>
    <n v="3503.78"/>
    <s v="Low"/>
    <n v="2024"/>
    <s v="Alex Allen"/>
    <s v="ALEX ALLEN"/>
    <n v="3153.4020000000005"/>
    <s v="Jan-2024"/>
  </r>
  <r>
    <n v="7378"/>
    <d v="2024-01-29T00:00:00"/>
    <s v="Christian Buckley"/>
    <x v="0"/>
    <s v="Electronics"/>
    <s v="Laptop"/>
    <n v="2"/>
    <n v="322.14"/>
    <n v="644.28"/>
    <s v="Low"/>
    <n v="2024"/>
    <s v="Christian Buckley"/>
    <s v="CHRISTIAN BUCKLEY"/>
    <n v="579.85199999999998"/>
    <s v="Jan-2024"/>
  </r>
  <r>
    <n v="1336"/>
    <d v="2024-01-30T00:00:00"/>
    <s v="Elizabeth Pugh"/>
    <x v="1"/>
    <s v="Electronics"/>
    <s v="Printer"/>
    <n v="8"/>
    <n v="824.39"/>
    <n v="6595.12"/>
    <s v="High"/>
    <n v="2024"/>
    <s v="Elizabeth Pugh"/>
    <s v="ELIZABETH PUGH"/>
    <n v="5935.6080000000002"/>
    <s v="Jan-2024"/>
  </r>
  <r>
    <n v="9961"/>
    <d v="2024-01-30T00:00:00"/>
    <s v="Bryan Deleon"/>
    <x v="2"/>
    <s v="Furniture"/>
    <s v="Printer"/>
    <n v="4"/>
    <n v="107.1"/>
    <n v="428.4"/>
    <s v="Low"/>
    <n v="2024"/>
    <s v="Bryan Deleon"/>
    <s v="BRYAN DELEON"/>
    <n v="385.56"/>
    <s v="Jan-2024"/>
  </r>
  <r>
    <n v="5464"/>
    <d v="2024-01-31T00:00:00"/>
    <s v="Kenneth Bass"/>
    <x v="0"/>
    <s v="Electronics"/>
    <s v="Desk"/>
    <n v="3"/>
    <n v="331.94"/>
    <n v="995.81999999999994"/>
    <s v="Low"/>
    <n v="2024"/>
    <s v="Kenneth Bass"/>
    <s v="KENNETH BASS"/>
    <n v="896.23799999999994"/>
    <s v="Jan-2024"/>
  </r>
  <r>
    <n v="6309"/>
    <d v="2024-01-31T00:00:00"/>
    <s v="Donald Beasley"/>
    <x v="3"/>
    <s v="Electronics"/>
    <s v="Laptop"/>
    <n v="1"/>
    <n v="82.76"/>
    <n v="82.76"/>
    <s v="Low"/>
    <n v="2024"/>
    <s v="Donald Beasley"/>
    <s v="DONALD BEASLEY"/>
    <n v="74.484000000000009"/>
    <s v="Jan-2024"/>
  </r>
  <r>
    <n v="4640"/>
    <d v="2024-01-31T00:00:00"/>
    <s v="Steven Mcdaniel"/>
    <x v="0"/>
    <s v="Office Supplies"/>
    <s v="Table"/>
    <n v="8"/>
    <n v="262.12"/>
    <n v="2096.96"/>
    <s v="Low"/>
    <n v="2024"/>
    <s v="Steven Mcdaniel"/>
    <s v="STEVEN MCDANIEL"/>
    <n v="1887.2640000000001"/>
    <s v="Jan-2024"/>
  </r>
  <r>
    <n v="5734"/>
    <d v="2024-02-01T00:00:00"/>
    <s v="Robert Gill"/>
    <x v="2"/>
    <s v="Furniture"/>
    <s v="Pen"/>
    <n v="5"/>
    <n v="966.16"/>
    <n v="4830.8"/>
    <s v="Low"/>
    <n v="2024"/>
    <s v="Robert Gill"/>
    <s v="ROBERT GILL"/>
    <n v="4347.72"/>
    <s v="Feb-2024"/>
  </r>
  <r>
    <n v="3165"/>
    <d v="2024-02-02T00:00:00"/>
    <s v="Jerome Jackson"/>
    <x v="2"/>
    <s v="Electronics"/>
    <s v="Printer"/>
    <n v="4"/>
    <n v="292.02"/>
    <n v="1168.08"/>
    <s v="Low"/>
    <n v="2024"/>
    <s v="Jerome Jackson"/>
    <s v="JEROME JACKSON"/>
    <n v="1051.2719999999999"/>
    <s v="Feb-2024"/>
  </r>
  <r>
    <n v="6565"/>
    <d v="2024-02-02T00:00:00"/>
    <s v="Maria Nguyen"/>
    <x v="1"/>
    <s v="Furniture"/>
    <s v="Chair"/>
    <n v="5"/>
    <n v="614.23"/>
    <n v="3071.15"/>
    <s v="Low"/>
    <n v="2024"/>
    <s v="Maria Nguyen"/>
    <s v="MARIA NGUYEN"/>
    <n v="2764.0349999999999"/>
    <s v="Feb-2024"/>
  </r>
  <r>
    <n v="6162"/>
    <d v="2024-02-02T00:00:00"/>
    <s v="Donna Leon"/>
    <x v="2"/>
    <s v="Electronics"/>
    <s v="Table"/>
    <n v="8"/>
    <n v="546.80999999999995"/>
    <n v="4374.4799999999996"/>
    <s v="Low"/>
    <n v="2024"/>
    <s v="Donna Leon"/>
    <s v="DONNA LEON"/>
    <n v="3937.0319999999997"/>
    <s v="Feb-2024"/>
  </r>
  <r>
    <n v="3796"/>
    <d v="2024-02-03T00:00:00"/>
    <s v="Angela Robertson"/>
    <x v="2"/>
    <s v="Furniture"/>
    <s v="Notebook"/>
    <n v="9"/>
    <n v="348.4"/>
    <n v="3135.6"/>
    <s v="Low"/>
    <n v="2024"/>
    <s v="Angela Robertson"/>
    <s v="ANGELA ROBERTSON"/>
    <n v="2822.04"/>
    <s v="Feb-2024"/>
  </r>
  <r>
    <n v="7472"/>
    <d v="2024-02-04T00:00:00"/>
    <s v="Timothy Richardson"/>
    <x v="2"/>
    <s v="Electronics"/>
    <s v="Desk"/>
    <n v="1"/>
    <n v="872.82"/>
    <n v="872.82"/>
    <s v="Low"/>
    <n v="2024"/>
    <s v="Timothy Richardson"/>
    <s v="TIMOTHY RICHARDSON"/>
    <n v="785.53800000000001"/>
    <s v="Feb-2024"/>
  </r>
  <r>
    <n v="8251"/>
    <d v="2024-02-04T00:00:00"/>
    <s v="Vicki Hoffman"/>
    <x v="0"/>
    <s v="Electronics"/>
    <s v="Monitor"/>
    <n v="5"/>
    <n v="636.82000000000005"/>
    <n v="3184.1"/>
    <s v="Low"/>
    <n v="2024"/>
    <s v="Vicki Hoffman"/>
    <s v="VICKI HOFFMAN"/>
    <n v="2865.69"/>
    <s v="Feb-2024"/>
  </r>
  <r>
    <n v="1186"/>
    <d v="2024-02-06T00:00:00"/>
    <s v="Sheri Day"/>
    <x v="2"/>
    <s v="Electronics"/>
    <s v="Table"/>
    <n v="3"/>
    <n v="654.72"/>
    <n v="1964.16"/>
    <s v="Low"/>
    <n v="2024"/>
    <s v="Sheri Day"/>
    <s v="SHERI DAY"/>
    <n v="1767.7440000000001"/>
    <s v="Feb-2024"/>
  </r>
  <r>
    <n v="7117"/>
    <d v="2024-02-07T00:00:00"/>
    <s v="Amy Fernandez"/>
    <x v="3"/>
    <s v="Furniture"/>
    <s v="Laptop"/>
    <n v="9"/>
    <n v="524.58000000000004"/>
    <n v="4721.22"/>
    <s v="Low"/>
    <n v="2024"/>
    <s v="Amy Fernandez"/>
    <s v="AMY FERNANDEZ"/>
    <n v="4249.0980000000009"/>
    <s v="Feb-2024"/>
  </r>
  <r>
    <n v="8633"/>
    <d v="2024-02-07T00:00:00"/>
    <s v="John Salinas"/>
    <x v="1"/>
    <s v="Electronics"/>
    <s v="Chair"/>
    <n v="6"/>
    <n v="270.48"/>
    <n v="1622.88"/>
    <s v="Low"/>
    <n v="2024"/>
    <s v="John Salinas"/>
    <s v="JOHN SALINAS"/>
    <n v="1460.5920000000001"/>
    <s v="Feb-2024"/>
  </r>
  <r>
    <n v="3624"/>
    <d v="2024-02-07T00:00:00"/>
    <s v="Justin Cox"/>
    <x v="3"/>
    <s v="Furniture"/>
    <s v="Pen"/>
    <n v="9"/>
    <n v="610.19000000000005"/>
    <n v="5491.7100000000009"/>
    <s v="High"/>
    <n v="2024"/>
    <s v="Justin Cox"/>
    <s v="JUSTIN COX"/>
    <n v="4942.5390000000007"/>
    <s v="Feb-2024"/>
  </r>
  <r>
    <n v="1083"/>
    <d v="2024-02-08T00:00:00"/>
    <s v="Andrew White"/>
    <x v="2"/>
    <s v="Office Supplies"/>
    <s v="Desk"/>
    <n v="1"/>
    <n v="846.1"/>
    <n v="846.1"/>
    <s v="Low"/>
    <n v="2024"/>
    <s v="Andrew White"/>
    <s v="ANDREW WHITE"/>
    <n v="761.49"/>
    <s v="Feb-2024"/>
  </r>
  <r>
    <n v="9674"/>
    <d v="2024-02-08T00:00:00"/>
    <s v="Jennifer May"/>
    <x v="3"/>
    <s v="Office Supplies"/>
    <s v="Pen"/>
    <n v="8"/>
    <n v="48.04"/>
    <n v="384.32"/>
    <s v="Low"/>
    <n v="2024"/>
    <s v="Jennifer May"/>
    <s v="JENNIFER MAY"/>
    <n v="345.88799999999998"/>
    <s v="Feb-2024"/>
  </r>
  <r>
    <n v="2877"/>
    <d v="2024-02-09T00:00:00"/>
    <s v="Benjamin Ryan"/>
    <x v="2"/>
    <s v="Furniture"/>
    <s v="Pen"/>
    <n v="7"/>
    <n v="51.67"/>
    <n v="361.69"/>
    <s v="Low"/>
    <n v="2024"/>
    <s v="Benjamin Ryan"/>
    <s v="BENJAMIN RYAN"/>
    <n v="325.52100000000002"/>
    <s v="Feb-2024"/>
  </r>
  <r>
    <n v="7536"/>
    <d v="2024-02-09T00:00:00"/>
    <s v="Cheryl Forbes"/>
    <x v="3"/>
    <s v="Furniture"/>
    <s v="Desk"/>
    <n v="8"/>
    <n v="189.62"/>
    <n v="1516.96"/>
    <s v="Low"/>
    <n v="2024"/>
    <s v="Cheryl Forbes"/>
    <s v="CHERYL FORBES"/>
    <n v="1365.2640000000001"/>
    <s v="Feb-2024"/>
  </r>
  <r>
    <n v="2740"/>
    <d v="2024-02-13T00:00:00"/>
    <s v="Veronica Green"/>
    <x v="2"/>
    <s v="Furniture"/>
    <s v="Laptop"/>
    <n v="8"/>
    <n v="160.5"/>
    <n v="1284"/>
    <s v="Low"/>
    <n v="2024"/>
    <s v="Veronica Green"/>
    <s v="VERONICA GREEN"/>
    <n v="1155.6000000000001"/>
    <s v="Feb-2024"/>
  </r>
  <r>
    <n v="9637"/>
    <d v="2024-02-14T00:00:00"/>
    <s v="Katie Mcintyre"/>
    <x v="1"/>
    <s v="Furniture"/>
    <s v="Table"/>
    <n v="9"/>
    <n v="932.71"/>
    <n v="8394.39"/>
    <s v="High"/>
    <n v="2024"/>
    <s v="Katie Mcintyre"/>
    <s v="KATIE MCINTYRE"/>
    <n v="7554.9510000000009"/>
    <s v="Feb-2024"/>
  </r>
  <r>
    <n v="8988"/>
    <d v="2024-02-14T00:00:00"/>
    <s v="Marilyn Casey"/>
    <x v="3"/>
    <s v="Office Supplies"/>
    <s v="Desk"/>
    <n v="3"/>
    <n v="140.41"/>
    <n v="421.23"/>
    <s v="Low"/>
    <n v="2024"/>
    <s v="Marilyn Casey"/>
    <s v="MARILYN CASEY"/>
    <n v="379.10699999999997"/>
    <s v="Feb-2024"/>
  </r>
  <r>
    <n v="1456"/>
    <d v="2024-02-16T00:00:00"/>
    <s v="Jennifer Robinson"/>
    <x v="0"/>
    <s v="Furniture"/>
    <s v="Notebook"/>
    <n v="1"/>
    <n v="586.15"/>
    <n v="586.15"/>
    <s v="Low"/>
    <n v="2024"/>
    <s v="Jennifer Robinson"/>
    <s v="JENNIFER ROBINSON"/>
    <n v="527.53499999999997"/>
    <s v="Feb-2024"/>
  </r>
  <r>
    <n v="3612"/>
    <d v="2024-02-17T00:00:00"/>
    <s v="William Barrera"/>
    <x v="2"/>
    <s v="Electronics"/>
    <s v="Laptop"/>
    <n v="6"/>
    <n v="485.78"/>
    <n v="2914.68"/>
    <s v="Low"/>
    <n v="2024"/>
    <s v="William Barrera"/>
    <s v="WILLIAM BARRERA"/>
    <n v="2623.212"/>
    <s v="Feb-2024"/>
  </r>
  <r>
    <n v="4658"/>
    <d v="2024-02-18T00:00:00"/>
    <s v="Cheryl Mccarthy"/>
    <x v="2"/>
    <s v="Furniture"/>
    <s v="Laptop"/>
    <n v="8"/>
    <n v="739.51"/>
    <n v="5916.08"/>
    <s v="High"/>
    <n v="2024"/>
    <s v="Cheryl Mccarthy"/>
    <s v="CHERYL MCCARTHY"/>
    <n v="5324.4719999999998"/>
    <s v="Feb-2024"/>
  </r>
  <r>
    <n v="7381"/>
    <d v="2024-02-19T00:00:00"/>
    <s v="Joshua Pierce"/>
    <x v="0"/>
    <s v="Electronics"/>
    <s v="Pen"/>
    <n v="5"/>
    <n v="395.4"/>
    <n v="1977"/>
    <s v="Low"/>
    <n v="2024"/>
    <s v="Joshua Pierce"/>
    <s v="JOSHUA PIERCE"/>
    <n v="1779.3000000000002"/>
    <s v="Feb-2024"/>
  </r>
  <r>
    <n v="4499"/>
    <d v="2024-02-19T00:00:00"/>
    <s v="John Roberts"/>
    <x v="1"/>
    <s v="Electronics"/>
    <s v="Monitor"/>
    <n v="2"/>
    <n v="787.17"/>
    <n v="1574.34"/>
    <s v="Low"/>
    <n v="2024"/>
    <s v="John Roberts"/>
    <s v="JOHN ROBERTS"/>
    <n v="1416.9059999999999"/>
    <s v="Feb-2024"/>
  </r>
  <r>
    <n v="3262"/>
    <d v="2024-02-20T00:00:00"/>
    <s v="Patricia Haynes"/>
    <x v="2"/>
    <s v="Electronics"/>
    <s v="Notebook"/>
    <n v="7"/>
    <n v="49.71"/>
    <n v="347.97"/>
    <s v="Low"/>
    <n v="2024"/>
    <s v="Patricia Haynes"/>
    <s v="PATRICIA HAYNES"/>
    <n v="313.173"/>
    <s v="Feb-2024"/>
  </r>
  <r>
    <n v="2995"/>
    <d v="2024-02-20T00:00:00"/>
    <s v="Roberta Mullins"/>
    <x v="0"/>
    <s v="Office Supplies"/>
    <s v="Laptop"/>
    <n v="8"/>
    <n v="464.85"/>
    <n v="3718.8"/>
    <s v="Low"/>
    <n v="2024"/>
    <s v="Roberta Mullins"/>
    <s v="ROBERTA MULLINS"/>
    <n v="3346.92"/>
    <s v="Feb-2024"/>
  </r>
  <r>
    <n v="1063"/>
    <d v="2024-02-21T00:00:00"/>
    <s v="Nancy Chapman DDS"/>
    <x v="2"/>
    <s v="Electronics"/>
    <s v="Pen"/>
    <n v="2"/>
    <n v="647.14"/>
    <n v="1294.28"/>
    <s v="Low"/>
    <n v="2024"/>
    <s v="Nancy Chapman Dds"/>
    <s v="NANCY CHAPMAN DDS"/>
    <n v="1164.8520000000001"/>
    <s v="Feb-2024"/>
  </r>
  <r>
    <n v="8219"/>
    <d v="2024-02-21T00:00:00"/>
    <s v="Melissa Nguyen"/>
    <x v="2"/>
    <s v="Electronics"/>
    <s v="Table"/>
    <n v="4"/>
    <n v="589.5"/>
    <n v="2358"/>
    <s v="Low"/>
    <n v="2024"/>
    <s v="Melissa Nguyen"/>
    <s v="MELISSA NGUYEN"/>
    <n v="2122.2000000000003"/>
    <s v="Feb-2024"/>
  </r>
  <r>
    <n v="3183"/>
    <d v="2024-02-21T00:00:00"/>
    <s v="Susan Martinez"/>
    <x v="0"/>
    <s v="Office Supplies"/>
    <s v="Laptop"/>
    <n v="3"/>
    <n v="239.63"/>
    <n v="718.89"/>
    <s v="Low"/>
    <n v="2024"/>
    <s v="Susan Martinez"/>
    <s v="SUSAN MARTINEZ"/>
    <n v="647.00099999999998"/>
    <s v="Feb-2024"/>
  </r>
  <r>
    <n v="8662"/>
    <d v="2024-02-22T00:00:00"/>
    <s v="Michael Copeland"/>
    <x v="3"/>
    <s v="Furniture"/>
    <s v="Desk"/>
    <n v="3"/>
    <n v="956.09"/>
    <n v="2868.27"/>
    <s v="Low"/>
    <n v="2024"/>
    <s v="Michael Copeland"/>
    <s v="MICHAEL COPELAND"/>
    <n v="2581.4430000000002"/>
    <s v="Feb-2024"/>
  </r>
  <r>
    <n v="9790"/>
    <d v="2024-02-22T00:00:00"/>
    <s v="John Dickson"/>
    <x v="3"/>
    <s v="Electronics"/>
    <s v="Pen"/>
    <n v="2"/>
    <n v="731.21"/>
    <n v="1462.42"/>
    <s v="Low"/>
    <n v="2024"/>
    <s v="John Dickson"/>
    <s v="JOHN DICKSON"/>
    <n v="1316.1780000000001"/>
    <s v="Feb-2024"/>
  </r>
  <r>
    <n v="8000"/>
    <d v="2024-02-23T00:00:00"/>
    <s v="Christina Smith"/>
    <x v="2"/>
    <s v="Office Supplies"/>
    <s v="Monitor"/>
    <n v="3"/>
    <n v="245.17"/>
    <n v="735.51"/>
    <s v="Low"/>
    <n v="2024"/>
    <s v="Christina Smith"/>
    <s v="CHRISTINA SMITH"/>
    <n v="661.95899999999995"/>
    <s v="Feb-2024"/>
  </r>
  <r>
    <n v="4576"/>
    <d v="2024-02-24T00:00:00"/>
    <s v="Jeanette Rice"/>
    <x v="2"/>
    <s v="Furniture"/>
    <s v="Monitor"/>
    <n v="1"/>
    <n v="227.98"/>
    <n v="227.98"/>
    <s v="Low"/>
    <n v="2024"/>
    <s v="Jeanette Rice"/>
    <s v="JEANETTE RICE"/>
    <n v="205.18199999999999"/>
    <s v="Feb-2024"/>
  </r>
  <r>
    <n v="5590"/>
    <d v="2024-02-25T00:00:00"/>
    <s v="Danielle Brooks"/>
    <x v="1"/>
    <s v="Furniture"/>
    <s v="Notebook"/>
    <n v="6"/>
    <n v="502.2"/>
    <n v="3013.2"/>
    <s v="Low"/>
    <n v="2024"/>
    <s v="Danielle Brooks"/>
    <s v="DANIELLE BROOKS"/>
    <n v="2711.88"/>
    <s v="Feb-2024"/>
  </r>
  <r>
    <n v="6036"/>
    <d v="2024-02-25T00:00:00"/>
    <s v="Emily Riggs"/>
    <x v="0"/>
    <s v="Electronics"/>
    <s v="Printer"/>
    <n v="9"/>
    <n v="88.63"/>
    <n v="797.67"/>
    <s v="Low"/>
    <n v="2024"/>
    <s v="Emily Riggs"/>
    <s v="EMILY RIGGS"/>
    <n v="717.90300000000002"/>
    <s v="Feb-2024"/>
  </r>
  <r>
    <n v="7054"/>
    <d v="2024-02-26T00:00:00"/>
    <s v="Brian Bauer"/>
    <x v="0"/>
    <s v="Furniture"/>
    <s v="Printer"/>
    <n v="1"/>
    <n v="621.66999999999996"/>
    <n v="621.66999999999996"/>
    <s v="Low"/>
    <n v="2024"/>
    <s v="Brian Bauer"/>
    <s v="BRIAN BAUER"/>
    <n v="559.50299999999993"/>
    <s v="Feb-2024"/>
  </r>
  <r>
    <n v="7329"/>
    <d v="2024-02-27T00:00:00"/>
    <s v="George Curry"/>
    <x v="1"/>
    <s v="Office Supplies"/>
    <s v="Notebook"/>
    <n v="5"/>
    <n v="20.89"/>
    <n v="104.45"/>
    <s v="Low"/>
    <n v="2024"/>
    <s v="George Curry"/>
    <s v="GEORGE CURRY"/>
    <n v="94.00500000000001"/>
    <s v="Feb-2024"/>
  </r>
  <r>
    <n v="5596"/>
    <d v="2024-02-28T00:00:00"/>
    <s v="Maria Flores"/>
    <x v="0"/>
    <s v="Office Supplies"/>
    <s v="Monitor"/>
    <n v="7"/>
    <n v="618.86"/>
    <n v="4332.0200000000004"/>
    <s v="Low"/>
    <n v="2024"/>
    <s v="Maria Flores"/>
    <s v="MARIA FLORES"/>
    <n v="3898.8180000000002"/>
    <s v="Feb-2024"/>
  </r>
  <r>
    <n v="4511"/>
    <d v="2024-02-29T00:00:00"/>
    <s v="Justin Smith"/>
    <x v="1"/>
    <s v="Electronics"/>
    <s v="Pen"/>
    <n v="3"/>
    <n v="87.79"/>
    <n v="263.37"/>
    <s v="Low"/>
    <n v="2024"/>
    <s v="Justin Smith"/>
    <s v="JUSTIN SMITH"/>
    <n v="237.03300000000002"/>
    <s v="Feb-2024"/>
  </r>
  <r>
    <n v="9328"/>
    <d v="2024-03-01T00:00:00"/>
    <s v="David Warner"/>
    <x v="1"/>
    <s v="Electronics"/>
    <s v="Printer"/>
    <n v="3"/>
    <n v="781.79"/>
    <n v="2345.37"/>
    <s v="Low"/>
    <n v="2024"/>
    <s v="David Warner"/>
    <s v="DAVID WARNER"/>
    <n v="2110.8330000000001"/>
    <s v="Mar-2024"/>
  </r>
  <r>
    <n v="7023"/>
    <d v="2024-03-02T00:00:00"/>
    <s v="Ryan Foster"/>
    <x v="0"/>
    <s v="Electronics"/>
    <s v="Printer"/>
    <n v="9"/>
    <n v="423.4"/>
    <n v="3810.6"/>
    <s v="Low"/>
    <n v="2024"/>
    <s v="Ryan Foster"/>
    <s v="RYAN FOSTER"/>
    <n v="3429.54"/>
    <s v="Mar-2024"/>
  </r>
  <r>
    <n v="5604"/>
    <d v="2024-03-02T00:00:00"/>
    <s v="Emily Boyd"/>
    <x v="3"/>
    <s v="Electronics"/>
    <s v="Pen"/>
    <n v="8"/>
    <n v="711.96"/>
    <n v="5695.68"/>
    <s v="High"/>
    <n v="2024"/>
    <s v="Emily Boyd"/>
    <s v="EMILY BOYD"/>
    <n v="5126.1120000000001"/>
    <s v="Mar-2024"/>
  </r>
  <r>
    <n v="5056"/>
    <d v="2024-03-03T00:00:00"/>
    <s v="Amber Duran"/>
    <x v="1"/>
    <s v="Office Supplies"/>
    <s v="Table"/>
    <n v="5"/>
    <n v="19.670000000000002"/>
    <n v="98.350000000000009"/>
    <s v="Low"/>
    <n v="2024"/>
    <s v="Amber Duran"/>
    <s v="AMBER DURAN"/>
    <n v="88.515000000000015"/>
    <s v="Mar-2024"/>
  </r>
  <r>
    <n v="5506"/>
    <d v="2024-03-03T00:00:00"/>
    <s v="Gregory Riley"/>
    <x v="3"/>
    <s v="Electronics"/>
    <s v="Laptop"/>
    <n v="2"/>
    <n v="980.17"/>
    <n v="1960.34"/>
    <s v="Low"/>
    <n v="2024"/>
    <s v="Gregory Riley"/>
    <s v="GREGORY RILEY"/>
    <n v="1764.306"/>
    <s v="Mar-2024"/>
  </r>
  <r>
    <n v="9929"/>
    <d v="2024-03-05T00:00:00"/>
    <s v="Christopher Grant"/>
    <x v="1"/>
    <s v="Office Supplies"/>
    <s v="Printer"/>
    <n v="5"/>
    <n v="276.3"/>
    <n v="1381.5"/>
    <s v="Low"/>
    <n v="2024"/>
    <s v="Christopher Grant"/>
    <s v="CHRISTOPHER GRANT"/>
    <n v="1243.3500000000001"/>
    <s v="Mar-2024"/>
  </r>
  <r>
    <n v="9541"/>
    <d v="2024-03-05T00:00:00"/>
    <s v="Heather Rodriguez"/>
    <x v="1"/>
    <s v="Furniture"/>
    <s v="Monitor"/>
    <n v="9"/>
    <n v="136.44"/>
    <n v="1227.96"/>
    <s v="Low"/>
    <n v="2024"/>
    <s v="Heather Rodriguez"/>
    <s v="HEATHER RODRIGUEZ"/>
    <n v="1105.164"/>
    <s v="Mar-2024"/>
  </r>
  <r>
    <n v="7720"/>
    <d v="2024-03-07T00:00:00"/>
    <s v="Paul Nelson"/>
    <x v="3"/>
    <s v="Office Supplies"/>
    <s v="Monitor"/>
    <n v="3"/>
    <n v="361.08"/>
    <n v="1083.24"/>
    <s v="Low"/>
    <n v="2024"/>
    <s v="Paul Nelson"/>
    <s v="PAUL NELSON"/>
    <n v="974.91599999999994"/>
    <s v="Mar-2024"/>
  </r>
  <r>
    <n v="6971"/>
    <d v="2024-03-08T00:00:00"/>
    <s v="Chad French"/>
    <x v="3"/>
    <s v="Office Supplies"/>
    <s v="Pen"/>
    <n v="5"/>
    <n v="414.37"/>
    <n v="2071.85"/>
    <s v="Low"/>
    <n v="2024"/>
    <s v="Chad French"/>
    <s v="CHAD FRENCH"/>
    <n v="1864.665"/>
    <s v="Mar-2024"/>
  </r>
  <r>
    <n v="1311"/>
    <d v="2024-03-08T00:00:00"/>
    <s v="Christine Davis"/>
    <x v="3"/>
    <s v="Furniture"/>
    <s v="Monitor"/>
    <n v="4"/>
    <n v="366.54"/>
    <n v="1466.16"/>
    <s v="Low"/>
    <n v="2024"/>
    <s v="Christine Davis"/>
    <s v="CHRISTINE DAVIS"/>
    <n v="1319.5440000000001"/>
    <s v="Mar-2024"/>
  </r>
  <r>
    <n v="6386"/>
    <d v="2024-03-09T00:00:00"/>
    <s v="Jennifer Rowe"/>
    <x v="2"/>
    <s v="Office Supplies"/>
    <s v="Printer"/>
    <n v="6"/>
    <n v="864.17"/>
    <n v="5185.0200000000004"/>
    <s v="High"/>
    <n v="2024"/>
    <s v="Jennifer Rowe"/>
    <s v="JENNIFER ROWE"/>
    <n v="4666.518"/>
    <s v="Mar-2024"/>
  </r>
  <r>
    <n v="9815"/>
    <d v="2024-03-10T00:00:00"/>
    <s v="Stacy Leon"/>
    <x v="3"/>
    <s v="Furniture"/>
    <s v="Chair"/>
    <n v="6"/>
    <n v="310.10000000000002"/>
    <n v="1860.6"/>
    <s v="Low"/>
    <n v="2024"/>
    <s v="Stacy Leon"/>
    <s v="STACY LEON"/>
    <n v="1674.5400000000002"/>
    <s v="Mar-2024"/>
  </r>
  <r>
    <n v="2695"/>
    <d v="2024-03-10T00:00:00"/>
    <s v="Justin Gonzalez"/>
    <x v="1"/>
    <s v="Furniture"/>
    <s v="Chair"/>
    <n v="7"/>
    <n v="616.80999999999995"/>
    <n v="4317.67"/>
    <s v="Low"/>
    <n v="2024"/>
    <s v="Justin Gonzalez"/>
    <s v="JUSTIN GONZALEZ"/>
    <n v="3885.9030000000002"/>
    <s v="Mar-2024"/>
  </r>
  <r>
    <n v="9222"/>
    <d v="2024-03-11T00:00:00"/>
    <s v="Tiffany Liu"/>
    <x v="2"/>
    <s v="Furniture"/>
    <s v="Laptop"/>
    <n v="5"/>
    <n v="594.33000000000004"/>
    <n v="2971.65"/>
    <s v="Low"/>
    <n v="2024"/>
    <s v="Tiffany Liu"/>
    <s v="TIFFANY LIU"/>
    <n v="2674.4850000000001"/>
    <s v="Mar-2024"/>
  </r>
  <r>
    <n v="5038"/>
    <d v="2024-03-11T00:00:00"/>
    <s v="Gina Davis"/>
    <x v="0"/>
    <s v="Electronics"/>
    <s v="Monitor"/>
    <n v="4"/>
    <n v="378.96"/>
    <n v="1515.84"/>
    <s v="Low"/>
    <n v="2024"/>
    <s v="Gina Davis"/>
    <s v="GINA DAVIS"/>
    <n v="1364.2559999999999"/>
    <s v="Mar-2024"/>
  </r>
  <r>
    <n v="2431"/>
    <d v="2024-03-14T00:00:00"/>
    <s v="Paul Robbins"/>
    <x v="1"/>
    <s v="Office Supplies"/>
    <s v="Table"/>
    <n v="5"/>
    <n v="484.39"/>
    <n v="2421.9499999999998"/>
    <s v="Low"/>
    <n v="2024"/>
    <s v="Paul Robbins"/>
    <s v="PAUL ROBBINS"/>
    <n v="2179.7550000000001"/>
    <s v="Mar-2024"/>
  </r>
  <r>
    <n v="8672"/>
    <d v="2024-03-14T00:00:00"/>
    <s v="Jacob Jennings"/>
    <x v="2"/>
    <s v="Electronics"/>
    <s v="Pen"/>
    <n v="2"/>
    <n v="728.72"/>
    <n v="1457.44"/>
    <s v="Low"/>
    <n v="2024"/>
    <s v="Jacob Jennings"/>
    <s v="JACOB JENNINGS"/>
    <n v="1311.6960000000001"/>
    <s v="Mar-2024"/>
  </r>
  <r>
    <n v="1319"/>
    <d v="2024-03-15T00:00:00"/>
    <s v="Nathan Cruz"/>
    <x v="1"/>
    <s v="Furniture"/>
    <s v="Printer"/>
    <n v="8"/>
    <n v="14.89"/>
    <n v="119.12"/>
    <s v="Low"/>
    <n v="2024"/>
    <s v="Nathan Cruz"/>
    <s v="NATHAN CRUZ"/>
    <n v="107.20800000000001"/>
    <s v="Mar-2024"/>
  </r>
  <r>
    <n v="8364"/>
    <d v="2024-03-15T00:00:00"/>
    <s v="Michael Simon"/>
    <x v="3"/>
    <s v="Electronics"/>
    <s v="Notebook"/>
    <n v="7"/>
    <n v="455.87"/>
    <n v="3191.09"/>
    <s v="Low"/>
    <n v="2024"/>
    <s v="Michael Simon"/>
    <s v="MICHAEL SIMON"/>
    <n v="2871.9810000000002"/>
    <s v="Mar-2024"/>
  </r>
  <r>
    <n v="2860"/>
    <d v="2024-03-15T00:00:00"/>
    <s v="Natasha Carter"/>
    <x v="0"/>
    <s v="Office Supplies"/>
    <s v="Monitor"/>
    <n v="6"/>
    <n v="481.26"/>
    <n v="2887.56"/>
    <s v="Low"/>
    <n v="2024"/>
    <s v="Natasha Carter"/>
    <s v="NATASHA CARTER"/>
    <n v="2598.8040000000001"/>
    <s v="Mar-2024"/>
  </r>
  <r>
    <n v="8503"/>
    <d v="2024-03-16T00:00:00"/>
    <s v="Heather Williams"/>
    <x v="0"/>
    <s v="Office Supplies"/>
    <s v="Printer"/>
    <n v="4"/>
    <n v="279.42"/>
    <n v="1117.68"/>
    <s v="Low"/>
    <n v="2024"/>
    <s v="Heather Williams"/>
    <s v="HEATHER WILLIAMS"/>
    <n v="1005.912"/>
    <s v="Mar-2024"/>
  </r>
  <r>
    <n v="9375"/>
    <d v="2024-03-16T00:00:00"/>
    <s v="Darrell Graham"/>
    <x v="3"/>
    <s v="Furniture"/>
    <s v="Laptop"/>
    <n v="6"/>
    <n v="755.19"/>
    <n v="4531.1400000000003"/>
    <s v="Low"/>
    <n v="2024"/>
    <s v="Darrell Graham"/>
    <s v="DARRELL GRAHAM"/>
    <n v="4078.0260000000003"/>
    <s v="Mar-2024"/>
  </r>
  <r>
    <n v="6261"/>
    <d v="2024-03-18T00:00:00"/>
    <s v="Kevin Morgan"/>
    <x v="3"/>
    <s v="Furniture"/>
    <s v="Printer"/>
    <n v="8"/>
    <n v="213.63"/>
    <n v="1709.04"/>
    <s v="Low"/>
    <n v="2024"/>
    <s v="Kevin Morgan"/>
    <s v="KEVIN MORGAN"/>
    <n v="1538.136"/>
    <s v="Mar-2024"/>
  </r>
  <r>
    <n v="5836"/>
    <d v="2024-03-19T00:00:00"/>
    <s v="Lori Carter"/>
    <x v="1"/>
    <s v="Furniture"/>
    <s v="Laptop"/>
    <n v="6"/>
    <n v="113.07"/>
    <n v="678.42"/>
    <s v="Low"/>
    <n v="2024"/>
    <s v="Lori Carter"/>
    <s v="LORI CARTER"/>
    <n v="610.57799999999997"/>
    <s v="Mar-2024"/>
  </r>
  <r>
    <n v="1581"/>
    <d v="2024-03-20T00:00:00"/>
    <s v="Sarah Martin"/>
    <x v="3"/>
    <s v="Furniture"/>
    <s v="Table"/>
    <n v="3"/>
    <n v="819.12"/>
    <n v="2457.36"/>
    <s v="Low"/>
    <n v="2024"/>
    <s v="Sarah Martin"/>
    <s v="SARAH MARTIN"/>
    <n v="2211.6239999999998"/>
    <s v="Mar-2024"/>
  </r>
  <r>
    <n v="8901"/>
    <d v="2024-03-20T00:00:00"/>
    <s v="Jimmy Ellis"/>
    <x v="2"/>
    <s v="Office Supplies"/>
    <s v="Monitor"/>
    <n v="1"/>
    <n v="991.34"/>
    <n v="991.34"/>
    <s v="Low"/>
    <n v="2024"/>
    <s v="Jimmy Ellis"/>
    <s v="JIMMY ELLIS"/>
    <n v="892.20600000000002"/>
    <s v="Mar-2024"/>
  </r>
  <r>
    <n v="1933"/>
    <d v="2024-03-21T00:00:00"/>
    <s v="Jesse Reynolds"/>
    <x v="3"/>
    <s v="Electronics"/>
    <s v="Desk"/>
    <n v="1"/>
    <n v="651"/>
    <n v="651"/>
    <s v="Low"/>
    <n v="2024"/>
    <s v="Jesse Reynolds"/>
    <s v="JESSE REYNOLDS"/>
    <n v="585.9"/>
    <s v="Mar-2024"/>
  </r>
  <r>
    <n v="9567"/>
    <d v="2024-03-21T00:00:00"/>
    <s v="Shane Glover"/>
    <x v="3"/>
    <s v="Electronics"/>
    <s v="Table"/>
    <n v="9"/>
    <n v="105.71"/>
    <n v="951.39"/>
    <s v="Low"/>
    <n v="2024"/>
    <s v="Shane Glover"/>
    <s v="SHANE GLOVER"/>
    <n v="856.25099999999998"/>
    <s v="Mar-2024"/>
  </r>
  <r>
    <n v="1999"/>
    <d v="2024-03-22T00:00:00"/>
    <s v="Renee Johnson"/>
    <x v="1"/>
    <s v="Office Supplies"/>
    <s v="Chair"/>
    <n v="7"/>
    <n v="875.95"/>
    <n v="6131.6500000000005"/>
    <s v="High"/>
    <n v="2024"/>
    <s v="Renee Johnson"/>
    <s v="RENEE JOHNSON"/>
    <n v="5518.4850000000006"/>
    <s v="Mar-2024"/>
  </r>
  <r>
    <n v="2309"/>
    <d v="2024-03-22T00:00:00"/>
    <s v="Victor Vasquez"/>
    <x v="3"/>
    <s v="Electronics"/>
    <s v="Monitor"/>
    <n v="2"/>
    <n v="827.81"/>
    <n v="1655.62"/>
    <s v="Low"/>
    <n v="2024"/>
    <s v="Victor Vasquez"/>
    <s v="VICTOR VASQUEZ"/>
    <n v="1490.058"/>
    <s v="Mar-2024"/>
  </r>
  <r>
    <n v="7590"/>
    <d v="2024-03-22T00:00:00"/>
    <s v="James Mckee"/>
    <x v="0"/>
    <s v="Furniture"/>
    <s v="Chair"/>
    <n v="6"/>
    <n v="640.83000000000004"/>
    <n v="3844.98"/>
    <s v="Low"/>
    <n v="2024"/>
    <s v="James Mckee"/>
    <s v="JAMES MCKEE"/>
    <n v="3460.4820000000004"/>
    <s v="Mar-2024"/>
  </r>
  <r>
    <n v="9806"/>
    <d v="2024-03-23T00:00:00"/>
    <s v="Jennifer Martin"/>
    <x v="0"/>
    <s v="Furniture"/>
    <s v="Laptop"/>
    <n v="8"/>
    <n v="89.31"/>
    <n v="714.48"/>
    <s v="Low"/>
    <n v="2024"/>
    <s v="Jennifer Martin"/>
    <s v="JENNIFER MARTIN"/>
    <n v="643.03200000000004"/>
    <s v="Mar-2024"/>
  </r>
  <r>
    <n v="6660"/>
    <d v="2024-03-24T00:00:00"/>
    <s v="Lauren Hernandez"/>
    <x v="3"/>
    <s v="Office Supplies"/>
    <s v="Printer"/>
    <n v="5"/>
    <n v="523.89"/>
    <n v="2619.4499999999998"/>
    <s v="Low"/>
    <n v="2024"/>
    <s v="Lauren Hernandez"/>
    <s v="LAUREN HERNANDEZ"/>
    <n v="2357.5050000000001"/>
    <s v="Mar-2024"/>
  </r>
  <r>
    <n v="8370"/>
    <d v="2024-03-25T00:00:00"/>
    <s v="Amy Calhoun"/>
    <x v="0"/>
    <s v="Furniture"/>
    <s v="Monitor"/>
    <n v="6"/>
    <n v="374.08"/>
    <n v="2244.48"/>
    <s v="Low"/>
    <n v="2024"/>
    <s v="Amy Calhoun"/>
    <s v="AMY CALHOUN"/>
    <n v="2020.0319999999997"/>
    <s v="Mar-2024"/>
  </r>
  <r>
    <n v="3414"/>
    <d v="2024-03-27T00:00:00"/>
    <s v="David Miller"/>
    <x v="2"/>
    <s v="Electronics"/>
    <s v="Table"/>
    <n v="5"/>
    <n v="456.87"/>
    <n v="2284.35"/>
    <s v="Low"/>
    <n v="2024"/>
    <s v="David Miller"/>
    <s v="DAVID MILLER"/>
    <n v="2055.915"/>
    <s v="Mar-2024"/>
  </r>
  <r>
    <n v="2673"/>
    <d v="2024-03-27T00:00:00"/>
    <s v="Phillip Harvey"/>
    <x v="3"/>
    <s v="Furniture"/>
    <s v="Pen"/>
    <n v="9"/>
    <n v="244.5"/>
    <n v="2200.5"/>
    <s v="Low"/>
    <n v="2024"/>
    <s v="Phillip Harvey"/>
    <s v="PHILLIP HARVEY"/>
    <n v="1980.45"/>
    <s v="Mar-2024"/>
  </r>
  <r>
    <n v="1598"/>
    <d v="2024-03-28T00:00:00"/>
    <s v="Donna Rasmussen"/>
    <x v="0"/>
    <s v="Electronics"/>
    <s v="Laptop"/>
    <n v="7"/>
    <n v="100.67"/>
    <n v="704.69"/>
    <s v="Low"/>
    <n v="2024"/>
    <s v="Donna Rasmussen"/>
    <s v="DONNA RASMUSSEN"/>
    <n v="634.221"/>
    <s v="Mar-2024"/>
  </r>
  <r>
    <n v="7807"/>
    <d v="2024-03-29T00:00:00"/>
    <s v="Kathleen Walker"/>
    <x v="2"/>
    <s v="Office Supplies"/>
    <s v="Notebook"/>
    <n v="1"/>
    <n v="770.59"/>
    <n v="770.59"/>
    <s v="Low"/>
    <n v="2024"/>
    <s v="Kathleen Walker"/>
    <s v="KATHLEEN WALKER"/>
    <n v="693.53100000000006"/>
    <s v="Mar-2024"/>
  </r>
  <r>
    <n v="8489"/>
    <d v="2024-03-29T00:00:00"/>
    <s v="Scott Holloway"/>
    <x v="1"/>
    <s v="Furniture"/>
    <s v="Pen"/>
    <n v="1"/>
    <n v="843.58"/>
    <n v="843.58"/>
    <s v="Low"/>
    <n v="2024"/>
    <s v="Scott Holloway"/>
    <s v="SCOTT HOLLOWAY"/>
    <n v="759.22200000000009"/>
    <s v="Mar-2024"/>
  </r>
  <r>
    <n v="8916"/>
    <d v="2024-03-30T00:00:00"/>
    <s v="Angela Smith"/>
    <x v="3"/>
    <s v="Furniture"/>
    <s v="Laptop"/>
    <n v="8"/>
    <n v="580.75"/>
    <n v="4646"/>
    <s v="Low"/>
    <n v="2024"/>
    <s v="Angela Smith"/>
    <s v="ANGELA SMITH"/>
    <n v="4181.4000000000005"/>
    <s v="Mar-2024"/>
  </r>
  <r>
    <n v="3768"/>
    <d v="2024-03-30T00:00:00"/>
    <s v="Alexander Pace"/>
    <x v="2"/>
    <s v="Electronics"/>
    <s v="Laptop"/>
    <n v="3"/>
    <n v="627.66"/>
    <n v="1882.98"/>
    <s v="Low"/>
    <n v="2024"/>
    <s v="Alexander Pace"/>
    <s v="ALEXANDER PACE"/>
    <n v="1694.682"/>
    <s v="Mar-2024"/>
  </r>
  <r>
    <n v="2014"/>
    <d v="2024-03-30T00:00:00"/>
    <s v="Laurie Ayers"/>
    <x v="3"/>
    <s v="Office Supplies"/>
    <s v="Desk"/>
    <n v="1"/>
    <n v="445.01"/>
    <n v="445.01"/>
    <s v="Low"/>
    <n v="2024"/>
    <s v="Laurie Ayers"/>
    <s v="LAURIE AYERS"/>
    <n v="400.50900000000001"/>
    <s v="Mar-2024"/>
  </r>
  <r>
    <n v="4660"/>
    <d v="2024-03-31T00:00:00"/>
    <s v="Tara Quinn DDS"/>
    <x v="0"/>
    <s v="Furniture"/>
    <s v="Laptop"/>
    <n v="8"/>
    <n v="154.91"/>
    <n v="1239.28"/>
    <s v="Low"/>
    <n v="2024"/>
    <s v="Tara Quinn Dds"/>
    <s v="TARA QUINN DDS"/>
    <n v="1115.3520000000001"/>
    <s v="Mar-2024"/>
  </r>
  <r>
    <n v="9169"/>
    <d v="2024-04-02T00:00:00"/>
    <s v="Timothy Carson"/>
    <x v="1"/>
    <s v="Furniture"/>
    <s v="Desk"/>
    <n v="8"/>
    <n v="293.05"/>
    <n v="2344.4"/>
    <s v="Low"/>
    <n v="2024"/>
    <s v="Timothy Carson"/>
    <s v="TIMOTHY CARSON"/>
    <n v="2109.96"/>
    <s v="Apr-2024"/>
  </r>
  <r>
    <n v="1392"/>
    <d v="2024-04-04T00:00:00"/>
    <s v="Nicole Armstrong"/>
    <x v="1"/>
    <s v="Office Supplies"/>
    <s v="Monitor"/>
    <n v="1"/>
    <n v="596.42999999999995"/>
    <n v="596.42999999999995"/>
    <s v="Low"/>
    <n v="2024"/>
    <s v="Nicole Armstrong"/>
    <s v="NICOLE ARMSTRONG"/>
    <n v="536.78699999999992"/>
    <s v="Apr-2024"/>
  </r>
  <r>
    <n v="1095"/>
    <d v="2024-04-04T00:00:00"/>
    <s v="Mark Houston"/>
    <x v="3"/>
    <s v="Electronics"/>
    <s v="Chair"/>
    <n v="9"/>
    <n v="931.64"/>
    <n v="8384.76"/>
    <s v="High"/>
    <n v="2024"/>
    <s v="Mark Houston"/>
    <s v="MARK HOUSTON"/>
    <n v="7546.2839999999997"/>
    <s v="Apr-2024"/>
  </r>
  <r>
    <n v="2446"/>
    <d v="2024-04-05T00:00:00"/>
    <s v="Margaret Pierce"/>
    <x v="1"/>
    <s v="Electronics"/>
    <s v="Pen"/>
    <n v="2"/>
    <n v="427.5"/>
    <n v="855"/>
    <s v="Low"/>
    <n v="2024"/>
    <s v="Margaret Pierce"/>
    <s v="MARGARET PIERCE"/>
    <n v="769.5"/>
    <s v="Apr-2024"/>
  </r>
  <r>
    <n v="1042"/>
    <d v="2024-04-06T00:00:00"/>
    <s v="Darren Watson"/>
    <x v="2"/>
    <s v="Electronics"/>
    <s v="Monitor"/>
    <n v="6"/>
    <n v="889.86"/>
    <n v="5339.16"/>
    <s v="High"/>
    <n v="2024"/>
    <s v="Darren Watson"/>
    <s v="DARREN WATSON"/>
    <n v="4805.2440000000006"/>
    <s v="Apr-2024"/>
  </r>
  <r>
    <n v="9701"/>
    <d v="2024-04-06T00:00:00"/>
    <s v="Douglas Harvey"/>
    <x v="0"/>
    <s v="Office Supplies"/>
    <s v="Laptop"/>
    <n v="8"/>
    <n v="784.21"/>
    <n v="6273.68"/>
    <s v="High"/>
    <n v="2024"/>
    <s v="Douglas Harvey"/>
    <s v="DOUGLAS HARVEY"/>
    <n v="5646.3120000000008"/>
    <s v="Apr-2024"/>
  </r>
  <r>
    <n v="4545"/>
    <d v="2024-04-07T00:00:00"/>
    <s v="Tammy Carter"/>
    <x v="0"/>
    <s v="Furniture"/>
    <s v="Pen"/>
    <n v="3"/>
    <n v="503.9"/>
    <n v="1511.7"/>
    <s v="Low"/>
    <n v="2024"/>
    <s v="Tammy Carter"/>
    <s v="TAMMY CARTER"/>
    <n v="1360.53"/>
    <s v="Apr-2024"/>
  </r>
  <r>
    <n v="5581"/>
    <d v="2024-04-07T00:00:00"/>
    <s v="Lauren Salazar"/>
    <x v="1"/>
    <s v="Office Supplies"/>
    <s v="Table"/>
    <n v="5"/>
    <n v="994.2"/>
    <n v="4971"/>
    <s v="Low"/>
    <n v="2024"/>
    <s v="Lauren Salazar"/>
    <s v="LAUREN SALAZAR"/>
    <n v="4473.9000000000005"/>
    <s v="Apr-2024"/>
  </r>
  <r>
    <n v="2578"/>
    <d v="2024-04-08T00:00:00"/>
    <s v="Sharon King"/>
    <x v="2"/>
    <s v="Electronics"/>
    <s v="Table"/>
    <n v="8"/>
    <n v="104.76"/>
    <n v="838.08"/>
    <s v="Low"/>
    <n v="2024"/>
    <s v="Sharon King"/>
    <s v="SHARON KING"/>
    <n v="754.27200000000005"/>
    <s v="Apr-2024"/>
  </r>
  <r>
    <n v="7418"/>
    <d v="2024-04-09T00:00:00"/>
    <s v="Philip Sullivan"/>
    <x v="2"/>
    <s v="Furniture"/>
    <s v="Desk"/>
    <n v="1"/>
    <n v="433.5"/>
    <n v="433.5"/>
    <s v="Low"/>
    <n v="2024"/>
    <s v="Philip Sullivan"/>
    <s v="PHILIP SULLIVAN"/>
    <n v="390.15000000000003"/>
    <s v="Apr-2024"/>
  </r>
  <r>
    <n v="7305"/>
    <d v="2024-04-09T00:00:00"/>
    <s v="Lori Nguyen"/>
    <x v="2"/>
    <s v="Electronics"/>
    <s v="Table"/>
    <n v="3"/>
    <n v="90.24"/>
    <n v="270.72000000000003"/>
    <s v="Low"/>
    <n v="2024"/>
    <s v="Lori Nguyen"/>
    <s v="LORI NGUYEN"/>
    <n v="243.64799999999997"/>
    <s v="Apr-2024"/>
  </r>
  <r>
    <n v="2553"/>
    <d v="2024-04-10T00:00:00"/>
    <s v="Matthew Waters"/>
    <x v="0"/>
    <s v="Office Supplies"/>
    <s v="Desk"/>
    <n v="5"/>
    <n v="137.58000000000001"/>
    <n v="687.90000000000009"/>
    <s v="Low"/>
    <n v="2024"/>
    <s v="Matthew Waters"/>
    <s v="MATTHEW WATERS"/>
    <n v="619.11000000000013"/>
    <s v="Apr-2024"/>
  </r>
  <r>
    <n v="5665"/>
    <d v="2024-04-11T00:00:00"/>
    <s v="Ashley Jones"/>
    <x v="1"/>
    <s v="Electronics"/>
    <s v="Notebook"/>
    <n v="6"/>
    <n v="817.67"/>
    <n v="4906.0200000000004"/>
    <s v="Low"/>
    <n v="2024"/>
    <s v="Ashley Jones"/>
    <s v="ASHLEY JONES"/>
    <n v="4415.4179999999997"/>
    <s v="Apr-2024"/>
  </r>
  <r>
    <n v="3092"/>
    <d v="2024-04-11T00:00:00"/>
    <s v="Kaitlyn Duncan"/>
    <x v="2"/>
    <s v="Office Supplies"/>
    <s v="Laptop"/>
    <n v="2"/>
    <n v="35.39"/>
    <n v="70.78"/>
    <s v="Low"/>
    <n v="2024"/>
    <s v="Kaitlyn Duncan"/>
    <s v="KAITLYN DUNCAN"/>
    <n v="63.702000000000005"/>
    <s v="Apr-2024"/>
  </r>
  <r>
    <n v="5610"/>
    <d v="2024-04-13T00:00:00"/>
    <s v="Regina Cox"/>
    <x v="0"/>
    <s v="Furniture"/>
    <s v="Printer"/>
    <n v="1"/>
    <n v="139.4"/>
    <n v="139.4"/>
    <s v="Low"/>
    <n v="2024"/>
    <s v="Regina Cox"/>
    <s v="REGINA COX"/>
    <n v="125.46000000000001"/>
    <s v="Apr-2024"/>
  </r>
  <r>
    <n v="2261"/>
    <d v="2024-04-13T00:00:00"/>
    <s v="Kristen Cruz"/>
    <x v="1"/>
    <s v="Furniture"/>
    <s v="Notebook"/>
    <n v="8"/>
    <n v="976.12"/>
    <n v="7808.96"/>
    <s v="High"/>
    <n v="2024"/>
    <s v="Kristen Cruz"/>
    <s v="KRISTEN CRUZ"/>
    <n v="7028.0640000000003"/>
    <s v="Apr-2024"/>
  </r>
  <r>
    <n v="6863"/>
    <d v="2024-04-14T00:00:00"/>
    <s v="Courtney Padilla"/>
    <x v="1"/>
    <s v="Office Supplies"/>
    <s v="Table"/>
    <n v="4"/>
    <n v="918.14"/>
    <n v="3672.56"/>
    <s v="Low"/>
    <n v="2024"/>
    <s v="Courtney Padilla"/>
    <s v="COURTNEY PADILLA"/>
    <n v="3305.3040000000001"/>
    <s v="Apr-2024"/>
  </r>
  <r>
    <n v="8734"/>
    <d v="2024-04-14T00:00:00"/>
    <s v="Joanne Thomas"/>
    <x v="1"/>
    <s v="Electronics"/>
    <s v="Chair"/>
    <n v="3"/>
    <n v="167.02"/>
    <n v="501.06000000000012"/>
    <s v="Low"/>
    <n v="2024"/>
    <s v="Joanne Thomas"/>
    <s v="JOANNE THOMAS"/>
    <n v="450.95400000000006"/>
    <s v="Apr-2024"/>
  </r>
  <r>
    <n v="7151"/>
    <d v="2024-04-14T00:00:00"/>
    <s v="Heidi Davidson"/>
    <x v="0"/>
    <s v="Office Supplies"/>
    <s v="Notebook"/>
    <n v="7"/>
    <n v="752.16"/>
    <n v="5265.12"/>
    <s v="High"/>
    <n v="2024"/>
    <s v="Heidi Davidson"/>
    <s v="HEIDI DAVIDSON"/>
    <n v="4738.6080000000002"/>
    <s v="Apr-2024"/>
  </r>
  <r>
    <n v="8939"/>
    <d v="2024-04-14T00:00:00"/>
    <s v="Jessica Allen"/>
    <x v="2"/>
    <s v="Electronics"/>
    <s v="Notebook"/>
    <n v="6"/>
    <n v="373.86"/>
    <n v="2243.16"/>
    <s v="Low"/>
    <n v="2024"/>
    <s v="Jessica Allen"/>
    <s v="JESSICA ALLEN"/>
    <n v="2018.8440000000003"/>
    <s v="Apr-2024"/>
  </r>
  <r>
    <n v="9636"/>
    <d v="2024-04-15T00:00:00"/>
    <s v="Sarah Fleming"/>
    <x v="2"/>
    <s v="Electronics"/>
    <s v="Printer"/>
    <n v="7"/>
    <n v="80.540000000000006"/>
    <n v="563.78000000000009"/>
    <s v="Low"/>
    <n v="2024"/>
    <s v="Sarah Fleming"/>
    <s v="SARAH FLEMING"/>
    <n v="507.40200000000004"/>
    <s v="Apr-2024"/>
  </r>
  <r>
    <n v="1557"/>
    <d v="2024-04-15T00:00:00"/>
    <s v="Jennifer Lopez"/>
    <x v="0"/>
    <s v="Office Supplies"/>
    <s v="Desk"/>
    <n v="5"/>
    <n v="303.57"/>
    <n v="1517.85"/>
    <s v="Low"/>
    <n v="2024"/>
    <s v="Jennifer Lopez"/>
    <s v="JENNIFER LOPEZ"/>
    <n v="1366.0650000000001"/>
    <s v="Apr-2024"/>
  </r>
  <r>
    <n v="1848"/>
    <d v="2024-04-18T00:00:00"/>
    <s v="Nicholas Wright"/>
    <x v="0"/>
    <s v="Electronics"/>
    <s v="Notebook"/>
    <n v="2"/>
    <n v="878.69"/>
    <n v="1757.38"/>
    <s v="Low"/>
    <n v="2024"/>
    <s v="Nicholas Wright"/>
    <s v="NICHOLAS WRIGHT"/>
    <n v="1581.6420000000001"/>
    <s v="Apr-2024"/>
  </r>
  <r>
    <n v="2290"/>
    <d v="2024-04-21T00:00:00"/>
    <s v="Russell Burns MD"/>
    <x v="2"/>
    <s v="Furniture"/>
    <s v="Notebook"/>
    <n v="6"/>
    <n v="684.31"/>
    <n v="4105.8599999999997"/>
    <s v="Low"/>
    <n v="2024"/>
    <s v="Russell Burns Md"/>
    <s v="RUSSELL BURNS MD"/>
    <n v="3695.2740000000003"/>
    <s v="Apr-2024"/>
  </r>
  <r>
    <n v="6679"/>
    <d v="2024-04-22T00:00:00"/>
    <s v="Bradley Burke"/>
    <x v="2"/>
    <s v="Furniture"/>
    <s v="Laptop"/>
    <n v="5"/>
    <n v="773.2"/>
    <n v="3866"/>
    <s v="Low"/>
    <n v="2024"/>
    <s v="Bradley Burke"/>
    <s v="BRADLEY BURKE"/>
    <n v="3479.4000000000005"/>
    <s v="Apr-2024"/>
  </r>
  <r>
    <n v="9125"/>
    <d v="2024-04-22T00:00:00"/>
    <s v="Michael Miller"/>
    <x v="0"/>
    <s v="Electronics"/>
    <s v="Chair"/>
    <n v="6"/>
    <n v="981.37"/>
    <n v="5888.22"/>
    <s v="High"/>
    <n v="2024"/>
    <s v="Michael Miller"/>
    <s v="MICHAEL MILLER"/>
    <n v="5299.3980000000001"/>
    <s v="Apr-2024"/>
  </r>
  <r>
    <n v="8865"/>
    <d v="2024-04-23T00:00:00"/>
    <s v="Lori Morris"/>
    <x v="3"/>
    <s v="Furniture"/>
    <s v="Laptop"/>
    <n v="8"/>
    <n v="627.62"/>
    <n v="5020.96"/>
    <s v="High"/>
    <n v="2024"/>
    <s v="Lori Morris"/>
    <s v="LORI MORRIS"/>
    <n v="4518.8640000000005"/>
    <s v="Apr-2024"/>
  </r>
  <r>
    <n v="6599"/>
    <d v="2024-04-25T00:00:00"/>
    <s v="Matthew Coleman"/>
    <x v="2"/>
    <s v="Electronics"/>
    <s v="Desk"/>
    <n v="1"/>
    <n v="403.62"/>
    <n v="403.62"/>
    <s v="Low"/>
    <n v="2024"/>
    <s v="Matthew Coleman"/>
    <s v="MATTHEW COLEMAN"/>
    <n v="363.25800000000004"/>
    <s v="Apr-2024"/>
  </r>
  <r>
    <n v="6804"/>
    <d v="2024-04-26T00:00:00"/>
    <s v="Lorraine Turner"/>
    <x v="0"/>
    <s v="Office Supplies"/>
    <s v="Notebook"/>
    <n v="9"/>
    <n v="445.12"/>
    <n v="4006.08"/>
    <s v="Low"/>
    <n v="2024"/>
    <s v="Lorraine Turner"/>
    <s v="LORRAINE TURNER"/>
    <n v="3605.4720000000002"/>
    <s v="Apr-2024"/>
  </r>
  <r>
    <n v="7799"/>
    <d v="2024-04-26T00:00:00"/>
    <s v="Bradley Wallace"/>
    <x v="1"/>
    <s v="Electronics"/>
    <s v="Laptop"/>
    <n v="4"/>
    <n v="223.05"/>
    <n v="892.2"/>
    <s v="Low"/>
    <n v="2024"/>
    <s v="Bradley Wallace"/>
    <s v="BRADLEY WALLACE"/>
    <n v="802.98"/>
    <s v="Apr-2024"/>
  </r>
  <r>
    <n v="4231"/>
    <d v="2024-04-28T00:00:00"/>
    <s v="Christopher Peterson"/>
    <x v="3"/>
    <s v="Furniture"/>
    <s v="Printer"/>
    <n v="9"/>
    <n v="40.82"/>
    <n v="367.38"/>
    <s v="Low"/>
    <n v="2024"/>
    <s v="Christopher Peterson"/>
    <s v="CHRISTOPHER PETERSON"/>
    <n v="330.642"/>
    <s v="Apr-2024"/>
  </r>
  <r>
    <n v="5381"/>
    <d v="2024-04-28T00:00:00"/>
    <s v="Elizabeth Roach"/>
    <x v="2"/>
    <s v="Furniture"/>
    <s v="Pen"/>
    <n v="2"/>
    <n v="644.41999999999996"/>
    <n v="1288.8399999999999"/>
    <s v="Low"/>
    <n v="2024"/>
    <s v="Elizabeth Roach"/>
    <s v="ELIZABETH ROACH"/>
    <n v="1159.9559999999999"/>
    <s v="Apr-2024"/>
  </r>
  <r>
    <n v="2252"/>
    <d v="2024-04-29T00:00:00"/>
    <s v="Jose Marquez"/>
    <x v="2"/>
    <s v="Office Supplies"/>
    <s v="Chair"/>
    <n v="1"/>
    <n v="374.84"/>
    <n v="374.84"/>
    <s v="Low"/>
    <n v="2024"/>
    <s v="Jose Marquez"/>
    <s v="JOSE MARQUEZ"/>
    <n v="337.35599999999999"/>
    <s v="Apr-2024"/>
  </r>
  <r>
    <n v="1717"/>
    <d v="2024-04-30T00:00:00"/>
    <s v="Harry Evans"/>
    <x v="1"/>
    <s v="Office Supplies"/>
    <s v="Laptop"/>
    <n v="1"/>
    <n v="403.01"/>
    <n v="403.01"/>
    <s v="Low"/>
    <n v="2024"/>
    <s v="Harry Evans"/>
    <s v="HARRY EVANS"/>
    <n v="362.709"/>
    <s v="Apr-2024"/>
  </r>
  <r>
    <n v="8940"/>
    <d v="2024-04-30T00:00:00"/>
    <s v="Morgan Mercado"/>
    <x v="3"/>
    <s v="Furniture"/>
    <s v="Table"/>
    <n v="2"/>
    <n v="386.82"/>
    <n v="773.64"/>
    <s v="Low"/>
    <n v="2024"/>
    <s v="Morgan Mercado"/>
    <s v="MORGAN MERCADO"/>
    <n v="696.27599999999995"/>
    <s v="Apr-2024"/>
  </r>
  <r>
    <n v="4678"/>
    <d v="2024-05-03T00:00:00"/>
    <s v="Stacy Phillips"/>
    <x v="1"/>
    <s v="Office Supplies"/>
    <s v="Printer"/>
    <n v="8"/>
    <n v="725.04"/>
    <n v="5800.32"/>
    <s v="High"/>
    <n v="2024"/>
    <s v="Stacy Phillips"/>
    <s v="STACY PHILLIPS"/>
    <n v="5220.2879999999996"/>
    <s v="May-2024"/>
  </r>
  <r>
    <n v="4818"/>
    <d v="2024-05-03T00:00:00"/>
    <s v="Alexander Jackson"/>
    <x v="0"/>
    <s v="Electronics"/>
    <s v="Pen"/>
    <n v="6"/>
    <n v="897.37"/>
    <n v="5384.22"/>
    <s v="High"/>
    <n v="2024"/>
    <s v="Alexander Jackson"/>
    <s v="ALEXANDER JACKSON"/>
    <n v="4845.7980000000007"/>
    <s v="May-2024"/>
  </r>
  <r>
    <n v="7154"/>
    <d v="2024-05-04T00:00:00"/>
    <s v="Samantha Richards"/>
    <x v="3"/>
    <s v="Office Supplies"/>
    <s v="Chair"/>
    <n v="3"/>
    <n v="708.52"/>
    <n v="2125.56"/>
    <s v="Low"/>
    <n v="2024"/>
    <s v="Samantha Richards"/>
    <s v="SAMANTHA RICHARDS"/>
    <n v="1913.0039999999999"/>
    <s v="May-2024"/>
  </r>
  <r>
    <n v="9915"/>
    <d v="2024-05-06T00:00:00"/>
    <s v="Ryan Carr"/>
    <x v="1"/>
    <s v="Office Supplies"/>
    <s v="Desk"/>
    <n v="6"/>
    <n v="427.14"/>
    <n v="2562.84"/>
    <s v="Low"/>
    <n v="2024"/>
    <s v="Ryan Carr"/>
    <s v="RYAN CARR"/>
    <n v="2306.556"/>
    <s v="May-2024"/>
  </r>
  <r>
    <n v="3556"/>
    <d v="2024-05-06T00:00:00"/>
    <s v="Robyn Jones"/>
    <x v="2"/>
    <s v="Furniture"/>
    <s v="Notebook"/>
    <n v="8"/>
    <n v="281.47000000000003"/>
    <n v="2251.7600000000002"/>
    <s v="Low"/>
    <n v="2024"/>
    <s v="Robyn Jones"/>
    <s v="ROBYN JONES"/>
    <n v="2026.5840000000003"/>
    <s v="May-2024"/>
  </r>
  <r>
    <n v="4729"/>
    <d v="2024-05-10T00:00:00"/>
    <s v="William Lowe"/>
    <x v="0"/>
    <s v="Office Supplies"/>
    <s v="Chair"/>
    <n v="4"/>
    <n v="965.47"/>
    <n v="3861.88"/>
    <s v="Low"/>
    <n v="2024"/>
    <s v="William Lowe"/>
    <s v="WILLIAM LOWE"/>
    <n v="3475.692"/>
    <s v="May-2024"/>
  </r>
  <r>
    <n v="4028"/>
    <d v="2024-05-11T00:00:00"/>
    <s v="Teresa Harper"/>
    <x v="3"/>
    <s v="Electronics"/>
    <s v="Desk"/>
    <n v="5"/>
    <n v="736.28"/>
    <n v="3681.4"/>
    <s v="Low"/>
    <n v="2024"/>
    <s v="Teresa Harper"/>
    <s v="TERESA HARPER"/>
    <n v="3313.26"/>
    <s v="May-2024"/>
  </r>
  <r>
    <n v="9992"/>
    <d v="2024-05-12T00:00:00"/>
    <s v="Taylor Anderson"/>
    <x v="2"/>
    <s v="Office Supplies"/>
    <s v="Notebook"/>
    <n v="6"/>
    <n v="692.63"/>
    <n v="4155.78"/>
    <s v="Low"/>
    <n v="2024"/>
    <s v="Taylor Anderson"/>
    <s v="TAYLOR ANDERSON"/>
    <n v="3740.2019999999998"/>
    <s v="May-2024"/>
  </r>
  <r>
    <n v="9690"/>
    <d v="2024-05-13T00:00:00"/>
    <s v="Sarah Reynolds"/>
    <x v="2"/>
    <s v="Office Supplies"/>
    <s v="Laptop"/>
    <n v="5"/>
    <n v="40.869999999999997"/>
    <n v="204.35"/>
    <s v="Low"/>
    <n v="2024"/>
    <s v="Sarah Reynolds"/>
    <s v="SARAH REYNOLDS"/>
    <n v="183.91500000000002"/>
    <s v="May-2024"/>
  </r>
  <r>
    <n v="4966"/>
    <d v="2024-05-15T00:00:00"/>
    <s v="Michael Carlson"/>
    <x v="2"/>
    <s v="Furniture"/>
    <s v="Table"/>
    <n v="7"/>
    <n v="386.39"/>
    <n v="2704.73"/>
    <s v="Low"/>
    <n v="2024"/>
    <s v="Michael Carlson"/>
    <s v="MICHAEL CARLSON"/>
    <n v="2434.2569999999996"/>
    <s v="May-2024"/>
  </r>
  <r>
    <n v="1845"/>
    <d v="2024-05-16T00:00:00"/>
    <s v="Debra Underwood"/>
    <x v="0"/>
    <s v="Electronics"/>
    <s v="Desk"/>
    <n v="8"/>
    <n v="339.67"/>
    <n v="2717.36"/>
    <s v="Low"/>
    <n v="2024"/>
    <s v="Debra Underwood"/>
    <s v="DEBRA UNDERWOOD"/>
    <n v="2445.6240000000003"/>
    <s v="May-2024"/>
  </r>
  <r>
    <n v="7617"/>
    <d v="2024-05-17T00:00:00"/>
    <s v="Gregory Horton"/>
    <x v="1"/>
    <s v="Furniture"/>
    <s v="Table"/>
    <n v="7"/>
    <n v="721.86"/>
    <n v="5053.0200000000004"/>
    <s v="High"/>
    <n v="2024"/>
    <s v="Gregory Horton"/>
    <s v="GREGORY HORTON"/>
    <n v="4547.7179999999998"/>
    <s v="May-2024"/>
  </r>
  <r>
    <n v="7435"/>
    <d v="2024-05-17T00:00:00"/>
    <s v="Christopher Lozano"/>
    <x v="2"/>
    <s v="Office Supplies"/>
    <s v="Monitor"/>
    <n v="3"/>
    <n v="541.6"/>
    <n v="1624.8"/>
    <s v="Low"/>
    <n v="2024"/>
    <s v="Christopher Lozano"/>
    <s v="CHRISTOPHER LOZANO"/>
    <n v="1462.3200000000002"/>
    <s v="May-2024"/>
  </r>
  <r>
    <n v="4382"/>
    <d v="2024-05-17T00:00:00"/>
    <s v="William Adams"/>
    <x v="0"/>
    <s v="Furniture"/>
    <s v="Desk"/>
    <n v="9"/>
    <n v="830.59"/>
    <n v="7475.31"/>
    <s v="High"/>
    <n v="2024"/>
    <s v="William Adams"/>
    <s v="WILLIAM ADAMS"/>
    <n v="6727.7790000000005"/>
    <s v="May-2024"/>
  </r>
  <r>
    <n v="9396"/>
    <d v="2024-05-17T00:00:00"/>
    <s v="Jonathan Rodgers"/>
    <x v="2"/>
    <s v="Furniture"/>
    <s v="Printer"/>
    <n v="3"/>
    <n v="354.1"/>
    <n v="1062.3"/>
    <s v="Low"/>
    <n v="2024"/>
    <s v="Jonathan Rodgers"/>
    <s v="JONATHAN RODGERS"/>
    <n v="956.07000000000016"/>
    <s v="May-2024"/>
  </r>
  <r>
    <n v="7672"/>
    <d v="2024-05-18T00:00:00"/>
    <s v="Kelsey White"/>
    <x v="3"/>
    <s v="Electronics"/>
    <s v="Printer"/>
    <n v="9"/>
    <n v="359.89"/>
    <n v="3239.01"/>
    <s v="Low"/>
    <n v="2024"/>
    <s v="Kelsey White"/>
    <s v="KELSEY WHITE"/>
    <n v="2915.1089999999999"/>
    <s v="May-2024"/>
  </r>
  <r>
    <n v="8638"/>
    <d v="2024-05-19T00:00:00"/>
    <s v="Terry Holmes"/>
    <x v="0"/>
    <s v="Office Supplies"/>
    <s v="Chair"/>
    <n v="2"/>
    <n v="478.48"/>
    <n v="956.96"/>
    <s v="Low"/>
    <n v="2024"/>
    <s v="Terry Holmes"/>
    <s v="TERRY HOLMES"/>
    <n v="861.26400000000001"/>
    <s v="May-2024"/>
  </r>
  <r>
    <n v="3143"/>
    <d v="2024-05-21T00:00:00"/>
    <s v="Theodore Short"/>
    <x v="2"/>
    <s v="Office Supplies"/>
    <s v="Printer"/>
    <n v="8"/>
    <n v="726.19"/>
    <n v="5809.52"/>
    <s v="High"/>
    <n v="2024"/>
    <s v="Theodore Short"/>
    <s v="THEODORE SHORT"/>
    <n v="5228.5680000000002"/>
    <s v="May-2024"/>
  </r>
  <r>
    <n v="5501"/>
    <d v="2024-05-22T00:00:00"/>
    <s v="Todd Reed"/>
    <x v="2"/>
    <s v="Furniture"/>
    <s v="Chair"/>
    <n v="9"/>
    <n v="352.42"/>
    <n v="3171.78"/>
    <s v="Low"/>
    <n v="2024"/>
    <s v="Todd Reed"/>
    <s v="TODD REED"/>
    <n v="2854.6019999999999"/>
    <s v="May-2024"/>
  </r>
  <r>
    <n v="8887"/>
    <d v="2024-05-22T00:00:00"/>
    <s v="Courtney White"/>
    <x v="2"/>
    <s v="Office Supplies"/>
    <s v="Printer"/>
    <n v="9"/>
    <n v="193.67"/>
    <n v="1743.03"/>
    <s v="Low"/>
    <n v="2024"/>
    <s v="Courtney White"/>
    <s v="COURTNEY WHITE"/>
    <n v="1568.7269999999999"/>
    <s v="May-2024"/>
  </r>
  <r>
    <n v="4449"/>
    <d v="2024-05-24T00:00:00"/>
    <s v="Danielle Hebert"/>
    <x v="1"/>
    <s v="Electronics"/>
    <s v="Printer"/>
    <n v="8"/>
    <n v="869.94"/>
    <n v="6959.52"/>
    <s v="High"/>
    <n v="2024"/>
    <s v="Danielle Hebert"/>
    <s v="DANIELLE HEBERT"/>
    <n v="6263.5680000000002"/>
    <s v="May-2024"/>
  </r>
  <r>
    <n v="9489"/>
    <d v="2024-05-24T00:00:00"/>
    <s v="Jessica Yates"/>
    <x v="1"/>
    <s v="Electronics"/>
    <s v="Pen"/>
    <n v="1"/>
    <n v="773.21"/>
    <n v="773.21"/>
    <s v="Low"/>
    <n v="2024"/>
    <s v="Jessica Yates"/>
    <s v="JESSICA YATES"/>
    <n v="695.88900000000001"/>
    <s v="May-2024"/>
  </r>
  <r>
    <n v="8340"/>
    <d v="2024-05-25T00:00:00"/>
    <s v="Jessica Stewart"/>
    <x v="0"/>
    <s v="Office Supplies"/>
    <s v="Table"/>
    <n v="3"/>
    <n v="729.9"/>
    <n v="2189.6999999999998"/>
    <s v="Low"/>
    <n v="2024"/>
    <s v="Jessica Stewart"/>
    <s v="JESSICA STEWART"/>
    <n v="1970.73"/>
    <s v="May-2024"/>
  </r>
  <r>
    <n v="5385"/>
    <d v="2024-05-26T00:00:00"/>
    <s v="Brenda Henderson"/>
    <x v="0"/>
    <s v="Office Supplies"/>
    <s v="Chair"/>
    <n v="6"/>
    <n v="855.84"/>
    <n v="5135.04"/>
    <s v="High"/>
    <n v="2024"/>
    <s v="Brenda Henderson"/>
    <s v="BRENDA HENDERSON"/>
    <n v="4621.5360000000001"/>
    <s v="May-2024"/>
  </r>
  <r>
    <n v="3724"/>
    <d v="2024-05-26T00:00:00"/>
    <s v="Desiree Robles"/>
    <x v="3"/>
    <s v="Office Supplies"/>
    <s v="Printer"/>
    <n v="2"/>
    <n v="676.7"/>
    <n v="1353.4"/>
    <s v="Low"/>
    <n v="2024"/>
    <s v="Desiree Robles"/>
    <s v="DESIREE ROBLES"/>
    <n v="1218.0600000000002"/>
    <s v="May-2024"/>
  </r>
  <r>
    <n v="7607"/>
    <d v="2024-05-27T00:00:00"/>
    <s v="Dr. Darren Jackson"/>
    <x v="3"/>
    <s v="Office Supplies"/>
    <s v="Laptop"/>
    <n v="3"/>
    <n v="130.88999999999999"/>
    <n v="392.67"/>
    <s v="Low"/>
    <n v="2024"/>
    <s v="Dr. Darren Jackson"/>
    <s v="DR. DARREN JACKSON"/>
    <n v="353.40299999999996"/>
    <s v="May-2024"/>
  </r>
  <r>
    <n v="7643"/>
    <d v="2024-05-28T00:00:00"/>
    <s v="Brian Hensley"/>
    <x v="1"/>
    <s v="Electronics"/>
    <s v="Printer"/>
    <n v="7"/>
    <n v="926"/>
    <n v="6482"/>
    <s v="High"/>
    <n v="2024"/>
    <s v="Brian Hensley"/>
    <s v="BRIAN HENSLEY"/>
    <n v="5833.8"/>
    <s v="May-2024"/>
  </r>
  <r>
    <n v="3157"/>
    <d v="2024-05-28T00:00:00"/>
    <s v="Pamela Holmes"/>
    <x v="0"/>
    <s v="Furniture"/>
    <s v="Chair"/>
    <n v="1"/>
    <n v="746.07"/>
    <n v="746.07"/>
    <s v="Low"/>
    <n v="2024"/>
    <s v="Pamela Holmes"/>
    <s v="PAMELA HOLMES"/>
    <n v="671.46300000000008"/>
    <s v="May-2024"/>
  </r>
  <r>
    <n v="8231"/>
    <d v="2024-05-28T00:00:00"/>
    <s v="Christine Edwards"/>
    <x v="3"/>
    <s v="Office Supplies"/>
    <s v="Desk"/>
    <n v="9"/>
    <n v="698.19"/>
    <n v="6283.7100000000009"/>
    <s v="High"/>
    <n v="2024"/>
    <s v="Christine Edwards"/>
    <s v="CHRISTINE EDWARDS"/>
    <n v="5655.3390000000009"/>
    <s v="May-2024"/>
  </r>
  <r>
    <n v="5128"/>
    <d v="2024-05-29T00:00:00"/>
    <s v="Caroline Obrien"/>
    <x v="3"/>
    <s v="Office Supplies"/>
    <s v="Desk"/>
    <n v="7"/>
    <n v="771.61"/>
    <n v="5401.27"/>
    <s v="High"/>
    <n v="2024"/>
    <s v="Caroline Obrien"/>
    <s v="CAROLINE OBRIEN"/>
    <n v="4861.143"/>
    <s v="May-2024"/>
  </r>
  <r>
    <n v="6860"/>
    <d v="2024-05-30T00:00:00"/>
    <s v="Mrs. Karen Hall"/>
    <x v="1"/>
    <s v="Office Supplies"/>
    <s v="Desk"/>
    <n v="7"/>
    <n v="496.68"/>
    <n v="3476.76"/>
    <s v="Low"/>
    <n v="2024"/>
    <s v="Mrs. Karen Hall"/>
    <s v="MRS. KAREN HALL"/>
    <n v="3129.0839999999998"/>
    <s v="May-2024"/>
  </r>
  <r>
    <n v="2871"/>
    <d v="2024-05-31T00:00:00"/>
    <s v="Robert White"/>
    <x v="2"/>
    <s v="Electronics"/>
    <s v="Laptop"/>
    <n v="2"/>
    <n v="28.21"/>
    <n v="56.42"/>
    <s v="Low"/>
    <n v="2024"/>
    <s v="Robert White"/>
    <s v="ROBERT WHITE"/>
    <n v="50.778000000000006"/>
    <s v="May-2024"/>
  </r>
  <r>
    <n v="9621"/>
    <d v="2024-06-01T00:00:00"/>
    <s v="Reginald Lane"/>
    <x v="3"/>
    <s v="Furniture"/>
    <s v="Pen"/>
    <n v="3"/>
    <n v="740.21"/>
    <n v="2220.63"/>
    <s v="Low"/>
    <n v="2024"/>
    <s v="Reginald Lane"/>
    <s v="REGINALD LANE"/>
    <n v="1998.5670000000002"/>
    <s v="Jun-2024"/>
  </r>
  <r>
    <n v="1079"/>
    <d v="2024-06-01T00:00:00"/>
    <s v="Marco Jones"/>
    <x v="2"/>
    <s v="Office Supplies"/>
    <s v="Chair"/>
    <n v="3"/>
    <n v="895.25"/>
    <n v="2685.75"/>
    <s v="Low"/>
    <n v="2024"/>
    <s v="Marco Jones"/>
    <s v="MARCO JONES"/>
    <n v="2417.1750000000002"/>
    <s v="Jun-2024"/>
  </r>
  <r>
    <n v="5511"/>
    <d v="2024-06-02T00:00:00"/>
    <s v="Carlos Smith"/>
    <x v="0"/>
    <s v="Electronics"/>
    <s v="Notebook"/>
    <n v="7"/>
    <n v="734.27"/>
    <n v="5139.8899999999994"/>
    <s v="High"/>
    <n v="2024"/>
    <s v="Carlos Smith"/>
    <s v="CARLOS SMITH"/>
    <n v="4625.9009999999998"/>
    <s v="Jun-2024"/>
  </r>
  <r>
    <n v="1032"/>
    <d v="2024-06-02T00:00:00"/>
    <s v="James Buchanan"/>
    <x v="3"/>
    <s v="Furniture"/>
    <s v="Laptop"/>
    <n v="3"/>
    <n v="963.3"/>
    <n v="2889.9"/>
    <s v="Low"/>
    <n v="2024"/>
    <s v="James Buchanan"/>
    <s v="JAMES BUCHANAN"/>
    <n v="2600.91"/>
    <s v="Jun-2024"/>
  </r>
  <r>
    <n v="8459"/>
    <d v="2024-06-02T00:00:00"/>
    <s v="Matthew Hernandez"/>
    <x v="2"/>
    <s v="Furniture"/>
    <s v="Notebook"/>
    <n v="6"/>
    <n v="604.59"/>
    <n v="3627.54"/>
    <s v="Low"/>
    <n v="2024"/>
    <s v="Matthew Hernandez"/>
    <s v="MATTHEW HERNANDEZ"/>
    <n v="3264.7860000000005"/>
    <s v="Jun-2024"/>
  </r>
  <r>
    <n v="6245"/>
    <d v="2024-06-04T00:00:00"/>
    <s v="Joshua Paul"/>
    <x v="0"/>
    <s v="Office Supplies"/>
    <s v="Monitor"/>
    <n v="8"/>
    <n v="969.41"/>
    <n v="7755.28"/>
    <s v="High"/>
    <n v="2024"/>
    <s v="Joshua Paul"/>
    <s v="JOSHUA PAUL"/>
    <n v="6979.7519999999995"/>
    <s v="Jun-2024"/>
  </r>
  <r>
    <n v="1212"/>
    <d v="2024-06-04T00:00:00"/>
    <s v="Julia Strong"/>
    <x v="2"/>
    <s v="Office Supplies"/>
    <s v="Pen"/>
    <n v="9"/>
    <n v="182.37"/>
    <n v="1641.33"/>
    <s v="Low"/>
    <n v="2024"/>
    <s v="Julia Strong"/>
    <s v="JULIA STRONG"/>
    <n v="1477.1970000000001"/>
    <s v="Jun-2024"/>
  </r>
  <r>
    <n v="2536"/>
    <d v="2024-06-06T00:00:00"/>
    <s v="Joshua Jennings"/>
    <x v="3"/>
    <s v="Furniture"/>
    <s v="Laptop"/>
    <n v="5"/>
    <n v="43.61"/>
    <n v="218.05"/>
    <s v="Low"/>
    <n v="2024"/>
    <s v="Joshua Jennings"/>
    <s v="JOSHUA JENNINGS"/>
    <n v="196.245"/>
    <s v="Jun-2024"/>
  </r>
  <r>
    <n v="6753"/>
    <d v="2024-06-06T00:00:00"/>
    <s v="David George MD"/>
    <x v="0"/>
    <s v="Electronics"/>
    <s v="Monitor"/>
    <n v="9"/>
    <n v="100.57"/>
    <n v="905.12999999999988"/>
    <s v="Low"/>
    <n v="2024"/>
    <s v="David George Md"/>
    <s v="DAVID GEORGE MD"/>
    <n v="814.61699999999996"/>
    <s v="Jun-2024"/>
  </r>
  <r>
    <n v="2618"/>
    <d v="2024-06-06T00:00:00"/>
    <s v="Denise Frazier"/>
    <x v="2"/>
    <s v="Furniture"/>
    <s v="Monitor"/>
    <n v="2"/>
    <n v="545.85"/>
    <n v="1091.7"/>
    <s v="Low"/>
    <n v="2024"/>
    <s v="Denise Frazier"/>
    <s v="DENISE FRAZIER"/>
    <n v="982.53000000000009"/>
    <s v="Jun-2024"/>
  </r>
  <r>
    <n v="9527"/>
    <d v="2024-06-06T00:00:00"/>
    <s v="Clayton Lin"/>
    <x v="2"/>
    <s v="Office Supplies"/>
    <s v="Notebook"/>
    <n v="8"/>
    <n v="22"/>
    <n v="176"/>
    <s v="Low"/>
    <n v="2024"/>
    <s v="Clayton Lin"/>
    <s v="CLAYTON LIN"/>
    <n v="158.4"/>
    <s v="Jun-2024"/>
  </r>
  <r>
    <n v="3949"/>
    <d v="2024-06-08T00:00:00"/>
    <s v="Walter Wu"/>
    <x v="1"/>
    <s v="Furniture"/>
    <s v="Desk"/>
    <n v="5"/>
    <n v="535"/>
    <n v="2675"/>
    <s v="Low"/>
    <n v="2024"/>
    <s v="Walter Wu"/>
    <s v="WALTER WU"/>
    <n v="2407.5"/>
    <s v="Jun-2024"/>
  </r>
  <r>
    <n v="1403"/>
    <d v="2024-06-09T00:00:00"/>
    <s v="Michele Avery"/>
    <x v="3"/>
    <s v="Electronics"/>
    <s v="Notebook"/>
    <n v="5"/>
    <n v="113.07"/>
    <n v="565.34999999999991"/>
    <s v="Low"/>
    <n v="2024"/>
    <s v="Michele Avery"/>
    <s v="MICHELE AVERY"/>
    <n v="508.81499999999994"/>
    <s v="Jun-2024"/>
  </r>
  <r>
    <n v="5266"/>
    <d v="2024-06-09T00:00:00"/>
    <s v="Angela White"/>
    <x v="2"/>
    <s v="Furniture"/>
    <s v="Laptop"/>
    <n v="9"/>
    <n v="415.32"/>
    <n v="3737.88"/>
    <s v="Low"/>
    <n v="2024"/>
    <s v="Angela White"/>
    <s v="ANGELA WHITE"/>
    <n v="3364.0920000000001"/>
    <s v="Jun-2024"/>
  </r>
  <r>
    <n v="6895"/>
    <d v="2024-06-10T00:00:00"/>
    <s v="Billy Pena"/>
    <x v="3"/>
    <s v="Office Supplies"/>
    <s v="Table"/>
    <n v="5"/>
    <n v="671.4"/>
    <n v="3357"/>
    <s v="Low"/>
    <n v="2024"/>
    <s v="Billy Pena"/>
    <s v="BILLY PENA"/>
    <n v="3021.3"/>
    <s v="Jun-2024"/>
  </r>
  <r>
    <n v="2015"/>
    <d v="2024-06-13T00:00:00"/>
    <s v="Charles Fry"/>
    <x v="1"/>
    <s v="Electronics"/>
    <s v="Laptop"/>
    <n v="3"/>
    <n v="85.37"/>
    <n v="256.11"/>
    <s v="Low"/>
    <n v="2024"/>
    <s v="Charles Fry"/>
    <s v="CHARLES FRY"/>
    <n v="230.49900000000002"/>
    <s v="Jun-2024"/>
  </r>
  <r>
    <n v="7454"/>
    <d v="2024-06-14T00:00:00"/>
    <s v="Eric Pratt"/>
    <x v="1"/>
    <s v="Electronics"/>
    <s v="Notebook"/>
    <n v="7"/>
    <n v="660.17"/>
    <n v="4621.1899999999996"/>
    <s v="Low"/>
    <n v="2024"/>
    <s v="Eric Pratt"/>
    <s v="ERIC PRATT"/>
    <n v="4159.0709999999999"/>
    <s v="Jun-2024"/>
  </r>
  <r>
    <n v="4184"/>
    <d v="2024-06-14T00:00:00"/>
    <s v="Chad Richardson"/>
    <x v="2"/>
    <s v="Office Supplies"/>
    <s v="Laptop"/>
    <n v="7"/>
    <n v="750.59"/>
    <n v="5254.13"/>
    <s v="High"/>
    <n v="2024"/>
    <s v="Chad Richardson"/>
    <s v="CHAD RICHARDSON"/>
    <n v="4728.7170000000006"/>
    <s v="Jun-2024"/>
  </r>
  <r>
    <n v="1104"/>
    <d v="2024-06-15T00:00:00"/>
    <s v="Emma Mendoza"/>
    <x v="2"/>
    <s v="Office Supplies"/>
    <s v="Notebook"/>
    <n v="7"/>
    <n v="500.2"/>
    <n v="3501.4"/>
    <s v="Low"/>
    <n v="2024"/>
    <s v="Emma Mendoza"/>
    <s v="EMMA MENDOZA"/>
    <n v="3151.26"/>
    <s v="Jun-2024"/>
  </r>
  <r>
    <n v="3110"/>
    <d v="2024-06-15T00:00:00"/>
    <s v="John Hester"/>
    <x v="0"/>
    <s v="Electronics"/>
    <s v="Laptop"/>
    <n v="2"/>
    <n v="294.17"/>
    <n v="588.34"/>
    <s v="Low"/>
    <n v="2024"/>
    <s v="John Hester"/>
    <s v="JOHN HESTER"/>
    <n v="529.50600000000009"/>
    <s v="Jun-2024"/>
  </r>
  <r>
    <n v="9042"/>
    <d v="2024-06-16T00:00:00"/>
    <s v="Robert Jones"/>
    <x v="1"/>
    <s v="Office Supplies"/>
    <s v="Printer"/>
    <n v="5"/>
    <n v="959.98"/>
    <n v="4799.8999999999996"/>
    <s v="Low"/>
    <n v="2024"/>
    <s v="Robert Jones"/>
    <s v="ROBERT JONES"/>
    <n v="4319.9100000000008"/>
    <s v="Jun-2024"/>
  </r>
  <r>
    <n v="5064"/>
    <d v="2024-06-17T00:00:00"/>
    <s v="Kelly Browning DDS"/>
    <x v="1"/>
    <s v="Electronics"/>
    <s v="Notebook"/>
    <n v="7"/>
    <n v="879.73"/>
    <n v="6158.1100000000006"/>
    <s v="High"/>
    <n v="2024"/>
    <s v="Kelly Browning Dds"/>
    <s v="KELLY BROWNING DDS"/>
    <n v="5542.2990000000009"/>
    <s v="Jun-2024"/>
  </r>
  <r>
    <n v="7533"/>
    <d v="2024-06-17T00:00:00"/>
    <s v="Susan Bradley"/>
    <x v="1"/>
    <s v="Furniture"/>
    <s v="Table"/>
    <n v="8"/>
    <n v="956.94"/>
    <n v="7655.52"/>
    <s v="High"/>
    <n v="2024"/>
    <s v="Susan Bradley"/>
    <s v="SUSAN BRADLEY"/>
    <n v="6889.9680000000008"/>
    <s v="Jun-2024"/>
  </r>
  <r>
    <n v="5621"/>
    <d v="2024-06-19T00:00:00"/>
    <s v="Mario Jimenez"/>
    <x v="1"/>
    <s v="Furniture"/>
    <s v="Table"/>
    <n v="1"/>
    <n v="325.91000000000003"/>
    <n v="325.91000000000003"/>
    <s v="Low"/>
    <n v="2024"/>
    <s v="Mario Jimenez"/>
    <s v="MARIO JIMENEZ"/>
    <n v="293.31900000000002"/>
    <s v="Jun-2024"/>
  </r>
  <r>
    <n v="9881"/>
    <d v="2024-06-19T00:00:00"/>
    <s v="Tony Moore"/>
    <x v="1"/>
    <s v="Office Supplies"/>
    <s v="Monitor"/>
    <n v="8"/>
    <n v="61.45"/>
    <n v="491.6"/>
    <s v="Low"/>
    <n v="2024"/>
    <s v="Tony Moore"/>
    <s v="TONY MOORE"/>
    <n v="442.44000000000005"/>
    <s v="Jun-2024"/>
  </r>
  <r>
    <n v="1649"/>
    <d v="2024-06-19T00:00:00"/>
    <s v="Christina Johnson"/>
    <x v="1"/>
    <s v="Electronics"/>
    <s v="Printer"/>
    <n v="5"/>
    <n v="923.53"/>
    <n v="4617.6499999999996"/>
    <s v="Low"/>
    <n v="2024"/>
    <s v="Christina Johnson"/>
    <s v="CHRISTINA JOHNSON"/>
    <n v="4155.8850000000002"/>
    <s v="Jun-2024"/>
  </r>
  <r>
    <n v="3487"/>
    <d v="2024-06-20T00:00:00"/>
    <s v="James Obrien"/>
    <x v="3"/>
    <s v="Office Supplies"/>
    <s v="Notebook"/>
    <n v="7"/>
    <n v="243.69"/>
    <n v="1705.83"/>
    <s v="Low"/>
    <n v="2024"/>
    <s v="James Obrien"/>
    <s v="JAMES OBRIEN"/>
    <n v="1535.2470000000001"/>
    <s v="Jun-2024"/>
  </r>
  <r>
    <n v="9494"/>
    <d v="2024-06-21T00:00:00"/>
    <s v="Madison Arias"/>
    <x v="3"/>
    <s v="Electronics"/>
    <s v="Monitor"/>
    <n v="1"/>
    <n v="994.92"/>
    <n v="994.92"/>
    <s v="Low"/>
    <n v="2024"/>
    <s v="Madison Arias"/>
    <s v="MADISON ARIAS"/>
    <n v="895.428"/>
    <s v="Jun-2024"/>
  </r>
  <r>
    <n v="3139"/>
    <d v="2024-06-22T00:00:00"/>
    <s v="Jessica Murphy"/>
    <x v="3"/>
    <s v="Electronics"/>
    <s v="Chair"/>
    <n v="8"/>
    <n v="570.74"/>
    <n v="4565.92"/>
    <s v="Low"/>
    <n v="2024"/>
    <s v="Jessica Murphy"/>
    <s v="JESSICA MURPHY"/>
    <n v="4109.3280000000004"/>
    <s v="Jun-2024"/>
  </r>
  <r>
    <n v="8132"/>
    <d v="2024-06-22T00:00:00"/>
    <s v="Michael Jackson"/>
    <x v="2"/>
    <s v="Electronics"/>
    <s v="Desk"/>
    <n v="9"/>
    <n v="228.28"/>
    <n v="2054.52"/>
    <s v="Low"/>
    <n v="2024"/>
    <s v="Michael Jackson"/>
    <s v="MICHAEL JACKSON"/>
    <n v="1849.068"/>
    <s v="Jun-2024"/>
  </r>
  <r>
    <n v="9401"/>
    <d v="2024-06-22T00:00:00"/>
    <s v="Stephanie Foley"/>
    <x v="2"/>
    <s v="Electronics"/>
    <s v="Pen"/>
    <n v="8"/>
    <n v="899.05"/>
    <n v="7192.4"/>
    <s v="High"/>
    <n v="2024"/>
    <s v="Stephanie Foley"/>
    <s v="STEPHANIE FOLEY"/>
    <n v="6473.16"/>
    <s v="Jun-2024"/>
  </r>
  <r>
    <n v="2945"/>
    <d v="2024-06-24T00:00:00"/>
    <s v="Wendy Baxter"/>
    <x v="3"/>
    <s v="Office Supplies"/>
    <s v="Monitor"/>
    <n v="7"/>
    <n v="69.75"/>
    <n v="488.25"/>
    <s v="Low"/>
    <n v="2024"/>
    <s v="Wendy Baxter"/>
    <s v="WENDY BAXTER"/>
    <n v="439.42500000000001"/>
    <s v="Jun-2024"/>
  </r>
  <r>
    <n v="2961"/>
    <d v="2024-06-25T00:00:00"/>
    <s v="Amanda Elliott"/>
    <x v="0"/>
    <s v="Office Supplies"/>
    <s v="Chair"/>
    <n v="3"/>
    <n v="838.64"/>
    <n v="2515.92"/>
    <s v="Low"/>
    <n v="2024"/>
    <s v="Amanda Elliott"/>
    <s v="AMANDA ELLIOTT"/>
    <n v="2264.328"/>
    <s v="Jun-2024"/>
  </r>
  <r>
    <n v="3027"/>
    <d v="2024-06-26T00:00:00"/>
    <s v="Michelle Cole"/>
    <x v="1"/>
    <s v="Electronics"/>
    <s v="Table"/>
    <n v="2"/>
    <n v="118.64"/>
    <n v="237.28"/>
    <s v="Low"/>
    <n v="2024"/>
    <s v="Michelle Cole"/>
    <s v="MICHELLE COLE"/>
    <n v="213.55199999999999"/>
    <s v="Jun-2024"/>
  </r>
  <r>
    <n v="7007"/>
    <d v="2024-06-26T00:00:00"/>
    <s v="Troy Cook"/>
    <x v="1"/>
    <s v="Office Supplies"/>
    <s v="Notebook"/>
    <n v="6"/>
    <n v="465.93"/>
    <n v="2795.58"/>
    <s v="Low"/>
    <n v="2024"/>
    <s v="Troy Cook"/>
    <s v="TROY COOK"/>
    <n v="2516.0219999999999"/>
    <s v="Jun-2024"/>
  </r>
  <r>
    <n v="2912"/>
    <d v="2024-06-27T00:00:00"/>
    <s v="James Campbell"/>
    <x v="0"/>
    <s v="Furniture"/>
    <s v="Desk"/>
    <n v="7"/>
    <n v="901.69"/>
    <n v="6311.83"/>
    <s v="High"/>
    <n v="2024"/>
    <s v="James Campbell"/>
    <s v="JAMES CAMPBELL"/>
    <n v="5680.6470000000008"/>
    <s v="Jun-2024"/>
  </r>
  <r>
    <n v="1585"/>
    <d v="2024-06-28T00:00:00"/>
    <s v="Jennifer James"/>
    <x v="0"/>
    <s v="Office Supplies"/>
    <s v="Table"/>
    <n v="8"/>
    <n v="789.03"/>
    <n v="6312.24"/>
    <s v="High"/>
    <n v="2024"/>
    <s v="Jennifer James"/>
    <s v="JENNIFER JAMES"/>
    <n v="5681.0159999999996"/>
    <s v="Jun-2024"/>
  </r>
  <r>
    <n v="4146"/>
    <d v="2024-06-28T00:00:00"/>
    <s v="Sara Wagner"/>
    <x v="1"/>
    <s v="Electronics"/>
    <s v="Chair"/>
    <n v="8"/>
    <n v="51.53"/>
    <n v="412.24"/>
    <s v="Low"/>
    <n v="2024"/>
    <s v="Sara Wagner"/>
    <s v="SARA WAGNER"/>
    <n v="371.01600000000002"/>
    <s v="Jun-2024"/>
  </r>
  <r>
    <n v="7358"/>
    <d v="2024-06-29T00:00:00"/>
    <s v="Patricia Nichols"/>
    <x v="1"/>
    <s v="Office Supplies"/>
    <s v="Desk"/>
    <n v="8"/>
    <n v="208.92"/>
    <n v="1671.36"/>
    <s v="Low"/>
    <n v="2024"/>
    <s v="Patricia Nichols"/>
    <s v="PATRICIA NICHOLS"/>
    <n v="1504.2239999999999"/>
    <s v="Jun-2024"/>
  </r>
  <r>
    <n v="8905"/>
    <d v="2024-07-01T00:00:00"/>
    <s v="Catherine Smith"/>
    <x v="0"/>
    <s v="Electronics"/>
    <s v="Pen"/>
    <n v="4"/>
    <n v="830.63"/>
    <n v="3322.52"/>
    <s v="Low"/>
    <n v="2024"/>
    <s v="Catherine Smith"/>
    <s v="CATHERINE SMITH"/>
    <n v="2990.268"/>
    <s v="Jul-2024"/>
  </r>
  <r>
    <n v="1778"/>
    <d v="2024-07-01T00:00:00"/>
    <s v="Mr. Donald Schultz"/>
    <x v="2"/>
    <s v="Furniture"/>
    <s v="Notebook"/>
    <n v="4"/>
    <n v="176.33"/>
    <n v="705.32"/>
    <s v="Low"/>
    <n v="2024"/>
    <s v="Mr. Donald Schultz"/>
    <s v="MR. DONALD SCHULTZ"/>
    <n v="634.78800000000001"/>
    <s v="Jul-2024"/>
  </r>
  <r>
    <n v="7433"/>
    <d v="2024-07-02T00:00:00"/>
    <s v="Amy Lynch"/>
    <x v="1"/>
    <s v="Furniture"/>
    <s v="Table"/>
    <n v="1"/>
    <n v="800.73"/>
    <n v="800.73"/>
    <s v="Low"/>
    <n v="2024"/>
    <s v="Amy Lynch"/>
    <s v="AMY LYNCH"/>
    <n v="720.65700000000004"/>
    <s v="Jul-2024"/>
  </r>
  <r>
    <n v="9722"/>
    <d v="2024-07-03T00:00:00"/>
    <s v="Ronald Morris"/>
    <x v="1"/>
    <s v="Office Supplies"/>
    <s v="Chair"/>
    <n v="6"/>
    <n v="997.15"/>
    <n v="5982.9"/>
    <s v="High"/>
    <n v="2024"/>
    <s v="Ronald Morris"/>
    <s v="RONALD MORRIS"/>
    <n v="5384.61"/>
    <s v="Jul-2024"/>
  </r>
  <r>
    <n v="5144"/>
    <d v="2024-07-03T00:00:00"/>
    <s v="Tammy Morris"/>
    <x v="3"/>
    <s v="Electronics"/>
    <s v="Monitor"/>
    <n v="4"/>
    <n v="659.91"/>
    <n v="2639.64"/>
    <s v="Low"/>
    <n v="2024"/>
    <s v="Tammy Morris"/>
    <s v="TAMMY MORRIS"/>
    <n v="2375.6759999999999"/>
    <s v="Jul-2024"/>
  </r>
  <r>
    <n v="6730"/>
    <d v="2024-07-04T00:00:00"/>
    <s v="Luis Morgan"/>
    <x v="3"/>
    <s v="Furniture"/>
    <s v="Printer"/>
    <n v="7"/>
    <n v="662.2"/>
    <n v="4635.4000000000005"/>
    <s v="Low"/>
    <n v="2024"/>
    <s v="Luis Morgan"/>
    <s v="LUIS MORGAN"/>
    <n v="4171.8600000000006"/>
    <s v="Jul-2024"/>
  </r>
  <r>
    <n v="4128"/>
    <d v="2024-07-04T00:00:00"/>
    <s v="Gloria Fernandez"/>
    <x v="0"/>
    <s v="Office Supplies"/>
    <s v="Table"/>
    <n v="8"/>
    <n v="298.75"/>
    <n v="2390"/>
    <s v="Low"/>
    <n v="2024"/>
    <s v="Gloria Fernandez"/>
    <s v="GLORIA FERNANDEZ"/>
    <n v="2151"/>
    <s v="Jul-2024"/>
  </r>
  <r>
    <n v="5827"/>
    <d v="2024-07-05T00:00:00"/>
    <s v="Holly Johnson"/>
    <x v="2"/>
    <s v="Furniture"/>
    <s v="Monitor"/>
    <n v="7"/>
    <n v="139.93"/>
    <n v="979.51"/>
    <s v="Low"/>
    <n v="2024"/>
    <s v="Holly Johnson"/>
    <s v="HOLLY JOHNSON"/>
    <n v="881.55900000000008"/>
    <s v="Jul-2024"/>
  </r>
  <r>
    <n v="2909"/>
    <d v="2024-07-05T00:00:00"/>
    <s v="Russell Atkinson"/>
    <x v="2"/>
    <s v="Furniture"/>
    <s v="Printer"/>
    <n v="9"/>
    <n v="640.29999999999995"/>
    <n v="5762.7"/>
    <s v="High"/>
    <n v="2024"/>
    <s v="Russell Atkinson"/>
    <s v="RUSSELL ATKINSON"/>
    <n v="5186.43"/>
    <s v="Jul-2024"/>
  </r>
  <r>
    <n v="1088"/>
    <d v="2024-07-05T00:00:00"/>
    <s v="Mrs. Cassandra Larson MD"/>
    <x v="2"/>
    <s v="Office Supplies"/>
    <s v="Pen"/>
    <n v="7"/>
    <n v="221.38"/>
    <n v="1549.66"/>
    <s v="Low"/>
    <n v="2024"/>
    <s v="Mrs. Cassandra Larson Md"/>
    <s v="MRS. CASSANDRA LARSON MD"/>
    <n v="1394.694"/>
    <s v="Jul-2024"/>
  </r>
  <r>
    <n v="5286"/>
    <d v="2024-07-06T00:00:00"/>
    <s v="Jorge Smith"/>
    <x v="2"/>
    <s v="Office Supplies"/>
    <s v="Printer"/>
    <n v="1"/>
    <n v="252.9"/>
    <n v="252.9"/>
    <s v="Low"/>
    <n v="2024"/>
    <s v="Jorge Smith"/>
    <s v="JORGE SMITH"/>
    <n v="227.61"/>
    <s v="Jul-2024"/>
  </r>
  <r>
    <n v="4811"/>
    <d v="2024-07-07T00:00:00"/>
    <s v="Katrina Green"/>
    <x v="3"/>
    <s v="Furniture"/>
    <s v="Laptop"/>
    <n v="3"/>
    <n v="831.92"/>
    <n v="2495.7600000000002"/>
    <s v="Low"/>
    <n v="2024"/>
    <s v="Katrina Green"/>
    <s v="KATRINA GREEN"/>
    <n v="2246.1839999999997"/>
    <s v="Jul-2024"/>
  </r>
  <r>
    <n v="6513"/>
    <d v="2024-07-07T00:00:00"/>
    <s v="Anita Moon"/>
    <x v="3"/>
    <s v="Furniture"/>
    <s v="Notebook"/>
    <n v="6"/>
    <n v="782.05"/>
    <n v="4692.2999999999993"/>
    <s v="Low"/>
    <n v="2024"/>
    <s v="Anita Moon"/>
    <s v="ANITA MOON"/>
    <n v="4223.07"/>
    <s v="Jul-2024"/>
  </r>
  <r>
    <n v="5398"/>
    <d v="2024-07-07T00:00:00"/>
    <s v="Darrell Mccarty"/>
    <x v="1"/>
    <s v="Furniture"/>
    <s v="Pen"/>
    <n v="7"/>
    <n v="137.11000000000001"/>
    <n v="959.7700000000001"/>
    <s v="Low"/>
    <n v="2024"/>
    <s v="Darrell Mccarty"/>
    <s v="DARRELL MCCARTY"/>
    <n v="863.79300000000012"/>
    <s v="Jul-2024"/>
  </r>
  <r>
    <n v="4961"/>
    <d v="2024-07-09T00:00:00"/>
    <s v="Joshua Martin"/>
    <x v="0"/>
    <s v="Furniture"/>
    <s v="Desk"/>
    <n v="8"/>
    <n v="973.75"/>
    <n v="7790"/>
    <s v="High"/>
    <n v="2024"/>
    <s v="Joshua Martin"/>
    <s v="JOSHUA MARTIN"/>
    <n v="7011"/>
    <s v="Jul-2024"/>
  </r>
  <r>
    <n v="6182"/>
    <d v="2024-07-09T00:00:00"/>
    <s v="Kristen Meyer"/>
    <x v="2"/>
    <s v="Electronics"/>
    <s v="Chair"/>
    <n v="6"/>
    <n v="798.57"/>
    <n v="4791.42"/>
    <s v="Low"/>
    <n v="2024"/>
    <s v="Kristen Meyer"/>
    <s v="KRISTEN MEYER"/>
    <n v="4312.2780000000002"/>
    <s v="Jul-2024"/>
  </r>
  <r>
    <n v="5654"/>
    <d v="2024-07-09T00:00:00"/>
    <s v="Nicole Harrington"/>
    <x v="1"/>
    <s v="Office Supplies"/>
    <s v="Pen"/>
    <n v="5"/>
    <n v="491.8"/>
    <n v="2459"/>
    <s v="Low"/>
    <n v="2024"/>
    <s v="Nicole Harrington"/>
    <s v="NICOLE HARRINGTON"/>
    <n v="2213.1"/>
    <s v="Jul-2024"/>
  </r>
  <r>
    <n v="7406"/>
    <d v="2024-07-09T00:00:00"/>
    <s v="Samuel Young"/>
    <x v="3"/>
    <s v="Office Supplies"/>
    <s v="Pen"/>
    <n v="7"/>
    <n v="91.35"/>
    <n v="639.44999999999993"/>
    <s v="Low"/>
    <n v="2024"/>
    <s v="Samuel Young"/>
    <s v="SAMUEL YOUNG"/>
    <n v="575.505"/>
    <s v="Jul-2024"/>
  </r>
  <r>
    <n v="8864"/>
    <d v="2024-07-10T00:00:00"/>
    <s v="Grace Padilla"/>
    <x v="3"/>
    <s v="Electronics"/>
    <s v="Laptop"/>
    <n v="9"/>
    <n v="440.48"/>
    <n v="3964.32"/>
    <s v="Low"/>
    <n v="2024"/>
    <s v="Grace Padilla"/>
    <s v="GRACE PADILLA"/>
    <n v="3567.8879999999999"/>
    <s v="Jul-2024"/>
  </r>
  <r>
    <n v="1262"/>
    <d v="2024-07-10T00:00:00"/>
    <s v="Ryan Church"/>
    <x v="2"/>
    <s v="Electronics"/>
    <s v="Monitor"/>
    <n v="7"/>
    <n v="220.97"/>
    <n v="1546.79"/>
    <s v="Low"/>
    <n v="2024"/>
    <s v="Ryan Church"/>
    <s v="RYAN CHURCH"/>
    <n v="1392.1109999999999"/>
    <s v="Jul-2024"/>
  </r>
  <r>
    <n v="6596"/>
    <d v="2024-07-10T00:00:00"/>
    <s v="Christopher Lopez"/>
    <x v="1"/>
    <s v="Furniture"/>
    <s v="Table"/>
    <n v="3"/>
    <n v="590.74"/>
    <n v="1772.22"/>
    <s v="Low"/>
    <n v="2024"/>
    <s v="Christopher Lopez"/>
    <s v="CHRISTOPHER LOPEZ"/>
    <n v="1594.998"/>
    <s v="Jul-2024"/>
  </r>
  <r>
    <n v="7728"/>
    <d v="2024-07-10T00:00:00"/>
    <s v="Thomas Calderon"/>
    <x v="3"/>
    <s v="Furniture"/>
    <s v="Printer"/>
    <n v="4"/>
    <n v="537.63"/>
    <n v="2150.52"/>
    <s v="Low"/>
    <n v="2024"/>
    <s v="Thomas Calderon"/>
    <s v="THOMAS CALDERON"/>
    <n v="1935.4680000000001"/>
    <s v="Jul-2024"/>
  </r>
  <r>
    <n v="8483"/>
    <d v="2024-07-11T00:00:00"/>
    <s v="Alexandra Coleman"/>
    <x v="1"/>
    <s v="Office Supplies"/>
    <s v="Pen"/>
    <n v="8"/>
    <n v="915.27"/>
    <n v="7322.16"/>
    <s v="High"/>
    <n v="2024"/>
    <s v="Alexandra Coleman"/>
    <s v="ALEXANDRA COLEMAN"/>
    <n v="6589.9440000000004"/>
    <s v="Jul-2024"/>
  </r>
  <r>
    <n v="4155"/>
    <d v="2024-07-11T00:00:00"/>
    <s v="Karen Ryan"/>
    <x v="2"/>
    <s v="Electronics"/>
    <s v="Table"/>
    <n v="6"/>
    <n v="629.96"/>
    <n v="3779.76"/>
    <s v="Low"/>
    <n v="2024"/>
    <s v="Karen Ryan"/>
    <s v="KAREN RYAN"/>
    <n v="3401.7840000000006"/>
    <s v="Jul-2024"/>
  </r>
  <r>
    <n v="1768"/>
    <d v="2024-07-12T00:00:00"/>
    <s v="Brandon Schmidt"/>
    <x v="1"/>
    <s v="Office Supplies"/>
    <s v="Desk"/>
    <n v="8"/>
    <n v="572.27"/>
    <n v="4578.16"/>
    <s v="Low"/>
    <n v="2024"/>
    <s v="Brandon Schmidt"/>
    <s v="BRANDON SCHMIDT"/>
    <n v="4120.3440000000001"/>
    <s v="Jul-2024"/>
  </r>
  <r>
    <n v="3604"/>
    <d v="2024-07-14T00:00:00"/>
    <s v="Deborah Burton"/>
    <x v="3"/>
    <s v="Furniture"/>
    <s v="Laptop"/>
    <n v="1"/>
    <n v="239.35"/>
    <n v="239.35"/>
    <s v="Low"/>
    <n v="2024"/>
    <s v="Deborah Burton"/>
    <s v="DEBORAH BURTON"/>
    <n v="215.41499999999999"/>
    <s v="Jul-2024"/>
  </r>
  <r>
    <n v="1858"/>
    <d v="2024-07-15T00:00:00"/>
    <s v="Robin Cardenas"/>
    <x v="0"/>
    <s v="Office Supplies"/>
    <s v="Monitor"/>
    <n v="1"/>
    <n v="686.43"/>
    <n v="686.43"/>
    <s v="Low"/>
    <n v="2024"/>
    <s v="Robin Cardenas"/>
    <s v="ROBIN CARDENAS"/>
    <n v="617.78699999999992"/>
    <s v="Jul-2024"/>
  </r>
  <r>
    <n v="1936"/>
    <d v="2024-07-16T00:00:00"/>
    <s v="Brian Porter"/>
    <x v="1"/>
    <s v="Furniture"/>
    <s v="Laptop"/>
    <n v="2"/>
    <n v="544.59"/>
    <n v="1089.18"/>
    <s v="Low"/>
    <n v="2024"/>
    <s v="Brian Porter"/>
    <s v="BRIAN PORTER"/>
    <n v="980.26200000000006"/>
    <s v="Jul-2024"/>
  </r>
  <r>
    <n v="9435"/>
    <d v="2024-07-16T00:00:00"/>
    <s v="Nicole Bray"/>
    <x v="3"/>
    <s v="Furniture"/>
    <s v="Pen"/>
    <n v="4"/>
    <n v="693.1"/>
    <n v="2772.4"/>
    <s v="Low"/>
    <n v="2024"/>
    <s v="Nicole Bray"/>
    <s v="NICOLE BRAY"/>
    <n v="2495.1600000000003"/>
    <s v="Jul-2024"/>
  </r>
  <r>
    <n v="1272"/>
    <d v="2024-07-17T00:00:00"/>
    <s v="Kimberly Summers"/>
    <x v="2"/>
    <s v="Electronics"/>
    <s v="Desk"/>
    <n v="4"/>
    <n v="169.15"/>
    <n v="676.6"/>
    <s v="Low"/>
    <n v="2024"/>
    <s v="Kimberly Summers"/>
    <s v="KIMBERLY SUMMERS"/>
    <n v="608.94000000000005"/>
    <s v="Jul-2024"/>
  </r>
  <r>
    <n v="9716"/>
    <d v="2024-07-18T00:00:00"/>
    <s v="Ryan Smith"/>
    <x v="0"/>
    <s v="Office Supplies"/>
    <s v="Desk"/>
    <n v="9"/>
    <n v="181.79"/>
    <n v="1636.11"/>
    <s v="Low"/>
    <n v="2024"/>
    <s v="Ryan Smith"/>
    <s v="RYAN SMITH"/>
    <n v="1472.4989999999998"/>
    <s v="Jul-2024"/>
  </r>
  <r>
    <n v="2317"/>
    <d v="2024-07-19T00:00:00"/>
    <s v="Dean Mahoney"/>
    <x v="2"/>
    <s v="Electronics"/>
    <s v="Notebook"/>
    <n v="2"/>
    <n v="775.74"/>
    <n v="1551.48"/>
    <s v="Low"/>
    <n v="2024"/>
    <s v="Dean Mahoney"/>
    <s v="DEAN MAHONEY"/>
    <n v="1396.3320000000001"/>
    <s v="Jul-2024"/>
  </r>
  <r>
    <n v="4267"/>
    <d v="2024-07-20T00:00:00"/>
    <s v="Karla Tran"/>
    <x v="3"/>
    <s v="Electronics"/>
    <s v="Notebook"/>
    <n v="6"/>
    <n v="379.52"/>
    <n v="2277.12"/>
    <s v="Low"/>
    <n v="2024"/>
    <s v="Karla Tran"/>
    <s v="KARLA TRAN"/>
    <n v="2049.4079999999999"/>
    <s v="Jul-2024"/>
  </r>
  <r>
    <n v="8283"/>
    <d v="2024-07-20T00:00:00"/>
    <s v="Sarah Newman"/>
    <x v="1"/>
    <s v="Electronics"/>
    <s v="Chair"/>
    <n v="7"/>
    <n v="510.79"/>
    <n v="3575.53"/>
    <s v="Low"/>
    <n v="2024"/>
    <s v="Sarah Newman"/>
    <s v="SARAH NEWMAN"/>
    <n v="3217.9769999999999"/>
    <s v="Jul-2024"/>
  </r>
  <r>
    <n v="8930"/>
    <d v="2024-07-22T00:00:00"/>
    <s v="Jamie Castillo"/>
    <x v="3"/>
    <s v="Electronics"/>
    <s v="Table"/>
    <n v="4"/>
    <n v="697.75"/>
    <n v="2791"/>
    <s v="Low"/>
    <n v="2024"/>
    <s v="Jamie Castillo"/>
    <s v="JAMIE CASTILLO"/>
    <n v="2511.9"/>
    <s v="Jul-2024"/>
  </r>
  <r>
    <n v="5857"/>
    <d v="2024-07-24T00:00:00"/>
    <s v="Wendy Turner"/>
    <x v="1"/>
    <s v="Office Supplies"/>
    <s v="Desk"/>
    <n v="8"/>
    <n v="322.99"/>
    <n v="2583.92"/>
    <s v="Low"/>
    <n v="2024"/>
    <s v="Wendy Turner"/>
    <s v="WENDY TURNER"/>
    <n v="2325.5280000000002"/>
    <s v="Jul-2024"/>
  </r>
  <r>
    <n v="2918"/>
    <d v="2024-07-24T00:00:00"/>
    <s v="Charles Brock"/>
    <x v="2"/>
    <s v="Furniture"/>
    <s v="Monitor"/>
    <n v="2"/>
    <n v="33.4"/>
    <n v="66.8"/>
    <s v="Low"/>
    <n v="2024"/>
    <s v="Charles Brock"/>
    <s v="CHARLES BROCK"/>
    <n v="60.12"/>
    <s v="Jul-2024"/>
  </r>
  <r>
    <n v="8180"/>
    <d v="2024-07-25T00:00:00"/>
    <s v="Michelle Collins"/>
    <x v="0"/>
    <s v="Office Supplies"/>
    <s v="Printer"/>
    <n v="2"/>
    <n v="259.72000000000003"/>
    <n v="519.44000000000005"/>
    <s v="Low"/>
    <n v="2024"/>
    <s v="Michelle Collins"/>
    <s v="MICHELLE COLLINS"/>
    <n v="467.49600000000004"/>
    <s v="Jul-2024"/>
  </r>
  <r>
    <n v="1712"/>
    <d v="2024-07-26T00:00:00"/>
    <s v="Dean Moss"/>
    <x v="3"/>
    <s v="Office Supplies"/>
    <s v="Monitor"/>
    <n v="1"/>
    <n v="494.53"/>
    <n v="494.53"/>
    <s v="Low"/>
    <n v="2024"/>
    <s v="Dean Moss"/>
    <s v="DEAN MOSS"/>
    <n v="445.077"/>
    <s v="Jul-2024"/>
  </r>
  <r>
    <n v="7646"/>
    <d v="2024-07-26T00:00:00"/>
    <s v="Karen West"/>
    <x v="0"/>
    <s v="Office Supplies"/>
    <s v="Notebook"/>
    <n v="6"/>
    <n v="620.97"/>
    <n v="3725.82"/>
    <s v="Low"/>
    <n v="2024"/>
    <s v="Karen West"/>
    <s v="KAREN WEST"/>
    <n v="3353.2380000000003"/>
    <s v="Jul-2024"/>
  </r>
  <r>
    <n v="8233"/>
    <d v="2024-07-27T00:00:00"/>
    <s v="Michael Taylor"/>
    <x v="2"/>
    <s v="Furniture"/>
    <s v="Desk"/>
    <n v="1"/>
    <n v="512.39"/>
    <n v="512.39"/>
    <s v="Low"/>
    <n v="2024"/>
    <s v="Michael Taylor"/>
    <s v="MICHAEL TAYLOR"/>
    <n v="461.15100000000001"/>
    <s v="Jul-2024"/>
  </r>
  <r>
    <n v="1206"/>
    <d v="2024-07-28T00:00:00"/>
    <s v="John Peck"/>
    <x v="3"/>
    <s v="Furniture"/>
    <s v="Table"/>
    <n v="3"/>
    <n v="266.83"/>
    <n v="800.49"/>
    <s v="Low"/>
    <n v="2024"/>
    <s v="John Peck"/>
    <s v="JOHN PECK"/>
    <n v="720.44100000000003"/>
    <s v="Jul-2024"/>
  </r>
  <r>
    <n v="2102"/>
    <d v="2024-07-28T00:00:00"/>
    <s v="Taylor Arnold"/>
    <x v="2"/>
    <s v="Office Supplies"/>
    <s v="Notebook"/>
    <n v="9"/>
    <n v="934.54"/>
    <n v="8410.86"/>
    <s v="High"/>
    <n v="2024"/>
    <s v="Taylor Arnold"/>
    <s v="TAYLOR ARNOLD"/>
    <n v="7569.7740000000003"/>
    <s v="Jul-2024"/>
  </r>
  <r>
    <n v="8792"/>
    <d v="2024-07-28T00:00:00"/>
    <s v="Melanie Garza"/>
    <x v="0"/>
    <s v="Furniture"/>
    <s v="Chair"/>
    <n v="3"/>
    <n v="145.08000000000001"/>
    <n v="435.24"/>
    <s v="Low"/>
    <n v="2024"/>
    <s v="Melanie Garza"/>
    <s v="MELANIE GARZA"/>
    <n v="391.71600000000001"/>
    <s v="Jul-2024"/>
  </r>
  <r>
    <n v="7383"/>
    <d v="2024-07-29T00:00:00"/>
    <s v="Shannon Johnson"/>
    <x v="0"/>
    <s v="Furniture"/>
    <s v="Pen"/>
    <n v="2"/>
    <n v="208.15"/>
    <n v="416.3"/>
    <s v="Low"/>
    <n v="2024"/>
    <s v="Shannon Johnson"/>
    <s v="SHANNON JOHNSON"/>
    <n v="374.67"/>
    <s v="Jul-2024"/>
  </r>
  <r>
    <n v="2919"/>
    <d v="2024-07-30T00:00:00"/>
    <s v="Theresa May"/>
    <x v="3"/>
    <s v="Office Supplies"/>
    <s v="Desk"/>
    <n v="3"/>
    <n v="354.33"/>
    <n v="1062.99"/>
    <s v="Low"/>
    <n v="2024"/>
    <s v="Theresa May"/>
    <s v="THERESA MAY"/>
    <n v="956.69100000000003"/>
    <s v="Jul-2024"/>
  </r>
  <r>
    <n v="5703"/>
    <d v="2024-07-31T00:00:00"/>
    <s v="Brittany Carpenter"/>
    <x v="3"/>
    <s v="Office Supplies"/>
    <s v="Printer"/>
    <n v="8"/>
    <n v="523.73"/>
    <n v="4189.84"/>
    <s v="Low"/>
    <n v="2024"/>
    <s v="Brittany Carpenter"/>
    <s v="BRITTANY CARPENTER"/>
    <n v="3770.8560000000002"/>
    <s v="Jul-2024"/>
  </r>
  <r>
    <n v="3015"/>
    <d v="2024-08-02T00:00:00"/>
    <s v="Donna Barajas"/>
    <x v="2"/>
    <s v="Electronics"/>
    <s v="Printer"/>
    <n v="4"/>
    <n v="126.57"/>
    <n v="506.28"/>
    <s v="Low"/>
    <n v="2024"/>
    <s v="Donna Barajas"/>
    <s v="DONNA BARAJAS"/>
    <n v="455.65199999999999"/>
    <s v="Aug-2024"/>
  </r>
  <r>
    <n v="7001"/>
    <d v="2024-08-02T00:00:00"/>
    <s v="Kevin Perez"/>
    <x v="0"/>
    <s v="Furniture"/>
    <s v="Table"/>
    <n v="5"/>
    <n v="86.18"/>
    <n v="430.9"/>
    <s v="Low"/>
    <n v="2024"/>
    <s v="Kevin Perez"/>
    <s v="KEVIN PEREZ"/>
    <n v="387.81000000000006"/>
    <s v="Aug-2024"/>
  </r>
  <r>
    <n v="9510"/>
    <d v="2024-08-02T00:00:00"/>
    <s v="Renee Williams"/>
    <x v="2"/>
    <s v="Electronics"/>
    <s v="Notebook"/>
    <n v="4"/>
    <n v="683.69"/>
    <n v="2734.76"/>
    <s v="Low"/>
    <n v="2024"/>
    <s v="Renee Williams"/>
    <s v="RENEE WILLIAMS"/>
    <n v="2461.2840000000001"/>
    <s v="Aug-2024"/>
  </r>
  <r>
    <n v="3745"/>
    <d v="2024-08-02T00:00:00"/>
    <s v="Rodney Pearson"/>
    <x v="1"/>
    <s v="Electronics"/>
    <s v="Desk"/>
    <n v="9"/>
    <n v="114.61"/>
    <n v="1031.49"/>
    <s v="Low"/>
    <n v="2024"/>
    <s v="Rodney Pearson"/>
    <s v="RODNEY PEARSON"/>
    <n v="928.34100000000001"/>
    <s v="Aug-2024"/>
  </r>
  <r>
    <n v="5325"/>
    <d v="2024-08-03T00:00:00"/>
    <s v="Nicole Wright"/>
    <x v="0"/>
    <s v="Electronics"/>
    <s v="Printer"/>
    <n v="5"/>
    <n v="709.71"/>
    <n v="3548.55"/>
    <s v="Low"/>
    <n v="2024"/>
    <s v="Nicole Wright"/>
    <s v="NICOLE WRIGHT"/>
    <n v="3193.6950000000002"/>
    <s v="Aug-2024"/>
  </r>
  <r>
    <n v="9993"/>
    <d v="2024-08-03T00:00:00"/>
    <s v="John Taylor"/>
    <x v="2"/>
    <s v="Office Supplies"/>
    <s v="Laptop"/>
    <n v="9"/>
    <n v="199.95"/>
    <n v="1799.55"/>
    <s v="Low"/>
    <n v="2024"/>
    <s v="John Taylor"/>
    <s v="JOHN TAYLOR"/>
    <n v="1619.5949999999998"/>
    <s v="Aug-2024"/>
  </r>
  <r>
    <n v="6618"/>
    <d v="2024-08-04T00:00:00"/>
    <s v="John Golden"/>
    <x v="0"/>
    <s v="Office Supplies"/>
    <s v="Pen"/>
    <n v="4"/>
    <n v="179.96"/>
    <n v="719.84"/>
    <s v="Low"/>
    <n v="2024"/>
    <s v="John Golden"/>
    <s v="JOHN GOLDEN"/>
    <n v="647.85599999999999"/>
    <s v="Aug-2024"/>
  </r>
  <r>
    <n v="1627"/>
    <d v="2024-08-04T00:00:00"/>
    <s v="James Turner"/>
    <x v="0"/>
    <s v="Office Supplies"/>
    <s v="Chair"/>
    <n v="1"/>
    <n v="457.25"/>
    <n v="457.25"/>
    <s v="Low"/>
    <n v="2024"/>
    <s v="James Turner"/>
    <s v="JAMES TURNER"/>
    <n v="411.52500000000003"/>
    <s v="Aug-2024"/>
  </r>
  <r>
    <n v="9803"/>
    <d v="2024-08-05T00:00:00"/>
    <s v="Katrina Underwood"/>
    <x v="1"/>
    <s v="Electronics"/>
    <s v="Chair"/>
    <n v="5"/>
    <n v="909.94"/>
    <n v="4549.7000000000007"/>
    <s v="Low"/>
    <n v="2024"/>
    <s v="Katrina Underwood"/>
    <s v="KATRINA UNDERWOOD"/>
    <n v="4094.73"/>
    <s v="Aug-2024"/>
  </r>
  <r>
    <n v="2064"/>
    <d v="2024-08-05T00:00:00"/>
    <s v="Brenda Garcia"/>
    <x v="1"/>
    <s v="Office Supplies"/>
    <s v="Table"/>
    <n v="1"/>
    <n v="764.66"/>
    <n v="764.66"/>
    <s v="Low"/>
    <n v="2024"/>
    <s v="Brenda Garcia"/>
    <s v="BRENDA GARCIA"/>
    <n v="688.19399999999996"/>
    <s v="Aug-2024"/>
  </r>
  <r>
    <n v="8292"/>
    <d v="2024-08-06T00:00:00"/>
    <s v="Heather Mcdaniel"/>
    <x v="3"/>
    <s v="Furniture"/>
    <s v="Notebook"/>
    <n v="3"/>
    <n v="186.76"/>
    <n v="560.28"/>
    <s v="Low"/>
    <n v="2024"/>
    <s v="Heather Mcdaniel"/>
    <s v="HEATHER MCDANIEL"/>
    <n v="504.25200000000001"/>
    <s v="Aug-2024"/>
  </r>
  <r>
    <n v="2557"/>
    <d v="2024-08-06T00:00:00"/>
    <s v="Julie Miller"/>
    <x v="3"/>
    <s v="Furniture"/>
    <s v="Pen"/>
    <n v="6"/>
    <n v="937.24"/>
    <n v="5623.4400000000014"/>
    <s v="High"/>
    <n v="2024"/>
    <s v="Julie Miller"/>
    <s v="JULIE MILLER"/>
    <n v="5061.0960000000005"/>
    <s v="Aug-2024"/>
  </r>
  <r>
    <n v="1304"/>
    <d v="2024-08-07T00:00:00"/>
    <s v="Jason Johnson"/>
    <x v="2"/>
    <s v="Furniture"/>
    <s v="Monitor"/>
    <n v="1"/>
    <n v="493.96"/>
    <n v="493.96"/>
    <s v="Low"/>
    <n v="2024"/>
    <s v="Jason Johnson"/>
    <s v="JASON JOHNSON"/>
    <n v="444.56399999999996"/>
    <s v="Aug-2024"/>
  </r>
  <r>
    <n v="4235"/>
    <d v="2024-08-08T00:00:00"/>
    <s v="Lisa White"/>
    <x v="0"/>
    <s v="Office Supplies"/>
    <s v="Notebook"/>
    <n v="3"/>
    <n v="253.94"/>
    <n v="761.81999999999994"/>
    <s v="Low"/>
    <n v="2024"/>
    <s v="Lisa White"/>
    <s v="LISA WHITE"/>
    <n v="685.63799999999992"/>
    <s v="Aug-2024"/>
  </r>
  <r>
    <n v="9112"/>
    <d v="2024-08-10T00:00:00"/>
    <s v="Jason Lindsey"/>
    <x v="2"/>
    <s v="Furniture"/>
    <s v="Chair"/>
    <n v="5"/>
    <n v="39.67"/>
    <n v="198.35"/>
    <s v="Low"/>
    <n v="2024"/>
    <s v="Jason Lindsey"/>
    <s v="JASON LINDSEY"/>
    <n v="178.51500000000001"/>
    <s v="Aug-2024"/>
  </r>
  <r>
    <n v="6515"/>
    <d v="2024-08-10T00:00:00"/>
    <s v="Brian Lyons"/>
    <x v="3"/>
    <s v="Office Supplies"/>
    <s v="Laptop"/>
    <n v="9"/>
    <n v="782.72"/>
    <n v="7044.48"/>
    <s v="High"/>
    <n v="2024"/>
    <s v="Brian Lyons"/>
    <s v="BRIAN LYONS"/>
    <n v="6340.0320000000011"/>
    <s v="Aug-2024"/>
  </r>
  <r>
    <n v="1556"/>
    <d v="2024-08-12T00:00:00"/>
    <s v="Lisa Joseph"/>
    <x v="1"/>
    <s v="Office Supplies"/>
    <s v="Laptop"/>
    <n v="9"/>
    <n v="665.22"/>
    <n v="5986.98"/>
    <s v="High"/>
    <n v="2024"/>
    <s v="Lisa Joseph"/>
    <s v="LISA JOSEPH"/>
    <n v="5388.2820000000011"/>
    <s v="Aug-2024"/>
  </r>
  <r>
    <n v="9388"/>
    <d v="2024-08-12T00:00:00"/>
    <s v="Jeffrey Nguyen"/>
    <x v="2"/>
    <s v="Furniture"/>
    <s v="Monitor"/>
    <n v="5"/>
    <n v="605.86"/>
    <n v="3029.3"/>
    <s v="Low"/>
    <n v="2024"/>
    <s v="Jeffrey Nguyen"/>
    <s v="JEFFREY NGUYEN"/>
    <n v="2726.37"/>
    <s v="Aug-2024"/>
  </r>
  <r>
    <n v="2898"/>
    <d v="2024-08-15T00:00:00"/>
    <s v="Steven Reyes"/>
    <x v="1"/>
    <s v="Office Supplies"/>
    <s v="Monitor"/>
    <n v="7"/>
    <n v="238.76"/>
    <n v="1671.32"/>
    <s v="Low"/>
    <n v="2024"/>
    <s v="Steven Reyes"/>
    <s v="STEVEN REYES"/>
    <n v="1504.1879999999999"/>
    <s v="Aug-2024"/>
  </r>
  <r>
    <n v="5133"/>
    <d v="2024-08-18T00:00:00"/>
    <s v="Jonathan Clark"/>
    <x v="3"/>
    <s v="Furniture"/>
    <s v="Table"/>
    <n v="6"/>
    <n v="884.95"/>
    <n v="5309.7000000000007"/>
    <s v="High"/>
    <n v="2024"/>
    <s v="Jonathan Clark"/>
    <s v="JONATHAN CLARK"/>
    <n v="4778.7300000000005"/>
    <s v="Aug-2024"/>
  </r>
  <r>
    <n v="1645"/>
    <d v="2024-08-19T00:00:00"/>
    <s v="Debra Flowers"/>
    <x v="2"/>
    <s v="Electronics"/>
    <s v="Desk"/>
    <n v="7"/>
    <n v="34.340000000000003"/>
    <n v="240.38"/>
    <s v="Low"/>
    <n v="2024"/>
    <s v="Debra Flowers"/>
    <s v="DEBRA FLOWERS"/>
    <n v="216.34200000000001"/>
    <s v="Aug-2024"/>
  </r>
  <r>
    <n v="2310"/>
    <d v="2024-08-19T00:00:00"/>
    <s v="Gina Miranda"/>
    <x v="3"/>
    <s v="Office Supplies"/>
    <s v="Printer"/>
    <n v="9"/>
    <n v="359.72"/>
    <n v="3237.48"/>
    <s v="Low"/>
    <n v="2024"/>
    <s v="Gina Miranda"/>
    <s v="GINA MIRANDA"/>
    <n v="2913.7320000000004"/>
    <s v="Aug-2024"/>
  </r>
  <r>
    <n v="9846"/>
    <d v="2024-08-20T00:00:00"/>
    <s v="Tonya Holland"/>
    <x v="0"/>
    <s v="Electronics"/>
    <s v="Printer"/>
    <n v="1"/>
    <n v="727.52"/>
    <n v="727.52"/>
    <s v="Low"/>
    <n v="2024"/>
    <s v="Tonya Holland"/>
    <s v="TONYA HOLLAND"/>
    <n v="654.76800000000003"/>
    <s v="Aug-2024"/>
  </r>
  <r>
    <n v="7497"/>
    <d v="2024-08-20T00:00:00"/>
    <s v="Amanda Cross"/>
    <x v="1"/>
    <s v="Electronics"/>
    <s v="Table"/>
    <n v="9"/>
    <n v="98.52"/>
    <n v="886.68"/>
    <s v="Low"/>
    <n v="2024"/>
    <s v="Amanda Cross"/>
    <s v="AMANDA CROSS"/>
    <n v="798.01199999999994"/>
    <s v="Aug-2024"/>
  </r>
  <r>
    <n v="8282"/>
    <d v="2024-08-20T00:00:00"/>
    <s v="Patty Acosta"/>
    <x v="2"/>
    <s v="Office Supplies"/>
    <s v="Desk"/>
    <n v="7"/>
    <n v="130.66999999999999"/>
    <n v="914.68999999999994"/>
    <s v="Low"/>
    <n v="2024"/>
    <s v="Patty Acosta"/>
    <s v="PATTY ACOSTA"/>
    <n v="823.221"/>
    <s v="Aug-2024"/>
  </r>
  <r>
    <n v="4061"/>
    <d v="2024-08-21T00:00:00"/>
    <s v="Amanda Riley"/>
    <x v="2"/>
    <s v="Electronics"/>
    <s v="Laptop"/>
    <n v="3"/>
    <n v="611.02"/>
    <n v="1833.06"/>
    <s v="Low"/>
    <n v="2024"/>
    <s v="Amanda Riley"/>
    <s v="AMANDA RILEY"/>
    <n v="1649.7539999999999"/>
    <s v="Aug-2024"/>
  </r>
  <r>
    <n v="6873"/>
    <d v="2024-08-22T00:00:00"/>
    <s v="Ronald Galvan"/>
    <x v="1"/>
    <s v="Electronics"/>
    <s v="Pen"/>
    <n v="6"/>
    <n v="245.17"/>
    <n v="1471.02"/>
    <s v="Low"/>
    <n v="2024"/>
    <s v="Ronald Galvan"/>
    <s v="RONALD GALVAN"/>
    <n v="1323.9179999999999"/>
    <s v="Aug-2024"/>
  </r>
  <r>
    <n v="2544"/>
    <d v="2024-08-23T00:00:00"/>
    <s v="April Griffin"/>
    <x v="0"/>
    <s v="Office Supplies"/>
    <s v="Table"/>
    <n v="9"/>
    <n v="711.97"/>
    <n v="6407.73"/>
    <s v="High"/>
    <n v="2024"/>
    <s v="April Griffin"/>
    <s v="APRIL GRIFFIN"/>
    <n v="5766.9570000000003"/>
    <s v="Aug-2024"/>
  </r>
  <r>
    <n v="4299"/>
    <d v="2024-08-23T00:00:00"/>
    <s v="Tiffany Huff"/>
    <x v="0"/>
    <s v="Furniture"/>
    <s v="Chair"/>
    <n v="5"/>
    <n v="739.04"/>
    <n v="3695.2"/>
    <s v="Low"/>
    <n v="2024"/>
    <s v="Tiffany Huff"/>
    <s v="TIFFANY HUFF"/>
    <n v="3325.68"/>
    <s v="Aug-2024"/>
  </r>
  <r>
    <n v="6570"/>
    <d v="2024-08-23T00:00:00"/>
    <s v="Samantha Munoz"/>
    <x v="2"/>
    <s v="Furniture"/>
    <s v="Chair"/>
    <n v="5"/>
    <n v="740.13"/>
    <n v="3700.65"/>
    <s v="Low"/>
    <n v="2024"/>
    <s v="Samantha Munoz"/>
    <s v="SAMANTHA MUNOZ"/>
    <n v="3330.585"/>
    <s v="Aug-2024"/>
  </r>
  <r>
    <n v="5256"/>
    <d v="2024-08-24T00:00:00"/>
    <s v="Sarah Vargas"/>
    <x v="3"/>
    <s v="Office Supplies"/>
    <s v="Pen"/>
    <n v="5"/>
    <n v="740.06"/>
    <n v="3700.3"/>
    <s v="Low"/>
    <n v="2024"/>
    <s v="Sarah Vargas"/>
    <s v="SARAH VARGAS"/>
    <n v="3330.27"/>
    <s v="Aug-2024"/>
  </r>
  <r>
    <n v="2192"/>
    <d v="2024-08-25T00:00:00"/>
    <s v="Tammy Vasquez"/>
    <x v="3"/>
    <s v="Furniture"/>
    <s v="Chair"/>
    <n v="6"/>
    <n v="657.97"/>
    <n v="3947.82"/>
    <s v="Low"/>
    <n v="2024"/>
    <s v="Tammy Vasquez"/>
    <s v="TAMMY VASQUEZ"/>
    <n v="3553.038"/>
    <s v="Aug-2024"/>
  </r>
  <r>
    <n v="7647"/>
    <d v="2024-08-25T00:00:00"/>
    <s v="Kurt Baker MD"/>
    <x v="2"/>
    <s v="Furniture"/>
    <s v="Notebook"/>
    <n v="5"/>
    <n v="620.48"/>
    <n v="3102.4"/>
    <s v="Low"/>
    <n v="2024"/>
    <s v="Kurt Baker Md"/>
    <s v="KURT BAKER MD"/>
    <n v="2792.16"/>
    <s v="Aug-2024"/>
  </r>
  <r>
    <n v="7060"/>
    <d v="2024-08-25T00:00:00"/>
    <s v="David Garcia"/>
    <x v="3"/>
    <s v="Office Supplies"/>
    <s v="Notebook"/>
    <n v="5"/>
    <n v="642.73"/>
    <n v="3213.65"/>
    <s v="Low"/>
    <n v="2024"/>
    <s v="David Garcia"/>
    <s v="DAVID GARCIA"/>
    <n v="2892.2849999999999"/>
    <s v="Aug-2024"/>
  </r>
  <r>
    <n v="2277"/>
    <d v="2024-08-26T00:00:00"/>
    <s v="Robert Flores"/>
    <x v="0"/>
    <s v="Electronics"/>
    <s v="Monitor"/>
    <n v="1"/>
    <n v="275.99"/>
    <n v="275.99"/>
    <s v="Low"/>
    <n v="2024"/>
    <s v="Robert Flores"/>
    <s v="ROBERT FLORES"/>
    <n v="248.39100000000002"/>
    <s v="Aug-2024"/>
  </r>
  <r>
    <n v="1844"/>
    <d v="2024-08-29T00:00:00"/>
    <s v="Corey Fisher"/>
    <x v="3"/>
    <s v="Office Supplies"/>
    <s v="Printer"/>
    <n v="4"/>
    <n v="545.88"/>
    <n v="2183.52"/>
    <s v="Low"/>
    <n v="2024"/>
    <s v="Corey Fisher"/>
    <s v="COREY FISHER"/>
    <n v="1965.1680000000001"/>
    <s v="Aug-2024"/>
  </r>
  <r>
    <n v="5728"/>
    <d v="2024-09-02T00:00:00"/>
    <s v="Jacob Sims"/>
    <x v="0"/>
    <s v="Electronics"/>
    <s v="Notebook"/>
    <n v="9"/>
    <n v="597.01"/>
    <n v="5373.09"/>
    <s v="High"/>
    <n v="2024"/>
    <s v="Jacob Sims"/>
    <s v="JACOB SIMS"/>
    <n v="4835.7809999999999"/>
    <s v="Sep-2024"/>
  </r>
  <r>
    <n v="2355"/>
    <d v="2024-09-02T00:00:00"/>
    <s v="Mr. Zachary Mcbride DVM"/>
    <x v="3"/>
    <s v="Office Supplies"/>
    <s v="Chair"/>
    <n v="9"/>
    <n v="882.06"/>
    <n v="7938.5399999999991"/>
    <s v="High"/>
    <n v="2024"/>
    <s v="Mr. Zachary Mcbride Dvm"/>
    <s v="MR. ZACHARY MCBRIDE DVM"/>
    <n v="7144.6859999999997"/>
    <s v="Sep-2024"/>
  </r>
  <r>
    <n v="5355"/>
    <d v="2024-09-02T00:00:00"/>
    <s v="Dr. Kari Newton"/>
    <x v="0"/>
    <s v="Furniture"/>
    <s v="Chair"/>
    <n v="6"/>
    <n v="232.37"/>
    <n v="1394.22"/>
    <s v="Low"/>
    <n v="2024"/>
    <s v="Dr. Kari Newton"/>
    <s v="DR. KARI NEWTON"/>
    <n v="1254.798"/>
    <s v="Sep-2024"/>
  </r>
  <r>
    <n v="6199"/>
    <d v="2024-09-04T00:00:00"/>
    <s v="Richard Fitzpatrick"/>
    <x v="1"/>
    <s v="Electronics"/>
    <s v="Chair"/>
    <n v="9"/>
    <n v="546.48"/>
    <n v="4918.32"/>
    <s v="Low"/>
    <n v="2024"/>
    <s v="Richard Fitzpatrick"/>
    <s v="RICHARD FITZPATRICK"/>
    <n v="4426.4880000000003"/>
    <s v="Sep-2024"/>
  </r>
  <r>
    <n v="6303"/>
    <d v="2024-09-05T00:00:00"/>
    <s v="Spencer Lowe"/>
    <x v="2"/>
    <s v="Furniture"/>
    <s v="Laptop"/>
    <n v="2"/>
    <n v="213.78"/>
    <n v="427.56"/>
    <s v="Low"/>
    <n v="2024"/>
    <s v="Spencer Lowe"/>
    <s v="SPENCER LOWE"/>
    <n v="384.80400000000003"/>
    <s v="Sep-2024"/>
  </r>
  <r>
    <n v="9759"/>
    <d v="2024-09-06T00:00:00"/>
    <s v="Jennifer Brown"/>
    <x v="0"/>
    <s v="Office Supplies"/>
    <s v="Notebook"/>
    <n v="6"/>
    <n v="530.42999999999995"/>
    <n v="3182.58"/>
    <s v="Low"/>
    <n v="2024"/>
    <s v="Jennifer Brown"/>
    <s v="JENNIFER BROWN"/>
    <n v="2864.3219999999997"/>
    <s v="Sep-2024"/>
  </r>
  <r>
    <n v="7513"/>
    <d v="2024-09-06T00:00:00"/>
    <s v="Marilyn Sullivan"/>
    <x v="1"/>
    <s v="Office Supplies"/>
    <s v="Notebook"/>
    <n v="9"/>
    <n v="863.51"/>
    <n v="7771.59"/>
    <s v="High"/>
    <n v="2024"/>
    <s v="Marilyn Sullivan"/>
    <s v="MARILYN SULLIVAN"/>
    <n v="6994.4309999999996"/>
    <s v="Sep-2024"/>
  </r>
  <r>
    <n v="9753"/>
    <d v="2024-09-07T00:00:00"/>
    <s v="James Orr"/>
    <x v="2"/>
    <s v="Office Supplies"/>
    <s v="Desk"/>
    <n v="2"/>
    <n v="600.30999999999995"/>
    <n v="1200.6199999999999"/>
    <s v="Low"/>
    <n v="2024"/>
    <s v="James Orr"/>
    <s v="JAMES ORR"/>
    <n v="1080.558"/>
    <s v="Sep-2024"/>
  </r>
  <r>
    <n v="8510"/>
    <d v="2024-09-07T00:00:00"/>
    <s v="Jasmin Powell"/>
    <x v="2"/>
    <s v="Furniture"/>
    <s v="Desk"/>
    <n v="7"/>
    <n v="227.02"/>
    <n v="1589.14"/>
    <s v="Low"/>
    <n v="2024"/>
    <s v="Jasmin Powell"/>
    <s v="JASMIN POWELL"/>
    <n v="1430.2260000000001"/>
    <s v="Sep-2024"/>
  </r>
  <r>
    <n v="7083"/>
    <d v="2024-09-07T00:00:00"/>
    <s v="Jennifer Wheeler"/>
    <x v="3"/>
    <s v="Furniture"/>
    <s v="Table"/>
    <n v="2"/>
    <n v="863.39"/>
    <n v="1726.78"/>
    <s v="Low"/>
    <n v="2024"/>
    <s v="Jennifer Wheeler"/>
    <s v="JENNIFER WHEELER"/>
    <n v="1554.1020000000001"/>
    <s v="Sep-2024"/>
  </r>
  <r>
    <n v="7756"/>
    <d v="2024-09-08T00:00:00"/>
    <s v="Margaret Morris"/>
    <x v="1"/>
    <s v="Electronics"/>
    <s v="Laptop"/>
    <n v="2"/>
    <n v="138.22"/>
    <n v="276.44"/>
    <s v="Low"/>
    <n v="2024"/>
    <s v="Margaret Morris"/>
    <s v="MARGARET MORRIS"/>
    <n v="248.79599999999999"/>
    <s v="Sep-2024"/>
  </r>
  <r>
    <n v="4531"/>
    <d v="2024-09-09T00:00:00"/>
    <s v="Nathan Robles"/>
    <x v="2"/>
    <s v="Furniture"/>
    <s v="Desk"/>
    <n v="1"/>
    <n v="901.02"/>
    <n v="901.02"/>
    <s v="Low"/>
    <n v="2024"/>
    <s v="Nathan Robles"/>
    <s v="NATHAN ROBLES"/>
    <n v="810.91800000000001"/>
    <s v="Sep-2024"/>
  </r>
  <r>
    <n v="3140"/>
    <d v="2024-09-10T00:00:00"/>
    <s v="Cole Torres"/>
    <x v="2"/>
    <s v="Electronics"/>
    <s v="Table"/>
    <n v="7"/>
    <n v="939.68"/>
    <n v="6577.7599999999993"/>
    <s v="High"/>
    <n v="2024"/>
    <s v="Cole Torres"/>
    <s v="COLE TORRES"/>
    <n v="5919.9840000000004"/>
    <s v="Sep-2024"/>
  </r>
  <r>
    <n v="6120"/>
    <d v="2024-09-10T00:00:00"/>
    <s v="Amber Allison"/>
    <x v="0"/>
    <s v="Furniture"/>
    <s v="Table"/>
    <n v="5"/>
    <n v="156.86000000000001"/>
    <n v="784.30000000000007"/>
    <s v="Low"/>
    <n v="2024"/>
    <s v="Amber Allison"/>
    <s v="AMBER ALLISON"/>
    <n v="705.87"/>
    <s v="Sep-2024"/>
  </r>
  <r>
    <n v="7232"/>
    <d v="2024-09-11T00:00:00"/>
    <s v="Brian Nguyen"/>
    <x v="2"/>
    <s v="Office Supplies"/>
    <s v="Printer"/>
    <n v="6"/>
    <n v="597.02"/>
    <n v="3582.12"/>
    <s v="Low"/>
    <n v="2024"/>
    <s v="Brian Nguyen"/>
    <s v="BRIAN NGUYEN"/>
    <n v="3223.9079999999999"/>
    <s v="Sep-2024"/>
  </r>
  <r>
    <n v="5647"/>
    <d v="2024-09-12T00:00:00"/>
    <s v="Ryan Woodward"/>
    <x v="3"/>
    <s v="Office Supplies"/>
    <s v="Desk"/>
    <n v="5"/>
    <n v="655.15"/>
    <n v="3275.75"/>
    <s v="Low"/>
    <n v="2024"/>
    <s v="Ryan Woodward"/>
    <s v="RYAN WOODWARD"/>
    <n v="2948.1750000000002"/>
    <s v="Sep-2024"/>
  </r>
  <r>
    <n v="6399"/>
    <d v="2024-09-13T00:00:00"/>
    <s v="Robert Arnold"/>
    <x v="2"/>
    <s v="Office Supplies"/>
    <s v="Pen"/>
    <n v="2"/>
    <n v="814.86"/>
    <n v="1629.72"/>
    <s v="Low"/>
    <n v="2024"/>
    <s v="Robert Arnold"/>
    <s v="ROBERT ARNOLD"/>
    <n v="1466.748"/>
    <s v="Sep-2024"/>
  </r>
  <r>
    <n v="1909"/>
    <d v="2024-09-13T00:00:00"/>
    <s v="Richard Sanchez"/>
    <x v="2"/>
    <s v="Furniture"/>
    <s v="Notebook"/>
    <n v="5"/>
    <n v="935.09"/>
    <n v="4675.45"/>
    <s v="Low"/>
    <n v="2024"/>
    <s v="Richard Sanchez"/>
    <s v="RICHARD SANCHEZ"/>
    <n v="4207.9049999999997"/>
    <s v="Sep-2024"/>
  </r>
  <r>
    <n v="8700"/>
    <d v="2024-09-14T00:00:00"/>
    <s v="Lisa Price"/>
    <x v="0"/>
    <s v="Electronics"/>
    <s v="Table"/>
    <n v="9"/>
    <n v="399.93"/>
    <n v="3599.37"/>
    <s v="Low"/>
    <n v="2024"/>
    <s v="Lisa Price"/>
    <s v="LISA PRICE"/>
    <n v="3239.433"/>
    <s v="Sep-2024"/>
  </r>
  <r>
    <n v="8358"/>
    <d v="2024-09-16T00:00:00"/>
    <s v="Joseph Vaughn"/>
    <x v="0"/>
    <s v="Electronics"/>
    <s v="Desk"/>
    <n v="5"/>
    <n v="407.91"/>
    <n v="2039.55"/>
    <s v="Low"/>
    <n v="2024"/>
    <s v="Joseph Vaughn"/>
    <s v="JOSEPH VAUGHN"/>
    <n v="1835.5950000000003"/>
    <s v="Sep-2024"/>
  </r>
  <r>
    <n v="8391"/>
    <d v="2024-09-16T00:00:00"/>
    <s v="Andrew Smith"/>
    <x v="1"/>
    <s v="Furniture"/>
    <s v="Printer"/>
    <n v="9"/>
    <n v="987.85"/>
    <n v="8890.65"/>
    <s v="High"/>
    <n v="2024"/>
    <s v="Andrew Smith"/>
    <s v="ANDREW SMITH"/>
    <n v="8001.5850000000009"/>
    <s v="Sep-2024"/>
  </r>
  <r>
    <n v="3673"/>
    <d v="2024-09-16T00:00:00"/>
    <s v="Alexis Valdez"/>
    <x v="2"/>
    <s v="Electronics"/>
    <s v="Notebook"/>
    <n v="4"/>
    <n v="887.74"/>
    <n v="3550.96"/>
    <s v="Low"/>
    <n v="2024"/>
    <s v="Alexis Valdez"/>
    <s v="ALEXIS VALDEZ"/>
    <n v="3195.864"/>
    <s v="Sep-2024"/>
  </r>
  <r>
    <n v="5915"/>
    <d v="2024-09-17T00:00:00"/>
    <s v="Benjamin Phillips"/>
    <x v="0"/>
    <s v="Furniture"/>
    <s v="Desk"/>
    <n v="9"/>
    <n v="683.43"/>
    <n v="6150.87"/>
    <s v="High"/>
    <n v="2024"/>
    <s v="Benjamin Phillips"/>
    <s v="BENJAMIN PHILLIPS"/>
    <n v="5535.7829999999994"/>
    <s v="Sep-2024"/>
  </r>
  <r>
    <n v="6658"/>
    <d v="2024-09-20T00:00:00"/>
    <s v="Michelle Sanders"/>
    <x v="1"/>
    <s v="Electronics"/>
    <s v="Table"/>
    <n v="6"/>
    <n v="984.56"/>
    <n v="5907.36"/>
    <s v="High"/>
    <n v="2024"/>
    <s v="Michelle Sanders"/>
    <s v="MICHELLE SANDERS"/>
    <n v="5316.6239999999998"/>
    <s v="Sep-2024"/>
  </r>
  <r>
    <n v="5045"/>
    <d v="2024-09-20T00:00:00"/>
    <s v="Karen Hill"/>
    <x v="1"/>
    <s v="Furniture"/>
    <s v="Monitor"/>
    <n v="1"/>
    <n v="84.39"/>
    <n v="84.39"/>
    <s v="Low"/>
    <n v="2024"/>
    <s v="Karen Hill"/>
    <s v="KAREN HILL"/>
    <n v="75.951000000000008"/>
    <s v="Sep-2024"/>
  </r>
  <r>
    <n v="1493"/>
    <d v="2024-09-21T00:00:00"/>
    <s v="Jeremy Peterson"/>
    <x v="3"/>
    <s v="Office Supplies"/>
    <s v="Chair"/>
    <n v="3"/>
    <n v="501.4"/>
    <n v="1504.2"/>
    <s v="Low"/>
    <n v="2024"/>
    <s v="Jeremy Peterson"/>
    <s v="JEREMY PETERSON"/>
    <n v="1353.78"/>
    <s v="Sep-2024"/>
  </r>
  <r>
    <n v="4192"/>
    <d v="2024-09-23T00:00:00"/>
    <s v="Jonathan Espinoza"/>
    <x v="1"/>
    <s v="Office Supplies"/>
    <s v="Monitor"/>
    <n v="8"/>
    <n v="76.680000000000007"/>
    <n v="613.44000000000005"/>
    <s v="Low"/>
    <n v="2024"/>
    <s v="Jonathan Espinoza"/>
    <s v="JONATHAN ESPINOZA"/>
    <n v="552.09600000000012"/>
    <s v="Sep-2024"/>
  </r>
  <r>
    <n v="2970"/>
    <d v="2024-09-24T00:00:00"/>
    <s v="John Riggs"/>
    <x v="2"/>
    <s v="Electronics"/>
    <s v="Printer"/>
    <n v="7"/>
    <n v="49.22"/>
    <n v="344.54"/>
    <s v="Low"/>
    <n v="2024"/>
    <s v="John Riggs"/>
    <s v="JOHN RIGGS"/>
    <n v="310.08600000000001"/>
    <s v="Sep-2024"/>
  </r>
  <r>
    <n v="9857"/>
    <d v="2024-09-25T00:00:00"/>
    <s v="Brittany Williams"/>
    <x v="2"/>
    <s v="Office Supplies"/>
    <s v="Notebook"/>
    <n v="8"/>
    <n v="570.07000000000005"/>
    <n v="4560.5600000000004"/>
    <s v="Low"/>
    <n v="2024"/>
    <s v="Brittany Williams"/>
    <s v="BRITTANY WILLIAMS"/>
    <n v="4104.5040000000008"/>
    <s v="Sep-2024"/>
  </r>
  <r>
    <n v="8706"/>
    <d v="2024-09-25T00:00:00"/>
    <s v="Dr. Daniel Lee"/>
    <x v="1"/>
    <s v="Furniture"/>
    <s v="Laptop"/>
    <n v="4"/>
    <n v="711.28"/>
    <n v="2845.12"/>
    <s v="Low"/>
    <n v="2024"/>
    <s v="Dr. Daniel Lee"/>
    <s v="DR. DANIEL LEE"/>
    <n v="2560.6080000000002"/>
    <s v="Sep-2024"/>
  </r>
  <r>
    <n v="1344"/>
    <d v="2024-09-25T00:00:00"/>
    <s v="Dennis Stevens"/>
    <x v="1"/>
    <s v="Office Supplies"/>
    <s v="Monitor"/>
    <n v="4"/>
    <n v="497.36"/>
    <n v="1989.44"/>
    <s v="Low"/>
    <n v="2024"/>
    <s v="Dennis Stevens"/>
    <s v="DENNIS STEVENS"/>
    <n v="1790.4960000000001"/>
    <s v="Sep-2024"/>
  </r>
  <r>
    <n v="6254"/>
    <d v="2024-09-25T00:00:00"/>
    <s v="Kurt Church"/>
    <x v="3"/>
    <s v="Furniture"/>
    <s v="Table"/>
    <n v="7"/>
    <n v="397"/>
    <n v="2779"/>
    <s v="Low"/>
    <n v="2024"/>
    <s v="Kurt Church"/>
    <s v="KURT CHURCH"/>
    <n v="2501.1"/>
    <s v="Sep-2024"/>
  </r>
  <r>
    <n v="9351"/>
    <d v="2024-09-27T00:00:00"/>
    <s v="Danny Barnes"/>
    <x v="1"/>
    <s v="Furniture"/>
    <s v="Notebook"/>
    <n v="8"/>
    <n v="531.77"/>
    <n v="4254.16"/>
    <s v="Low"/>
    <n v="2024"/>
    <s v="Danny Barnes"/>
    <s v="DANNY BARNES"/>
    <n v="3828.7440000000001"/>
    <s v="Sep-2024"/>
  </r>
  <r>
    <n v="8043"/>
    <d v="2024-09-28T00:00:00"/>
    <s v="Patrick Farrell"/>
    <x v="1"/>
    <s v="Furniture"/>
    <s v="Notebook"/>
    <n v="3"/>
    <n v="868.62"/>
    <n v="2605.86"/>
    <s v="Low"/>
    <n v="2024"/>
    <s v="Patrick Farrell"/>
    <s v="PATRICK FARRELL"/>
    <n v="2345.2740000000003"/>
    <s v="Sep-2024"/>
  </r>
  <r>
    <n v="4396"/>
    <d v="2024-09-28T00:00:00"/>
    <s v="Mary Mclaughlin"/>
    <x v="0"/>
    <s v="Electronics"/>
    <s v="Chair"/>
    <n v="3"/>
    <n v="178.06"/>
    <n v="534.18000000000006"/>
    <s v="Low"/>
    <n v="2024"/>
    <s v="Mary Mclaughlin"/>
    <s v="MARY MCLAUGHLIN"/>
    <n v="480.76200000000006"/>
    <s v="Sep-2024"/>
  </r>
  <r>
    <n v="1010"/>
    <d v="2024-09-29T00:00:00"/>
    <s v="Ashley James"/>
    <x v="0"/>
    <s v="Electronics"/>
    <s v="Desk"/>
    <n v="9"/>
    <n v="130.16999999999999"/>
    <n v="1171.53"/>
    <s v="Low"/>
    <n v="2024"/>
    <s v="Ashley James"/>
    <s v="ASHLEY JAMES"/>
    <n v="1054.377"/>
    <s v="Sep-2024"/>
  </r>
  <r>
    <n v="7668"/>
    <d v="2024-09-30T00:00:00"/>
    <s v="Amanda Zavala"/>
    <x v="2"/>
    <s v="Office Supplies"/>
    <s v="Table"/>
    <n v="8"/>
    <n v="38.950000000000003"/>
    <n v="311.60000000000002"/>
    <s v="Low"/>
    <n v="2024"/>
    <s v="Amanda Zavala"/>
    <s v="AMANDA ZAVALA"/>
    <n v="280.44000000000005"/>
    <s v="Sep-2024"/>
  </r>
  <r>
    <n v="4989"/>
    <d v="2024-10-01T00:00:00"/>
    <s v="Scott Lopez MD"/>
    <x v="1"/>
    <s v="Electronics"/>
    <s v="Notebook"/>
    <n v="6"/>
    <n v="57.73"/>
    <n v="346.38"/>
    <s v="Low"/>
    <n v="2024"/>
    <s v="Scott Lopez Md"/>
    <s v="SCOTT LOPEZ MD"/>
    <n v="311.74200000000002"/>
    <s v="Oct-2024"/>
  </r>
  <r>
    <n v="5514"/>
    <d v="2024-10-01T00:00:00"/>
    <s v="Mrs. Mary Porter"/>
    <x v="0"/>
    <s v="Furniture"/>
    <s v="Monitor"/>
    <n v="3"/>
    <n v="130.29"/>
    <n v="390.87"/>
    <s v="Low"/>
    <n v="2024"/>
    <s v="Mrs. Mary Porter"/>
    <s v="MRS. MARY PORTER"/>
    <n v="351.78300000000002"/>
    <s v="Oct-2024"/>
  </r>
  <r>
    <n v="8586"/>
    <d v="2024-10-02T00:00:00"/>
    <s v="Joseph Cunningham"/>
    <x v="0"/>
    <s v="Furniture"/>
    <s v="Chair"/>
    <n v="1"/>
    <n v="977.4"/>
    <n v="977.4"/>
    <s v="Low"/>
    <n v="2024"/>
    <s v="Joseph Cunningham"/>
    <s v="JOSEPH CUNNINGHAM"/>
    <n v="879.66"/>
    <s v="Oct-2024"/>
  </r>
  <r>
    <n v="4965"/>
    <d v="2024-10-02T00:00:00"/>
    <s v="Carla Figueroa"/>
    <x v="3"/>
    <s v="Furniture"/>
    <s v="Laptop"/>
    <n v="7"/>
    <n v="975.85"/>
    <n v="6830.95"/>
    <s v="High"/>
    <n v="2024"/>
    <s v="Carla Figueroa"/>
    <s v="CARLA FIGUEROA"/>
    <n v="6147.8549999999996"/>
    <s v="Oct-2024"/>
  </r>
  <r>
    <n v="5375"/>
    <d v="2024-10-06T00:00:00"/>
    <s v="Lawrence Finley"/>
    <x v="1"/>
    <s v="Office Supplies"/>
    <s v="Pen"/>
    <n v="8"/>
    <n v="77.489999999999995"/>
    <n v="619.91999999999996"/>
    <s v="Low"/>
    <n v="2024"/>
    <s v="Lawrence Finley"/>
    <s v="LAWRENCE FINLEY"/>
    <n v="557.928"/>
    <s v="Oct-2024"/>
  </r>
  <r>
    <n v="1854"/>
    <d v="2024-10-06T00:00:00"/>
    <s v="Kevin King"/>
    <x v="0"/>
    <s v="Electronics"/>
    <s v="Chair"/>
    <n v="1"/>
    <n v="594.44000000000005"/>
    <n v="594.44000000000005"/>
    <s v="Low"/>
    <n v="2024"/>
    <s v="Kevin King"/>
    <s v="KEVIN KING"/>
    <n v="534.99600000000009"/>
    <s v="Oct-2024"/>
  </r>
  <r>
    <n v="5941"/>
    <d v="2024-10-07T00:00:00"/>
    <s v="Elizabeth Hill"/>
    <x v="3"/>
    <s v="Furniture"/>
    <s v="Table"/>
    <n v="5"/>
    <n v="228.56"/>
    <n v="1142.8"/>
    <s v="Low"/>
    <n v="2024"/>
    <s v="Elizabeth Hill"/>
    <s v="ELIZABETH HILL"/>
    <n v="1028.52"/>
    <s v="Oct-2024"/>
  </r>
  <r>
    <n v="4666"/>
    <d v="2024-10-08T00:00:00"/>
    <s v="David Carlson"/>
    <x v="3"/>
    <s v="Furniture"/>
    <s v="Laptop"/>
    <n v="3"/>
    <n v="141.38999999999999"/>
    <n v="424.17"/>
    <s v="Low"/>
    <n v="2024"/>
    <s v="David Carlson"/>
    <s v="DAVID CARLSON"/>
    <n v="381.75299999999999"/>
    <s v="Oct-2024"/>
  </r>
  <r>
    <n v="7769"/>
    <d v="2024-10-08T00:00:00"/>
    <s v="David Meyers"/>
    <x v="0"/>
    <s v="Office Supplies"/>
    <s v="Monitor"/>
    <n v="5"/>
    <n v="718.67"/>
    <n v="3593.35"/>
    <s v="Low"/>
    <n v="2024"/>
    <s v="David Meyers"/>
    <s v="DAVID MEYERS"/>
    <n v="3234.0149999999999"/>
    <s v="Oct-2024"/>
  </r>
  <r>
    <n v="8055"/>
    <d v="2024-10-08T00:00:00"/>
    <s v="John Lin"/>
    <x v="3"/>
    <s v="Electronics"/>
    <s v="Printer"/>
    <n v="4"/>
    <n v="920.2"/>
    <n v="3680.8"/>
    <s v="Low"/>
    <n v="2024"/>
    <s v="John Lin"/>
    <s v="JOHN LIN"/>
    <n v="3312.7200000000003"/>
    <s v="Oct-2024"/>
  </r>
  <r>
    <n v="2891"/>
    <d v="2024-10-09T00:00:00"/>
    <s v="Bobby Bolton"/>
    <x v="3"/>
    <s v="Furniture"/>
    <s v="Table"/>
    <n v="1"/>
    <n v="586.6"/>
    <n v="586.6"/>
    <s v="Low"/>
    <n v="2024"/>
    <s v="Bobby Bolton"/>
    <s v="BOBBY BOLTON"/>
    <n v="527.94000000000005"/>
    <s v="Oct-2024"/>
  </r>
  <r>
    <n v="7989"/>
    <d v="2024-10-11T00:00:00"/>
    <s v="William Scott"/>
    <x v="1"/>
    <s v="Electronics"/>
    <s v="Printer"/>
    <n v="1"/>
    <n v="167.95"/>
    <n v="167.95"/>
    <s v="Low"/>
    <n v="2024"/>
    <s v="William Scott"/>
    <s v="WILLIAM SCOTT"/>
    <n v="151.155"/>
    <s v="Oct-2024"/>
  </r>
  <r>
    <n v="6482"/>
    <d v="2024-10-11T00:00:00"/>
    <s v="Christopher Mathews"/>
    <x v="3"/>
    <s v="Furniture"/>
    <s v="Table"/>
    <n v="1"/>
    <n v="802.35"/>
    <n v="802.35"/>
    <s v="Low"/>
    <n v="2024"/>
    <s v="Christopher Mathews"/>
    <s v="CHRISTOPHER MATHEWS"/>
    <n v="722.11500000000001"/>
    <s v="Oct-2024"/>
  </r>
  <r>
    <n v="2703"/>
    <d v="2024-10-11T00:00:00"/>
    <s v="Amber Mckee"/>
    <x v="1"/>
    <s v="Furniture"/>
    <s v="Table"/>
    <n v="4"/>
    <n v="312.47000000000003"/>
    <n v="1249.8800000000001"/>
    <s v="Low"/>
    <n v="2024"/>
    <s v="Amber Mckee"/>
    <s v="AMBER MCKEE"/>
    <n v="1124.8920000000001"/>
    <s v="Oct-2024"/>
  </r>
  <r>
    <n v="8678"/>
    <d v="2024-10-12T00:00:00"/>
    <s v="Megan Williams"/>
    <x v="3"/>
    <s v="Furniture"/>
    <s v="Printer"/>
    <n v="2"/>
    <n v="212.93"/>
    <n v="425.86"/>
    <s v="Low"/>
    <n v="2024"/>
    <s v="Megan Williams"/>
    <s v="MEGAN WILLIAMS"/>
    <n v="383.274"/>
    <s v="Oct-2024"/>
  </r>
  <r>
    <n v="5691"/>
    <d v="2024-10-12T00:00:00"/>
    <s v="Alyssa Johnson"/>
    <x v="1"/>
    <s v="Furniture"/>
    <s v="Laptop"/>
    <n v="3"/>
    <n v="584.29"/>
    <n v="1752.87"/>
    <s v="Low"/>
    <n v="2024"/>
    <s v="Alyssa Johnson"/>
    <s v="ALYSSA JOHNSON"/>
    <n v="1577.5830000000001"/>
    <s v="Oct-2024"/>
  </r>
  <r>
    <n v="3086"/>
    <d v="2024-10-12T00:00:00"/>
    <s v="Ricky Lewis"/>
    <x v="0"/>
    <s v="Electronics"/>
    <s v="Pen"/>
    <n v="8"/>
    <n v="623.39"/>
    <n v="4987.12"/>
    <s v="Low"/>
    <n v="2024"/>
    <s v="Ricky Lewis"/>
    <s v="RICKY LEWIS"/>
    <n v="4488.4080000000004"/>
    <s v="Oct-2024"/>
  </r>
  <r>
    <n v="2196"/>
    <d v="2024-10-12T00:00:00"/>
    <s v="Robert Alexander"/>
    <x v="0"/>
    <s v="Furniture"/>
    <s v="Laptop"/>
    <n v="1"/>
    <n v="819.61"/>
    <n v="819.61"/>
    <s v="Low"/>
    <n v="2024"/>
    <s v="Robert Alexander"/>
    <s v="ROBERT ALEXANDER"/>
    <n v="737.649"/>
    <s v="Oct-2024"/>
  </r>
  <r>
    <n v="4024"/>
    <d v="2024-10-13T00:00:00"/>
    <s v="Mr. Dennis Brown"/>
    <x v="3"/>
    <s v="Electronics"/>
    <s v="Chair"/>
    <n v="4"/>
    <n v="322.25"/>
    <n v="1289"/>
    <s v="Low"/>
    <n v="2024"/>
    <s v="Mr. Dennis Brown"/>
    <s v="MR. DENNIS BROWN"/>
    <n v="1160.1000000000001"/>
    <s v="Oct-2024"/>
  </r>
  <r>
    <n v="4035"/>
    <d v="2024-10-13T00:00:00"/>
    <s v="Emily Howard"/>
    <x v="0"/>
    <s v="Furniture"/>
    <s v="Laptop"/>
    <n v="4"/>
    <n v="663.7"/>
    <n v="2654.8"/>
    <s v="Low"/>
    <n v="2024"/>
    <s v="Emily Howard"/>
    <s v="EMILY HOWARD"/>
    <n v="2389.3200000000002"/>
    <s v="Oct-2024"/>
  </r>
  <r>
    <n v="8789"/>
    <d v="2024-10-14T00:00:00"/>
    <s v="Joe Williams"/>
    <x v="2"/>
    <s v="Office Supplies"/>
    <s v="Table"/>
    <n v="7"/>
    <n v="281.31"/>
    <n v="1969.17"/>
    <s v="Low"/>
    <n v="2024"/>
    <s v="Joe Williams"/>
    <s v="JOE WILLIAMS"/>
    <n v="1772.2529999999999"/>
    <s v="Oct-2024"/>
  </r>
  <r>
    <n v="6432"/>
    <d v="2024-10-15T00:00:00"/>
    <s v="Jeremiah Fisher"/>
    <x v="1"/>
    <s v="Furniture"/>
    <s v="Table"/>
    <n v="9"/>
    <n v="184.76"/>
    <n v="1662.84"/>
    <s v="Low"/>
    <n v="2024"/>
    <s v="Jeremiah Fisher"/>
    <s v="JEREMIAH FISHER"/>
    <n v="1496.556"/>
    <s v="Oct-2024"/>
  </r>
  <r>
    <n v="2968"/>
    <d v="2024-10-16T00:00:00"/>
    <s v="James Campbell"/>
    <x v="1"/>
    <s v="Furniture"/>
    <s v="Monitor"/>
    <n v="8"/>
    <n v="796.86"/>
    <n v="6374.88"/>
    <s v="High"/>
    <n v="2024"/>
    <s v="James Campbell"/>
    <s v="JAMES CAMPBELL"/>
    <n v="5737.3919999999998"/>
    <s v="Oct-2024"/>
  </r>
  <r>
    <n v="9528"/>
    <d v="2024-10-16T00:00:00"/>
    <s v="Andrew Kelly"/>
    <x v="3"/>
    <s v="Furniture"/>
    <s v="Laptop"/>
    <n v="9"/>
    <n v="284.06"/>
    <n v="2556.54"/>
    <s v="Low"/>
    <n v="2024"/>
    <s v="Andrew Kelly"/>
    <s v="ANDREW KELLY"/>
    <n v="2300.886"/>
    <s v="Oct-2024"/>
  </r>
  <r>
    <n v="5378"/>
    <d v="2024-10-16T00:00:00"/>
    <s v="Gabriel Simpson"/>
    <x v="3"/>
    <s v="Electronics"/>
    <s v="Desk"/>
    <n v="1"/>
    <n v="525.75"/>
    <n v="525.75"/>
    <s v="Low"/>
    <n v="2024"/>
    <s v="Gabriel Simpson"/>
    <s v="GABRIEL SIMPSON"/>
    <n v="473.17500000000001"/>
    <s v="Oct-2024"/>
  </r>
  <r>
    <n v="9746"/>
    <d v="2024-10-17T00:00:00"/>
    <s v="Pamela Hunter"/>
    <x v="0"/>
    <s v="Office Supplies"/>
    <s v="Chair"/>
    <n v="3"/>
    <n v="303.35000000000002"/>
    <n v="910.05000000000007"/>
    <s v="Low"/>
    <n v="2024"/>
    <s v="Pamela Hunter"/>
    <s v="PAMELA HUNTER"/>
    <n v="819.04500000000007"/>
    <s v="Oct-2024"/>
  </r>
  <r>
    <n v="6060"/>
    <d v="2024-10-18T00:00:00"/>
    <s v="Deborah Ramirez"/>
    <x v="0"/>
    <s v="Furniture"/>
    <s v="Table"/>
    <n v="4"/>
    <n v="67.260000000000005"/>
    <n v="269.04000000000002"/>
    <s v="Low"/>
    <n v="2024"/>
    <s v="Deborah Ramirez"/>
    <s v="DEBORAH RAMIREZ"/>
    <n v="242.13600000000002"/>
    <s v="Oct-2024"/>
  </r>
  <r>
    <n v="2653"/>
    <d v="2024-10-18T00:00:00"/>
    <s v="Justin Cox"/>
    <x v="0"/>
    <s v="Electronics"/>
    <s v="Printer"/>
    <n v="9"/>
    <n v="190.3"/>
    <n v="1712.7"/>
    <s v="Low"/>
    <n v="2024"/>
    <s v="Justin Cox"/>
    <s v="JUSTIN COX"/>
    <n v="1541.43"/>
    <s v="Oct-2024"/>
  </r>
  <r>
    <n v="9393"/>
    <d v="2024-10-18T00:00:00"/>
    <s v="David Garcia"/>
    <x v="0"/>
    <s v="Electronics"/>
    <s v="Desk"/>
    <n v="5"/>
    <n v="311.63"/>
    <n v="1558.15"/>
    <s v="Low"/>
    <n v="2024"/>
    <s v="David Garcia"/>
    <s v="DAVID GARCIA"/>
    <n v="1402.335"/>
    <s v="Oct-2024"/>
  </r>
  <r>
    <n v="9661"/>
    <d v="2024-10-19T00:00:00"/>
    <s v="Adam Turner"/>
    <x v="3"/>
    <s v="Electronics"/>
    <s v="Monitor"/>
    <n v="1"/>
    <n v="662.12"/>
    <n v="662.12"/>
    <s v="Low"/>
    <n v="2024"/>
    <s v="Adam Turner"/>
    <s v="ADAM TURNER"/>
    <n v="595.90800000000002"/>
    <s v="Oct-2024"/>
  </r>
  <r>
    <n v="9979"/>
    <d v="2024-10-19T00:00:00"/>
    <s v="Tiffany Perez"/>
    <x v="3"/>
    <s v="Office Supplies"/>
    <s v="Printer"/>
    <n v="6"/>
    <n v="538.27"/>
    <n v="3229.62"/>
    <s v="Low"/>
    <n v="2024"/>
    <s v="Tiffany Perez"/>
    <s v="TIFFANY PEREZ"/>
    <n v="2906.6579999999999"/>
    <s v="Oct-2024"/>
  </r>
  <r>
    <n v="8068"/>
    <d v="2024-10-19T00:00:00"/>
    <s v="Elizabeth Bell"/>
    <x v="1"/>
    <s v="Furniture"/>
    <s v="Desk"/>
    <n v="6"/>
    <n v="996.73"/>
    <n v="5980.38"/>
    <s v="High"/>
    <n v="2024"/>
    <s v="Elizabeth Bell"/>
    <s v="ELIZABETH BELL"/>
    <n v="5382.3420000000006"/>
    <s v="Oct-2024"/>
  </r>
  <r>
    <n v="2480"/>
    <d v="2024-10-20T00:00:00"/>
    <s v="Benjamin Lopez"/>
    <x v="0"/>
    <s v="Electronics"/>
    <s v="Printer"/>
    <n v="1"/>
    <n v="223.52"/>
    <n v="223.52"/>
    <s v="Low"/>
    <n v="2024"/>
    <s v="Benjamin Lopez"/>
    <s v="BENJAMIN LOPEZ"/>
    <n v="201.16800000000001"/>
    <s v="Oct-2024"/>
  </r>
  <r>
    <n v="1154"/>
    <d v="2024-10-20T00:00:00"/>
    <s v="Randy Webb"/>
    <x v="3"/>
    <s v="Office Supplies"/>
    <s v="Printer"/>
    <n v="1"/>
    <n v="792.13"/>
    <n v="792.13"/>
    <s v="Low"/>
    <n v="2024"/>
    <s v="Randy Webb"/>
    <s v="RANDY WEBB"/>
    <n v="712.91700000000003"/>
    <s v="Oct-2024"/>
  </r>
  <r>
    <n v="6955"/>
    <d v="2024-10-22T00:00:00"/>
    <s v="Jeremiah Reed"/>
    <x v="1"/>
    <s v="Office Supplies"/>
    <s v="Desk"/>
    <n v="4"/>
    <n v="249.62"/>
    <n v="998.48"/>
    <s v="Low"/>
    <n v="2024"/>
    <s v="Jeremiah Reed"/>
    <s v="JEREMIAH REED"/>
    <n v="898.63200000000006"/>
    <s v="Oct-2024"/>
  </r>
  <r>
    <n v="3499"/>
    <d v="2024-10-23T00:00:00"/>
    <s v="Kelly Carson"/>
    <x v="0"/>
    <s v="Furniture"/>
    <s v="Notebook"/>
    <n v="8"/>
    <n v="76.94"/>
    <n v="615.52"/>
    <s v="Low"/>
    <n v="2024"/>
    <s v="Kelly Carson"/>
    <s v="KELLY CARSON"/>
    <n v="553.96799999999996"/>
    <s v="Oct-2024"/>
  </r>
  <r>
    <n v="4541"/>
    <d v="2024-10-23T00:00:00"/>
    <s v="Andre Gutierrez Jr."/>
    <x v="1"/>
    <s v="Furniture"/>
    <s v="Monitor"/>
    <n v="9"/>
    <n v="466.86"/>
    <n v="4201.74"/>
    <s v="Low"/>
    <n v="2024"/>
    <s v="Andre Gutierrez Jr."/>
    <s v="ANDRE GUTIERREZ JR."/>
    <n v="3781.5660000000003"/>
    <s v="Oct-2024"/>
  </r>
  <r>
    <n v="5205"/>
    <d v="2024-10-23T00:00:00"/>
    <s v="Rachel Hampton"/>
    <x v="2"/>
    <s v="Office Supplies"/>
    <s v="Notebook"/>
    <n v="6"/>
    <n v="388.12"/>
    <n v="2328.7199999999998"/>
    <s v="Low"/>
    <n v="2024"/>
    <s v="Rachel Hampton"/>
    <s v="RACHEL HAMPTON"/>
    <n v="2095.848"/>
    <s v="Oct-2024"/>
  </r>
  <r>
    <n v="9319"/>
    <d v="2024-10-24T00:00:00"/>
    <s v="April Cunningham"/>
    <x v="0"/>
    <s v="Office Supplies"/>
    <s v="Pen"/>
    <n v="4"/>
    <n v="185.65"/>
    <n v="742.6"/>
    <s v="Low"/>
    <n v="2024"/>
    <s v="April Cunningham"/>
    <s v="APRIL CUNNINGHAM"/>
    <n v="668.34"/>
    <s v="Oct-2024"/>
  </r>
  <r>
    <n v="1093"/>
    <d v="2024-10-28T00:00:00"/>
    <s v="Alvin Santiago"/>
    <x v="3"/>
    <s v="Office Supplies"/>
    <s v="Desk"/>
    <n v="3"/>
    <n v="236.17"/>
    <n v="708.51"/>
    <s v="Low"/>
    <n v="2024"/>
    <s v="Alvin Santiago"/>
    <s v="ALVIN SANTIAGO"/>
    <n v="637.65899999999999"/>
    <s v="Oct-2024"/>
  </r>
  <r>
    <n v="3232"/>
    <d v="2024-10-29T00:00:00"/>
    <s v="Jamie Brown"/>
    <x v="3"/>
    <s v="Electronics"/>
    <s v="Desk"/>
    <n v="5"/>
    <n v="733.34"/>
    <n v="3666.7"/>
    <s v="Low"/>
    <n v="2024"/>
    <s v="Jamie Brown"/>
    <s v="JAMIE BROWN"/>
    <n v="3300.0300000000007"/>
    <s v="Oct-2024"/>
  </r>
  <r>
    <n v="6846"/>
    <d v="2024-10-29T00:00:00"/>
    <s v="Kristen Cook"/>
    <x v="1"/>
    <s v="Furniture"/>
    <s v="Notebook"/>
    <n v="9"/>
    <n v="67.2"/>
    <n v="604.80000000000007"/>
    <s v="Low"/>
    <n v="2024"/>
    <s v="Kristen Cook"/>
    <s v="KRISTEN COOK"/>
    <n v="544.32000000000005"/>
    <s v="Oct-2024"/>
  </r>
  <r>
    <n v="5685"/>
    <d v="2024-10-30T00:00:00"/>
    <s v="Joel Russell"/>
    <x v="3"/>
    <s v="Office Supplies"/>
    <s v="Printer"/>
    <n v="5"/>
    <n v="881.28"/>
    <n v="4406.3999999999996"/>
    <s v="Low"/>
    <n v="2024"/>
    <s v="Joel Russell"/>
    <s v="JOEL RUSSELL"/>
    <n v="3965.76"/>
    <s v="Oct-2024"/>
  </r>
  <r>
    <n v="3818"/>
    <d v="2024-10-31T00:00:00"/>
    <s v="Tammy Thornton"/>
    <x v="0"/>
    <s v="Office Supplies"/>
    <s v="Notebook"/>
    <n v="6"/>
    <n v="403.21"/>
    <n v="2419.2600000000002"/>
    <s v="Low"/>
    <n v="2024"/>
    <s v="Tammy Thornton"/>
    <s v="TAMMY THORNTON"/>
    <n v="2177.3339999999998"/>
    <s v="Oct-2024"/>
  </r>
  <r>
    <n v="1178"/>
    <d v="2024-11-01T00:00:00"/>
    <s v="James Young"/>
    <x v="2"/>
    <s v="Electronics"/>
    <s v="Table"/>
    <n v="2"/>
    <n v="226.07"/>
    <n v="452.14"/>
    <s v="Low"/>
    <n v="2024"/>
    <s v="James Young"/>
    <s v="JAMES YOUNG"/>
    <n v="406.92599999999999"/>
    <s v="Nov-2024"/>
  </r>
  <r>
    <n v="6189"/>
    <d v="2024-11-02T00:00:00"/>
    <s v="Andrea Townsend"/>
    <x v="2"/>
    <s v="Office Supplies"/>
    <s v="Pen"/>
    <n v="7"/>
    <n v="246.79"/>
    <n v="1727.53"/>
    <s v="Low"/>
    <n v="2024"/>
    <s v="Andrea Townsend"/>
    <s v="ANDREA TOWNSEND"/>
    <n v="1554.777"/>
    <s v="Nov-2024"/>
  </r>
  <r>
    <n v="2790"/>
    <d v="2024-11-04T00:00:00"/>
    <s v="Tracey King"/>
    <x v="2"/>
    <s v="Electronics"/>
    <s v="Monitor"/>
    <n v="4"/>
    <n v="280.52999999999997"/>
    <n v="1122.1199999999999"/>
    <s v="Low"/>
    <n v="2024"/>
    <s v="Tracey King"/>
    <s v="TRACEY KING"/>
    <n v="1009.9079999999999"/>
    <s v="Nov-2024"/>
  </r>
  <r>
    <n v="5645"/>
    <d v="2024-11-04T00:00:00"/>
    <s v="Michael Berry"/>
    <x v="0"/>
    <s v="Furniture"/>
    <s v="Notebook"/>
    <n v="7"/>
    <n v="394.67"/>
    <n v="2762.69"/>
    <s v="Low"/>
    <n v="2024"/>
    <s v="Michael Berry"/>
    <s v="MICHAEL BERRY"/>
    <n v="2486.4210000000003"/>
    <s v="Nov-2024"/>
  </r>
  <r>
    <n v="7314"/>
    <d v="2024-11-05T00:00:00"/>
    <s v="Emily Jones"/>
    <x v="1"/>
    <s v="Furniture"/>
    <s v="Chair"/>
    <n v="6"/>
    <n v="209.83"/>
    <n v="1258.98"/>
    <s v="Low"/>
    <n v="2024"/>
    <s v="Emily Jones"/>
    <s v="EMILY JONES"/>
    <n v="1133.0820000000001"/>
    <s v="Nov-2024"/>
  </r>
  <r>
    <n v="2808"/>
    <d v="2024-11-05T00:00:00"/>
    <s v="Nathan Scott"/>
    <x v="2"/>
    <s v="Electronics"/>
    <s v="Table"/>
    <n v="1"/>
    <n v="819.66"/>
    <n v="819.66"/>
    <s v="Low"/>
    <n v="2024"/>
    <s v="Nathan Scott"/>
    <s v="NATHAN SCOTT"/>
    <n v="737.69399999999996"/>
    <s v="Nov-2024"/>
  </r>
  <r>
    <n v="3199"/>
    <d v="2024-11-06T00:00:00"/>
    <s v="Joseph Ramirez"/>
    <x v="2"/>
    <s v="Furniture"/>
    <s v="Pen"/>
    <n v="1"/>
    <n v="604.02"/>
    <n v="604.02"/>
    <s v="Low"/>
    <n v="2024"/>
    <s v="Joseph Ramirez"/>
    <s v="JOSEPH RAMIREZ"/>
    <n v="543.61800000000005"/>
    <s v="Nov-2024"/>
  </r>
  <r>
    <n v="8426"/>
    <d v="2024-11-07T00:00:00"/>
    <s v="Adrienne Moore"/>
    <x v="2"/>
    <s v="Electronics"/>
    <s v="Table"/>
    <n v="2"/>
    <n v="870.22"/>
    <n v="1740.44"/>
    <s v="Low"/>
    <n v="2024"/>
    <s v="Adrienne Moore"/>
    <s v="ADRIENNE MOORE"/>
    <n v="1566.3960000000002"/>
    <s v="Nov-2024"/>
  </r>
  <r>
    <n v="2191"/>
    <d v="2024-11-07T00:00:00"/>
    <s v="Shaun Herrera"/>
    <x v="1"/>
    <s v="Office Supplies"/>
    <s v="Chair"/>
    <n v="3"/>
    <n v="241.37"/>
    <n v="724.11"/>
    <s v="Low"/>
    <n v="2024"/>
    <s v="Shaun Herrera"/>
    <s v="SHAUN HERRERA"/>
    <n v="651.69900000000007"/>
    <s v="Nov-2024"/>
  </r>
  <r>
    <n v="8764"/>
    <d v="2024-11-07T00:00:00"/>
    <s v="Amanda Phillips"/>
    <x v="2"/>
    <s v="Office Supplies"/>
    <s v="Pen"/>
    <n v="1"/>
    <n v="992.24"/>
    <n v="992.24"/>
    <s v="Low"/>
    <n v="2024"/>
    <s v="Amanda Phillips"/>
    <s v="AMANDA PHILLIPS"/>
    <n v="893.01600000000008"/>
    <s v="Nov-2024"/>
  </r>
  <r>
    <n v="3164"/>
    <d v="2024-11-08T00:00:00"/>
    <s v="Eric Galvan"/>
    <x v="1"/>
    <s v="Office Supplies"/>
    <s v="Laptop"/>
    <n v="1"/>
    <n v="621.97"/>
    <n v="621.97"/>
    <s v="Low"/>
    <n v="2024"/>
    <s v="Eric Galvan"/>
    <s v="ERIC GALVAN"/>
    <n v="559.77300000000002"/>
    <s v="Nov-2024"/>
  </r>
  <r>
    <n v="8362"/>
    <d v="2024-11-08T00:00:00"/>
    <s v="Teresa Mcdonald"/>
    <x v="2"/>
    <s v="Electronics"/>
    <s v="Printer"/>
    <n v="5"/>
    <n v="535.86"/>
    <n v="2679.3"/>
    <s v="Low"/>
    <n v="2024"/>
    <s v="Teresa Mcdonald"/>
    <s v="TERESA MCDONALD"/>
    <n v="2411.37"/>
    <s v="Nov-2024"/>
  </r>
  <r>
    <n v="6541"/>
    <d v="2024-11-09T00:00:00"/>
    <s v="David Butler"/>
    <x v="3"/>
    <s v="Office Supplies"/>
    <s v="Chair"/>
    <n v="4"/>
    <n v="670.87"/>
    <n v="2683.48"/>
    <s v="Low"/>
    <n v="2024"/>
    <s v="David Butler"/>
    <s v="DAVID BUTLER"/>
    <n v="2415.1320000000001"/>
    <s v="Nov-2024"/>
  </r>
  <r>
    <n v="5671"/>
    <d v="2024-11-10T00:00:00"/>
    <s v="Jacob Johnson"/>
    <x v="1"/>
    <s v="Office Supplies"/>
    <s v="Chair"/>
    <n v="6"/>
    <n v="272.39999999999998"/>
    <n v="1634.4"/>
    <s v="Low"/>
    <n v="2024"/>
    <s v="Jacob Johnson"/>
    <s v="JACOB JOHNSON"/>
    <n v="1470.96"/>
    <s v="Nov-2024"/>
  </r>
  <r>
    <n v="2330"/>
    <d v="2024-11-11T00:00:00"/>
    <s v="Adam Schwartz"/>
    <x v="1"/>
    <s v="Electronics"/>
    <s v="Monitor"/>
    <n v="3"/>
    <n v="304.38"/>
    <n v="913.14"/>
    <s v="Low"/>
    <n v="2024"/>
    <s v="Adam Schwartz"/>
    <s v="ADAM SCHWARTZ"/>
    <n v="821.82600000000002"/>
    <s v="Nov-2024"/>
  </r>
  <r>
    <n v="9662"/>
    <d v="2024-11-12T00:00:00"/>
    <s v="Patricia Parker"/>
    <x v="0"/>
    <s v="Office Supplies"/>
    <s v="Monitor"/>
    <n v="2"/>
    <n v="760.68"/>
    <n v="1521.36"/>
    <s v="Low"/>
    <n v="2024"/>
    <s v="Patricia Parker"/>
    <s v="PATRICIA PARKER"/>
    <n v="1369.2239999999999"/>
    <s v="Nov-2024"/>
  </r>
  <r>
    <n v="9159"/>
    <d v="2024-11-13T00:00:00"/>
    <s v="Joseph Green"/>
    <x v="2"/>
    <s v="Electronics"/>
    <s v="Desk"/>
    <n v="5"/>
    <n v="254.63"/>
    <n v="1273.1500000000001"/>
    <s v="Low"/>
    <n v="2024"/>
    <s v="Joseph Green"/>
    <s v="JOSEPH GREEN"/>
    <n v="1145.835"/>
    <s v="Nov-2024"/>
  </r>
  <r>
    <n v="4775"/>
    <d v="2024-11-13T00:00:00"/>
    <s v="Jennifer Hill"/>
    <x v="0"/>
    <s v="Office Supplies"/>
    <s v="Monitor"/>
    <n v="9"/>
    <n v="356.21"/>
    <n v="3205.89"/>
    <s v="Low"/>
    <n v="2024"/>
    <s v="Jennifer Hill"/>
    <s v="JENNIFER HILL"/>
    <n v="2885.3009999999999"/>
    <s v="Nov-2024"/>
  </r>
  <r>
    <n v="8011"/>
    <d v="2024-11-15T00:00:00"/>
    <s v="William Maldonado"/>
    <x v="0"/>
    <s v="Furniture"/>
    <s v="Chair"/>
    <n v="3"/>
    <n v="927.76"/>
    <n v="2783.28"/>
    <s v="Low"/>
    <n v="2024"/>
    <s v="William Maldonado"/>
    <s v="WILLIAM MALDONADO"/>
    <n v="2504.9520000000002"/>
    <s v="Nov-2024"/>
  </r>
  <r>
    <n v="4098"/>
    <d v="2024-11-16T00:00:00"/>
    <s v="William Mccoy"/>
    <x v="2"/>
    <s v="Office Supplies"/>
    <s v="Desk"/>
    <n v="7"/>
    <n v="251.05"/>
    <n v="1757.35"/>
    <s v="Low"/>
    <n v="2024"/>
    <s v="William Mccoy"/>
    <s v="WILLIAM MCCOY"/>
    <n v="1581.6150000000002"/>
    <s v="Nov-2024"/>
  </r>
  <r>
    <n v="7459"/>
    <d v="2024-11-16T00:00:00"/>
    <s v="Deborah Coleman"/>
    <x v="2"/>
    <s v="Furniture"/>
    <s v="Printer"/>
    <n v="1"/>
    <n v="824.26"/>
    <n v="824.26"/>
    <s v="Low"/>
    <n v="2024"/>
    <s v="Deborah Coleman"/>
    <s v="DEBORAH COLEMAN"/>
    <n v="741.83400000000006"/>
    <s v="Nov-2024"/>
  </r>
  <r>
    <n v="9402"/>
    <d v="2024-11-17T00:00:00"/>
    <s v="Amy Garrett"/>
    <x v="1"/>
    <s v="Electronics"/>
    <s v="Printer"/>
    <n v="4"/>
    <n v="776.91"/>
    <n v="3107.64"/>
    <s v="Low"/>
    <n v="2024"/>
    <s v="Amy Garrett"/>
    <s v="AMY GARRETT"/>
    <n v="2796.8759999999997"/>
    <s v="Nov-2024"/>
  </r>
  <r>
    <n v="4367"/>
    <d v="2024-11-18T00:00:00"/>
    <s v="David Davis"/>
    <x v="1"/>
    <s v="Furniture"/>
    <s v="Laptop"/>
    <n v="9"/>
    <n v="901.02"/>
    <n v="8109.18"/>
    <s v="High"/>
    <n v="2024"/>
    <s v="David Davis"/>
    <s v="DAVID DAVIS"/>
    <n v="7298.2619999999997"/>
    <s v="Nov-2024"/>
  </r>
  <r>
    <n v="7876"/>
    <d v="2024-11-18T00:00:00"/>
    <s v="Matthew Miller"/>
    <x v="3"/>
    <s v="Electronics"/>
    <s v="Pen"/>
    <n v="3"/>
    <n v="564.04999999999995"/>
    <n v="1692.15"/>
    <s v="Low"/>
    <n v="2024"/>
    <s v="Matthew Miller"/>
    <s v="MATTHEW MILLER"/>
    <n v="1522.9349999999999"/>
    <s v="Nov-2024"/>
  </r>
  <r>
    <n v="1720"/>
    <d v="2024-11-18T00:00:00"/>
    <s v="Stephanie Thornton"/>
    <x v="2"/>
    <s v="Office Supplies"/>
    <s v="Desk"/>
    <n v="8"/>
    <n v="437.76"/>
    <n v="3502.08"/>
    <s v="Low"/>
    <n v="2024"/>
    <s v="Stephanie Thornton"/>
    <s v="STEPHANIE THORNTON"/>
    <n v="3151.8719999999998"/>
    <s v="Nov-2024"/>
  </r>
  <r>
    <n v="1967"/>
    <d v="2024-11-19T00:00:00"/>
    <s v="Timothy Graham"/>
    <x v="1"/>
    <s v="Electronics"/>
    <s v="Laptop"/>
    <n v="3"/>
    <n v="341.77"/>
    <n v="1025.31"/>
    <s v="Low"/>
    <n v="2024"/>
    <s v="Timothy Graham"/>
    <s v="TIMOTHY GRAHAM"/>
    <n v="922.779"/>
    <s v="Nov-2024"/>
  </r>
  <r>
    <n v="1849"/>
    <d v="2024-11-20T00:00:00"/>
    <s v="April Lambert"/>
    <x v="1"/>
    <s v="Furniture"/>
    <s v="Laptop"/>
    <n v="8"/>
    <n v="950.46"/>
    <n v="7603.68"/>
    <s v="High"/>
    <n v="2024"/>
    <s v="April Lambert"/>
    <s v="APRIL LAMBERT"/>
    <n v="6843.3120000000008"/>
    <s v="Nov-2024"/>
  </r>
  <r>
    <n v="8919"/>
    <d v="2024-11-21T00:00:00"/>
    <s v="Gregory Jones"/>
    <x v="2"/>
    <s v="Office Supplies"/>
    <s v="Laptop"/>
    <n v="6"/>
    <n v="188.77"/>
    <n v="1132.6199999999999"/>
    <s v="Low"/>
    <n v="2024"/>
    <s v="Gregory Jones"/>
    <s v="GREGORY JONES"/>
    <n v="1019.3579999999999"/>
    <s v="Nov-2024"/>
  </r>
  <r>
    <n v="9064"/>
    <d v="2024-11-22T00:00:00"/>
    <s v="Michael Banks"/>
    <x v="0"/>
    <s v="Furniture"/>
    <s v="Chair"/>
    <n v="9"/>
    <n v="875.15"/>
    <n v="7876.3499999999995"/>
    <s v="High"/>
    <n v="2024"/>
    <s v="Michael Banks"/>
    <s v="MICHAEL BANKS"/>
    <n v="7088.7150000000001"/>
    <s v="Nov-2024"/>
  </r>
  <r>
    <n v="4161"/>
    <d v="2024-11-22T00:00:00"/>
    <s v="Brittany Tate"/>
    <x v="2"/>
    <s v="Furniture"/>
    <s v="Pen"/>
    <n v="4"/>
    <n v="27.7"/>
    <n v="110.8"/>
    <s v="Low"/>
    <n v="2024"/>
    <s v="Brittany Tate"/>
    <s v="BRITTANY TATE"/>
    <n v="99.72"/>
    <s v="Nov-2024"/>
  </r>
  <r>
    <n v="1679"/>
    <d v="2024-11-22T00:00:00"/>
    <s v="Shelly Parsons"/>
    <x v="1"/>
    <s v="Office Supplies"/>
    <s v="Notebook"/>
    <n v="1"/>
    <n v="343.63"/>
    <n v="343.63"/>
    <s v="Low"/>
    <n v="2024"/>
    <s v="Shelly Parsons"/>
    <s v="SHELLY PARSONS"/>
    <n v="309.267"/>
    <s v="Nov-2024"/>
  </r>
  <r>
    <n v="6397"/>
    <d v="2024-11-22T00:00:00"/>
    <s v="Michael Perez"/>
    <x v="0"/>
    <s v="Electronics"/>
    <s v="Notebook"/>
    <n v="8"/>
    <n v="331.43"/>
    <n v="2651.44"/>
    <s v="Low"/>
    <n v="2024"/>
    <s v="Michael Perez"/>
    <s v="MICHAEL PEREZ"/>
    <n v="2386.2960000000003"/>
    <s v="Nov-2024"/>
  </r>
  <r>
    <n v="7133"/>
    <d v="2024-11-23T00:00:00"/>
    <s v="Charles Jenkins"/>
    <x v="0"/>
    <s v="Electronics"/>
    <s v="Chair"/>
    <n v="3"/>
    <n v="807.61"/>
    <n v="2422.83"/>
    <s v="Low"/>
    <n v="2024"/>
    <s v="Charles Jenkins"/>
    <s v="CHARLES JENKINS"/>
    <n v="2180.547"/>
    <s v="Nov-2024"/>
  </r>
  <r>
    <n v="7737"/>
    <d v="2024-11-26T00:00:00"/>
    <s v="Kyle Porter"/>
    <x v="0"/>
    <s v="Electronics"/>
    <s v="Notebook"/>
    <n v="2"/>
    <n v="936.85"/>
    <n v="1873.7"/>
    <s v="Low"/>
    <n v="2024"/>
    <s v="Kyle Porter"/>
    <s v="KYLE PORTER"/>
    <n v="1686.3300000000002"/>
    <s v="Nov-2024"/>
  </r>
  <r>
    <n v="4524"/>
    <d v="2024-11-27T00:00:00"/>
    <s v="Crystal Rose"/>
    <x v="1"/>
    <s v="Office Supplies"/>
    <s v="Printer"/>
    <n v="9"/>
    <n v="513.28"/>
    <n v="4619.5200000000004"/>
    <s v="Low"/>
    <n v="2024"/>
    <s v="Crystal Rose"/>
    <s v="CRYSTAL ROSE"/>
    <n v="4157.5680000000002"/>
    <s v="Nov-2024"/>
  </r>
  <r>
    <n v="5568"/>
    <d v="2024-11-30T00:00:00"/>
    <s v="Belinda Bonilla"/>
    <x v="1"/>
    <s v="Electronics"/>
    <s v="Chair"/>
    <n v="5"/>
    <n v="94.65"/>
    <n v="473.25"/>
    <s v="Low"/>
    <n v="2024"/>
    <s v="Belinda Bonilla"/>
    <s v="BELINDA BONILLA"/>
    <n v="425.92500000000001"/>
    <s v="Nov-2024"/>
  </r>
  <r>
    <n v="7480"/>
    <d v="2024-11-30T00:00:00"/>
    <s v="Anna Hutchinson"/>
    <x v="2"/>
    <s v="Electronics"/>
    <s v="Printer"/>
    <n v="7"/>
    <n v="691.01"/>
    <n v="4837.07"/>
    <s v="Low"/>
    <n v="2024"/>
    <s v="Anna Hutchinson"/>
    <s v="ANNA HUTCHINSON"/>
    <n v="4353.3630000000003"/>
    <s v="Nov-2024"/>
  </r>
  <r>
    <n v="8288"/>
    <d v="2024-12-01T00:00:00"/>
    <s v="Gail Armstrong"/>
    <x v="0"/>
    <s v="Office Supplies"/>
    <s v="Table"/>
    <n v="9"/>
    <n v="653.82000000000005"/>
    <n v="5884.38"/>
    <s v="High"/>
    <n v="2024"/>
    <s v="Gail Armstrong"/>
    <s v="GAIL ARMSTRONG"/>
    <n v="5295.9420000000009"/>
    <s v="Dec-2024"/>
  </r>
  <r>
    <n v="3716"/>
    <d v="2024-12-01T00:00:00"/>
    <s v="Stephen Patterson"/>
    <x v="2"/>
    <s v="Office Supplies"/>
    <s v="Table"/>
    <n v="2"/>
    <n v="767.23"/>
    <n v="1534.46"/>
    <s v="Low"/>
    <n v="2024"/>
    <s v="Stephen Patterson"/>
    <s v="STEPHEN PATTERSON"/>
    <n v="1381.0140000000001"/>
    <s v="Dec-2024"/>
  </r>
  <r>
    <n v="2960"/>
    <d v="2024-12-01T00:00:00"/>
    <s v="Tyler Oneal"/>
    <x v="0"/>
    <s v="Electronics"/>
    <s v="Chair"/>
    <n v="7"/>
    <n v="304.57"/>
    <n v="2131.9899999999998"/>
    <s v="Low"/>
    <n v="2024"/>
    <s v="Tyler Oneal"/>
    <s v="TYLER ONEAL"/>
    <n v="1918.7909999999999"/>
    <s v="Dec-2024"/>
  </r>
  <r>
    <n v="6689"/>
    <d v="2024-12-02T00:00:00"/>
    <s v="Margaret Castillo"/>
    <x v="1"/>
    <s v="Furniture"/>
    <s v="Pen"/>
    <n v="6"/>
    <n v="235.8"/>
    <n v="1414.8"/>
    <s v="Low"/>
    <n v="2024"/>
    <s v="Margaret Castillo"/>
    <s v="MARGARET CASTILLO"/>
    <n v="1273.3200000000002"/>
    <s v="Dec-2024"/>
  </r>
  <r>
    <n v="4610"/>
    <d v="2024-12-03T00:00:00"/>
    <s v="Kenneth Beck"/>
    <x v="1"/>
    <s v="Furniture"/>
    <s v="Table"/>
    <n v="5"/>
    <n v="158.66999999999999"/>
    <n v="793.34999999999991"/>
    <s v="Low"/>
    <n v="2024"/>
    <s v="Kenneth Beck"/>
    <s v="KENNETH BECK"/>
    <n v="714.01499999999999"/>
    <s v="Dec-2024"/>
  </r>
  <r>
    <n v="1038"/>
    <d v="2024-12-05T00:00:00"/>
    <s v="Briana Fry"/>
    <x v="3"/>
    <s v="Office Supplies"/>
    <s v="Laptop"/>
    <n v="5"/>
    <n v="611.66"/>
    <n v="3058.3"/>
    <s v="Low"/>
    <n v="2024"/>
    <s v="Briana Fry"/>
    <s v="BRIANA FRY"/>
    <n v="2752.4700000000003"/>
    <s v="Dec-2024"/>
  </r>
  <r>
    <n v="3121"/>
    <d v="2024-12-05T00:00:00"/>
    <s v="Daniel Richards"/>
    <x v="1"/>
    <s v="Electronics"/>
    <s v="Laptop"/>
    <n v="1"/>
    <n v="963.36"/>
    <n v="963.36"/>
    <s v="Low"/>
    <n v="2024"/>
    <s v="Daniel Richards"/>
    <s v="DANIEL RICHARDS"/>
    <n v="867.024"/>
    <s v="Dec-2024"/>
  </r>
  <r>
    <n v="3868"/>
    <d v="2024-12-05T00:00:00"/>
    <s v="Michaela Patel"/>
    <x v="1"/>
    <s v="Office Supplies"/>
    <s v="Table"/>
    <n v="7"/>
    <n v="159.55000000000001"/>
    <n v="1116.8499999999999"/>
    <s v="Low"/>
    <n v="2024"/>
    <s v="Michaela Patel"/>
    <s v="MICHAELA PATEL"/>
    <n v="1005.1650000000002"/>
    <s v="Dec-2024"/>
  </r>
  <r>
    <n v="6923"/>
    <d v="2024-12-05T00:00:00"/>
    <s v="Kevin Cruz"/>
    <x v="2"/>
    <s v="Furniture"/>
    <s v="Table"/>
    <n v="1"/>
    <n v="148.25"/>
    <n v="148.25"/>
    <s v="Low"/>
    <n v="2024"/>
    <s v="Kevin Cruz"/>
    <s v="KEVIN CRUZ"/>
    <n v="133.42500000000001"/>
    <s v="Dec-2024"/>
  </r>
  <r>
    <n v="2226"/>
    <d v="2024-12-06T00:00:00"/>
    <s v="James Brooks"/>
    <x v="1"/>
    <s v="Electronics"/>
    <s v="Pen"/>
    <n v="8"/>
    <n v="245.8"/>
    <n v="1966.4"/>
    <s v="Low"/>
    <n v="2024"/>
    <s v="James Brooks"/>
    <s v="JAMES BROOKS"/>
    <n v="1769.7600000000002"/>
    <s v="Dec-2024"/>
  </r>
  <r>
    <n v="4706"/>
    <d v="2024-12-07T00:00:00"/>
    <s v="Patricia Evans"/>
    <x v="3"/>
    <s v="Office Supplies"/>
    <s v="Printer"/>
    <n v="3"/>
    <n v="895.87"/>
    <n v="2687.61"/>
    <s v="Low"/>
    <n v="2024"/>
    <s v="Patricia Evans"/>
    <s v="PATRICIA EVANS"/>
    <n v="2418.8490000000002"/>
    <s v="Dec-2024"/>
  </r>
  <r>
    <n v="9318"/>
    <d v="2024-12-08T00:00:00"/>
    <s v="Barbara Mcbride"/>
    <x v="3"/>
    <s v="Furniture"/>
    <s v="Monitor"/>
    <n v="1"/>
    <n v="619.70000000000005"/>
    <n v="619.70000000000005"/>
    <s v="Low"/>
    <n v="2024"/>
    <s v="Barbara Mcbride"/>
    <s v="BARBARA MCBRIDE"/>
    <n v="557.73"/>
    <s v="Dec-2024"/>
  </r>
  <r>
    <n v="4172"/>
    <d v="2024-12-08T00:00:00"/>
    <s v="Christian Heath"/>
    <x v="3"/>
    <s v="Office Supplies"/>
    <s v="Printer"/>
    <n v="6"/>
    <n v="672.79"/>
    <n v="4036.74"/>
    <s v="Low"/>
    <n v="2024"/>
    <s v="Christian Heath"/>
    <s v="CHRISTIAN HEATH"/>
    <n v="3633.0659999999998"/>
    <s v="Dec-2024"/>
  </r>
  <r>
    <n v="2676"/>
    <d v="2024-12-09T00:00:00"/>
    <s v="Joseph Hopkins"/>
    <x v="0"/>
    <s v="Electronics"/>
    <s v="Notebook"/>
    <n v="5"/>
    <n v="831.44"/>
    <n v="4157.2000000000007"/>
    <s v="Low"/>
    <n v="2024"/>
    <s v="Joseph Hopkins"/>
    <s v="JOSEPH HOPKINS"/>
    <n v="3741.4800000000005"/>
    <s v="Dec-2024"/>
  </r>
  <r>
    <n v="6712"/>
    <d v="2024-12-09T00:00:00"/>
    <s v="Rachel Mckenzie"/>
    <x v="0"/>
    <s v="Furniture"/>
    <s v="Desk"/>
    <n v="7"/>
    <n v="872.04"/>
    <n v="6104.28"/>
    <s v="High"/>
    <n v="2024"/>
    <s v="Rachel Mckenzie"/>
    <s v="RACHEL MCKENZIE"/>
    <n v="5493.8519999999999"/>
    <s v="Dec-2024"/>
  </r>
  <r>
    <n v="4373"/>
    <d v="2024-12-10T00:00:00"/>
    <s v="Teresa Underwood"/>
    <x v="1"/>
    <s v="Electronics"/>
    <s v="Chair"/>
    <n v="6"/>
    <n v="683.43"/>
    <n v="4100.58"/>
    <s v="Low"/>
    <n v="2024"/>
    <s v="Teresa Underwood"/>
    <s v="TERESA UNDERWOOD"/>
    <n v="3690.5219999999999"/>
    <s v="Dec-2024"/>
  </r>
  <r>
    <n v="4198"/>
    <d v="2024-12-12T00:00:00"/>
    <s v="Madison Fitzgerald"/>
    <x v="0"/>
    <s v="Electronics"/>
    <s v="Printer"/>
    <n v="6"/>
    <n v="279.58"/>
    <n v="1677.48"/>
    <s v="Low"/>
    <n v="2024"/>
    <s v="Madison Fitzgerald"/>
    <s v="MADISON FITZGERALD"/>
    <n v="1509.732"/>
    <s v="Dec-2024"/>
  </r>
  <r>
    <n v="2127"/>
    <d v="2024-12-12T00:00:00"/>
    <s v="Christina Fitzgerald MD"/>
    <x v="0"/>
    <s v="Office Supplies"/>
    <s v="Desk"/>
    <n v="3"/>
    <n v="507.54"/>
    <n v="1522.62"/>
    <s v="Low"/>
    <n v="2024"/>
    <s v="Christina Fitzgerald Md"/>
    <s v="CHRISTINA FITZGERALD MD"/>
    <n v="1370.3579999999999"/>
    <s v="Dec-2024"/>
  </r>
  <r>
    <n v="1730"/>
    <d v="2024-12-13T00:00:00"/>
    <s v="Jason Perry"/>
    <x v="2"/>
    <s v="Electronics"/>
    <s v="Pen"/>
    <n v="9"/>
    <n v="486.71"/>
    <n v="4380.3899999999994"/>
    <s v="Low"/>
    <n v="2024"/>
    <s v="Jason Perry"/>
    <s v="JASON PERRY"/>
    <n v="3942.3509999999997"/>
    <s v="Dec-2024"/>
  </r>
  <r>
    <n v="4895"/>
    <d v="2024-12-13T00:00:00"/>
    <s v="Kelly Day"/>
    <x v="0"/>
    <s v="Electronics"/>
    <s v="Table"/>
    <n v="2"/>
    <n v="151.07"/>
    <n v="302.14"/>
    <s v="Low"/>
    <n v="2024"/>
    <s v="Kelly Day"/>
    <s v="KELLY DAY"/>
    <n v="271.92599999999999"/>
    <s v="Dec-2024"/>
  </r>
  <r>
    <n v="9679"/>
    <d v="2024-12-13T00:00:00"/>
    <s v="Tammy Marshall"/>
    <x v="0"/>
    <s v="Furniture"/>
    <s v="Printer"/>
    <n v="5"/>
    <n v="614.87"/>
    <n v="3074.35"/>
    <s v="Low"/>
    <n v="2024"/>
    <s v="Tammy Marshall"/>
    <s v="TAMMY MARSHALL"/>
    <n v="2766.915"/>
    <s v="Dec-2024"/>
  </r>
  <r>
    <n v="2168"/>
    <d v="2024-12-13T00:00:00"/>
    <s v="Ashley Myers"/>
    <x v="1"/>
    <s v="Office Supplies"/>
    <s v="Printer"/>
    <n v="6"/>
    <n v="958.05"/>
    <n v="5748.2999999999993"/>
    <s v="High"/>
    <n v="2024"/>
    <s v="Ashley Myers"/>
    <s v="ASHLEY MYERS"/>
    <n v="5173.47"/>
    <s v="Dec-2024"/>
  </r>
  <r>
    <n v="3213"/>
    <d v="2024-12-15T00:00:00"/>
    <s v="Jennifer Sanchez"/>
    <x v="3"/>
    <s v="Electronics"/>
    <s v="Desk"/>
    <n v="9"/>
    <n v="695.35"/>
    <n v="6258.1500000000005"/>
    <s v="High"/>
    <n v="2024"/>
    <s v="Jennifer Sanchez"/>
    <s v="JENNIFER SANCHEZ"/>
    <n v="5632.3350000000009"/>
    <s v="Dec-2024"/>
  </r>
  <r>
    <n v="3746"/>
    <d v="2024-12-15T00:00:00"/>
    <s v="Chelsea Taylor"/>
    <x v="2"/>
    <s v="Furniture"/>
    <s v="Laptop"/>
    <n v="6"/>
    <n v="778.68"/>
    <n v="4672.08"/>
    <s v="Low"/>
    <n v="2024"/>
    <s v="Chelsea Taylor"/>
    <s v="CHELSEA TAYLOR"/>
    <n v="4204.8720000000003"/>
    <s v="Dec-2024"/>
  </r>
  <r>
    <n v="8529"/>
    <d v="2024-12-18T00:00:00"/>
    <s v="Tonya Curry"/>
    <x v="3"/>
    <s v="Office Supplies"/>
    <s v="Table"/>
    <n v="7"/>
    <n v="71.67"/>
    <n v="501.69"/>
    <s v="Low"/>
    <n v="2024"/>
    <s v="Tonya Curry"/>
    <s v="TONYA CURRY"/>
    <n v="451.52100000000002"/>
    <s v="Dec-2024"/>
  </r>
  <r>
    <n v="5937"/>
    <d v="2024-12-20T00:00:00"/>
    <s v="Dan Bush"/>
    <x v="0"/>
    <s v="Electronics"/>
    <s v="Desk"/>
    <n v="1"/>
    <n v="827.56"/>
    <n v="827.56"/>
    <s v="Low"/>
    <n v="2024"/>
    <s v="Dan Bush"/>
    <s v="DAN BUSH"/>
    <n v="744.80399999999997"/>
    <s v="Dec-2024"/>
  </r>
  <r>
    <n v="2343"/>
    <d v="2024-12-21T00:00:00"/>
    <s v="Katherine Boyer"/>
    <x v="2"/>
    <s v="Furniture"/>
    <s v="Monitor"/>
    <n v="8"/>
    <n v="110.04"/>
    <n v="880.32"/>
    <s v="Low"/>
    <n v="2024"/>
    <s v="Katherine Boyer"/>
    <s v="KATHERINE BOYER"/>
    <n v="792.28800000000001"/>
    <s v="Dec-2024"/>
  </r>
  <r>
    <n v="7025"/>
    <d v="2024-12-23T00:00:00"/>
    <s v="James Steele"/>
    <x v="0"/>
    <s v="Furniture"/>
    <s v="Laptop"/>
    <n v="5"/>
    <n v="40.08"/>
    <n v="200.4"/>
    <s v="Low"/>
    <n v="2024"/>
    <s v="James Steele"/>
    <s v="JAMES STEELE"/>
    <n v="180.36"/>
    <s v="Dec-2024"/>
  </r>
  <r>
    <n v="7516"/>
    <d v="2024-12-23T00:00:00"/>
    <s v="Kyle Walker"/>
    <x v="1"/>
    <s v="Office Supplies"/>
    <s v="Chair"/>
    <n v="4"/>
    <n v="529.91"/>
    <n v="2119.64"/>
    <s v="Low"/>
    <n v="2024"/>
    <s v="Kyle Walker"/>
    <s v="KYLE WALKER"/>
    <n v="1907.6759999999999"/>
    <s v="Dec-2024"/>
  </r>
  <r>
    <n v="7985"/>
    <d v="2024-12-24T00:00:00"/>
    <s v="Michael Newman"/>
    <x v="2"/>
    <s v="Furniture"/>
    <s v="Printer"/>
    <n v="8"/>
    <n v="523.87"/>
    <n v="4190.96"/>
    <s v="Low"/>
    <n v="2024"/>
    <s v="Michael Newman"/>
    <s v="MICHAEL NEWMAN"/>
    <n v="3771.864"/>
    <s v="Dec-2024"/>
  </r>
  <r>
    <n v="8422"/>
    <d v="2024-12-25T00:00:00"/>
    <s v="Gregory Mcfarland"/>
    <x v="1"/>
    <s v="Office Supplies"/>
    <s v="Monitor"/>
    <n v="2"/>
    <n v="807.93"/>
    <n v="1615.86"/>
    <s v="Low"/>
    <n v="2024"/>
    <s v="Gregory Mcfarland"/>
    <s v="GREGORY MCFARLAND"/>
    <n v="1454.2739999999999"/>
    <s v="Dec-2024"/>
  </r>
  <r>
    <n v="8127"/>
    <d v="2024-12-26T00:00:00"/>
    <s v="Charles Davis"/>
    <x v="0"/>
    <s v="Electronics"/>
    <s v="Desk"/>
    <n v="2"/>
    <n v="193.28"/>
    <n v="386.56"/>
    <s v="Low"/>
    <n v="2024"/>
    <s v="Charles Davis"/>
    <s v="CHARLES DAVIS"/>
    <n v="347.904"/>
    <s v="Dec-2024"/>
  </r>
  <r>
    <n v="1847"/>
    <d v="2024-12-27T00:00:00"/>
    <s v="Amy Garcia"/>
    <x v="0"/>
    <s v="Office Supplies"/>
    <s v="Monitor"/>
    <n v="6"/>
    <n v="772.7"/>
    <n v="4636.2000000000007"/>
    <s v="Low"/>
    <n v="2024"/>
    <s v="Amy Garcia"/>
    <s v="AMY GARCIA"/>
    <n v="4172.58"/>
    <s v="Dec-2024"/>
  </r>
  <r>
    <n v="3608"/>
    <d v="2024-12-27T00:00:00"/>
    <s v="Kevin Morris"/>
    <x v="3"/>
    <s v="Electronics"/>
    <s v="Desk"/>
    <n v="8"/>
    <n v="782.05"/>
    <n v="6256.4"/>
    <s v="High"/>
    <n v="2024"/>
    <s v="Kevin Morris"/>
    <s v="KEVIN MORRIS"/>
    <n v="5630.76"/>
    <s v="Dec-2024"/>
  </r>
  <r>
    <n v="3927"/>
    <d v="2024-12-28T00:00:00"/>
    <s v="Barry Smith"/>
    <x v="3"/>
    <s v="Electronics"/>
    <s v="Printer"/>
    <n v="2"/>
    <n v="718.99"/>
    <n v="1437.98"/>
    <s v="Low"/>
    <n v="2024"/>
    <s v="Barry Smith"/>
    <s v="BARRY SMITH"/>
    <n v="1294.182"/>
    <s v="Dec-2024"/>
  </r>
  <r>
    <n v="3743"/>
    <d v="2024-12-29T00:00:00"/>
    <s v="Lisa Gutierrez"/>
    <x v="1"/>
    <s v="Office Supplies"/>
    <s v="Printer"/>
    <n v="1"/>
    <n v="189.17"/>
    <n v="189.17"/>
    <s v="Low"/>
    <n v="2024"/>
    <s v="Lisa Gutierrez"/>
    <s v="LISA GUTIERREZ"/>
    <n v="170.25299999999999"/>
    <s v="Dec-2024"/>
  </r>
  <r>
    <n v="8675"/>
    <d v="2024-12-30T00:00:00"/>
    <s v="Julie Burgess"/>
    <x v="2"/>
    <s v="Furniture"/>
    <s v="Printer"/>
    <n v="9"/>
    <n v="620.76"/>
    <n v="5586.84"/>
    <s v="High"/>
    <n v="2024"/>
    <s v="Julie Burgess"/>
    <s v="JULIE BURGESS"/>
    <n v="5028.1559999999999"/>
    <s v="Dec-2024"/>
  </r>
  <r>
    <n v="4485"/>
    <d v="2024-12-31T00:00:00"/>
    <s v="Angela Gonzalez"/>
    <x v="0"/>
    <s v="Office Supplies"/>
    <s v="Chair"/>
    <n v="7"/>
    <n v="668.39"/>
    <n v="4678.7299999999996"/>
    <s v="Low"/>
    <n v="2024"/>
    <s v="Angela Gonzalez"/>
    <s v="ANGELA GONZALEZ"/>
    <n v="4210.857"/>
    <s v="Dec-2024"/>
  </r>
  <r>
    <n v="2207"/>
    <d v="2024-12-31T00:00:00"/>
    <s v="Thomas Smith"/>
    <x v="3"/>
    <s v="Furniture"/>
    <s v="Notebook"/>
    <n v="7"/>
    <n v="864.7"/>
    <n v="6052.9000000000005"/>
    <s v="High"/>
    <n v="2024"/>
    <s v="Thomas Smith"/>
    <s v="THOMAS SMITH"/>
    <n v="5447.6100000000006"/>
    <s v="Dec-2024"/>
  </r>
  <r>
    <n v="4902"/>
    <d v="2025-01-01T00:00:00"/>
    <s v="Michael Smith"/>
    <x v="2"/>
    <s v="Electronics"/>
    <s v="Printer"/>
    <n v="3"/>
    <n v="571.35"/>
    <n v="1714.05"/>
    <s v="Low"/>
    <n v="2025"/>
    <s v="Michael Smith"/>
    <s v="MICHAEL SMITH"/>
    <n v="1542.645"/>
    <s v="Jan-2025"/>
  </r>
  <r>
    <n v="4912"/>
    <d v="2025-01-02T00:00:00"/>
    <s v="Bonnie Smith"/>
    <x v="0"/>
    <s v="Furniture"/>
    <s v="Desk"/>
    <n v="6"/>
    <n v="654.37"/>
    <n v="3926.22"/>
    <s v="Low"/>
    <n v="2025"/>
    <s v="Bonnie Smith"/>
    <s v="BONNIE SMITH"/>
    <n v="3533.598"/>
    <s v="Jan-2025"/>
  </r>
  <r>
    <n v="6983"/>
    <d v="2025-01-02T00:00:00"/>
    <s v="Stanley Watson"/>
    <x v="1"/>
    <s v="Furniture"/>
    <s v="Chair"/>
    <n v="7"/>
    <n v="735.47"/>
    <n v="5148.29"/>
    <s v="High"/>
    <n v="2025"/>
    <s v="Stanley Watson"/>
    <s v="STANLEY WATSON"/>
    <n v="4633.4610000000002"/>
    <s v="Jan-2025"/>
  </r>
  <r>
    <n v="6778"/>
    <d v="2025-01-03T00:00:00"/>
    <s v="Pamela Martinez"/>
    <x v="2"/>
    <s v="Electronics"/>
    <s v="Chair"/>
    <n v="9"/>
    <n v="716.95"/>
    <n v="6452.55"/>
    <s v="High"/>
    <n v="2025"/>
    <s v="Pamela Martinez"/>
    <s v="PAMELA MARTINEZ"/>
    <n v="5807.295000000001"/>
    <s v="Jan-2025"/>
  </r>
  <r>
    <n v="3528"/>
    <d v="2025-01-03T00:00:00"/>
    <s v="Sabrina Mendoza"/>
    <x v="0"/>
    <s v="Furniture"/>
    <s v="Desk"/>
    <n v="5"/>
    <n v="797.5"/>
    <n v="3987.5"/>
    <s v="Low"/>
    <n v="2025"/>
    <s v="Sabrina Mendoza"/>
    <s v="SABRINA MENDOZA"/>
    <n v="3588.75"/>
    <s v="Jan-2025"/>
  </r>
  <r>
    <n v="2984"/>
    <d v="2025-01-04T00:00:00"/>
    <s v="Christine Martin"/>
    <x v="2"/>
    <s v="Furniture"/>
    <s v="Chair"/>
    <n v="6"/>
    <n v="451.55"/>
    <n v="2709.3"/>
    <s v="Low"/>
    <n v="2025"/>
    <s v="Christine Martin"/>
    <s v="CHRISTINE MARTIN"/>
    <n v="2438.3700000000003"/>
    <s v="Jan-2025"/>
  </r>
  <r>
    <n v="6190"/>
    <d v="2025-01-04T00:00:00"/>
    <s v="Sally Jacobs"/>
    <x v="2"/>
    <s v="Office Supplies"/>
    <s v="Pen"/>
    <n v="7"/>
    <n v="586.35"/>
    <n v="4104.45"/>
    <s v="Low"/>
    <n v="2025"/>
    <s v="Sally Jacobs"/>
    <s v="SALLY JACOBS"/>
    <n v="3694.0050000000001"/>
    <s v="Jan-2025"/>
  </r>
  <r>
    <n v="5080"/>
    <d v="2025-01-04T00:00:00"/>
    <s v="Derrick Farmer"/>
    <x v="3"/>
    <s v="Furniture"/>
    <s v="Pen"/>
    <n v="3"/>
    <n v="711.66"/>
    <n v="2134.98"/>
    <s v="Low"/>
    <n v="2025"/>
    <s v="Derrick Farmer"/>
    <s v="DERRICK FARMER"/>
    <n v="1921.482"/>
    <s v="Jan-2025"/>
  </r>
  <r>
    <n v="5642"/>
    <d v="2025-01-07T00:00:00"/>
    <s v="Jared Walker"/>
    <x v="3"/>
    <s v="Electronics"/>
    <s v="Desk"/>
    <n v="2"/>
    <n v="605.6"/>
    <n v="1211.2"/>
    <s v="Low"/>
    <n v="2025"/>
    <s v="Jared Walker"/>
    <s v="JARED WALKER"/>
    <n v="1090.0800000000002"/>
    <s v="Jan-2025"/>
  </r>
  <r>
    <n v="1205"/>
    <d v="2025-01-08T00:00:00"/>
    <s v="Crystal Bennett"/>
    <x v="2"/>
    <s v="Furniture"/>
    <s v="Laptop"/>
    <n v="3"/>
    <n v="501.99"/>
    <n v="1505.97"/>
    <s v="Low"/>
    <n v="2025"/>
    <s v="Crystal Bennett"/>
    <s v="CRYSTAL BENNETT"/>
    <n v="1355.373"/>
    <s v="Jan-2025"/>
  </r>
  <r>
    <n v="7689"/>
    <d v="2025-01-11T00:00:00"/>
    <s v="Ashley Patel"/>
    <x v="2"/>
    <s v="Electronics"/>
    <s v="Desk"/>
    <n v="4"/>
    <n v="250.74"/>
    <n v="1002.96"/>
    <s v="Low"/>
    <n v="2025"/>
    <s v="Ashley Patel"/>
    <s v="ASHLEY PATEL"/>
    <n v="902.6640000000001"/>
    <s v="Jan-2025"/>
  </r>
  <r>
    <n v="5797"/>
    <d v="2025-01-11T00:00:00"/>
    <s v="Sandra Dixon"/>
    <x v="0"/>
    <s v="Electronics"/>
    <s v="Monitor"/>
    <n v="6"/>
    <n v="722.01"/>
    <n v="4332.0599999999986"/>
    <s v="Low"/>
    <n v="2025"/>
    <s v="Sandra Dixon"/>
    <s v="SANDRA DIXON"/>
    <n v="3898.8539999999998"/>
    <s v="Jan-2025"/>
  </r>
  <r>
    <n v="5276"/>
    <d v="2025-01-11T00:00:00"/>
    <s v="Jacob Johnson"/>
    <x v="2"/>
    <s v="Furniture"/>
    <s v="Chair"/>
    <n v="2"/>
    <n v="454.21"/>
    <n v="908.42"/>
    <s v="Low"/>
    <n v="2025"/>
    <s v="Jacob Johnson"/>
    <s v="JACOB JOHNSON"/>
    <n v="817.57799999999997"/>
    <s v="Jan-2025"/>
  </r>
  <r>
    <n v="5078"/>
    <d v="2025-01-12T00:00:00"/>
    <s v="Mary Jones"/>
    <x v="0"/>
    <s v="Electronics"/>
    <s v="Chair"/>
    <n v="6"/>
    <n v="187.89"/>
    <n v="1127.3399999999999"/>
    <s v="Low"/>
    <n v="2025"/>
    <s v="Mary Jones"/>
    <s v="MARY JONES"/>
    <n v="1014.606"/>
    <s v="Jan-2025"/>
  </r>
  <r>
    <n v="1293"/>
    <d v="2025-01-12T00:00:00"/>
    <s v="Christy Harrison"/>
    <x v="0"/>
    <s v="Furniture"/>
    <s v="Notebook"/>
    <n v="1"/>
    <n v="264.20999999999998"/>
    <n v="264.20999999999998"/>
    <s v="Low"/>
    <n v="2025"/>
    <s v="Christy Harrison"/>
    <s v="CHRISTY HARRISON"/>
    <n v="237.78899999999999"/>
    <s v="Jan-2025"/>
  </r>
  <r>
    <n v="6184"/>
    <d v="2025-01-12T00:00:00"/>
    <s v="Joshua Mora"/>
    <x v="3"/>
    <s v="Office Supplies"/>
    <s v="Table"/>
    <n v="1"/>
    <n v="829.26"/>
    <n v="829.26"/>
    <s v="Low"/>
    <n v="2025"/>
    <s v="Joshua Mora"/>
    <s v="JOSHUA MORA"/>
    <n v="746.33400000000006"/>
    <s v="Jan-2025"/>
  </r>
  <r>
    <n v="2799"/>
    <d v="2025-01-13T00:00:00"/>
    <s v="Eric Krause"/>
    <x v="3"/>
    <s v="Furniture"/>
    <s v="Desk"/>
    <n v="8"/>
    <n v="51.16"/>
    <n v="409.28"/>
    <s v="Low"/>
    <n v="2025"/>
    <s v="Eric Krause"/>
    <s v="ERIC KRAUSE"/>
    <n v="368.35199999999998"/>
    <s v="Jan-2025"/>
  </r>
  <r>
    <n v="3090"/>
    <d v="2025-01-14T00:00:00"/>
    <s v="Maria Jensen"/>
    <x v="3"/>
    <s v="Electronics"/>
    <s v="Chair"/>
    <n v="8"/>
    <n v="430.96"/>
    <n v="3447.68"/>
    <s v="Low"/>
    <n v="2025"/>
    <s v="Maria Jensen"/>
    <s v="MARIA JENSEN"/>
    <n v="3102.9119999999998"/>
    <s v="Jan-2025"/>
  </r>
  <r>
    <n v="4094"/>
    <d v="2025-01-14T00:00:00"/>
    <s v="Jason Baker"/>
    <x v="2"/>
    <s v="Furniture"/>
    <s v="Monitor"/>
    <n v="1"/>
    <n v="600.87"/>
    <n v="600.87"/>
    <s v="Low"/>
    <n v="2025"/>
    <s v="Jason Baker"/>
    <s v="JASON BAKER"/>
    <n v="540.78300000000002"/>
    <s v="Jan-2025"/>
  </r>
  <r>
    <n v="2758"/>
    <d v="2025-01-14T00:00:00"/>
    <s v="Kristopher Scott"/>
    <x v="1"/>
    <s v="Office Supplies"/>
    <s v="Chair"/>
    <n v="4"/>
    <n v="162.36000000000001"/>
    <n v="649.44000000000005"/>
    <s v="Low"/>
    <n v="2025"/>
    <s v="Kristopher Scott"/>
    <s v="KRISTOPHER SCOTT"/>
    <n v="584.49600000000009"/>
    <s v="Jan-2025"/>
  </r>
  <r>
    <n v="4930"/>
    <d v="2025-01-15T00:00:00"/>
    <s v="Karen Washington"/>
    <x v="1"/>
    <s v="Office Supplies"/>
    <s v="Pen"/>
    <n v="2"/>
    <n v="29"/>
    <n v="58"/>
    <s v="Low"/>
    <n v="2025"/>
    <s v="Karen Washington"/>
    <s v="KAREN WASHINGTON"/>
    <n v="52.2"/>
    <s v="Jan-2025"/>
  </r>
  <r>
    <n v="7092"/>
    <d v="2025-01-16T00:00:00"/>
    <s v="Paula Gillespie"/>
    <x v="0"/>
    <s v="Furniture"/>
    <s v="Pen"/>
    <n v="5"/>
    <n v="438.17"/>
    <n v="2190.85"/>
    <s v="Low"/>
    <n v="2025"/>
    <s v="Paula Gillespie"/>
    <s v="PAULA GILLESPIE"/>
    <n v="1971.7650000000001"/>
    <s v="Jan-2025"/>
  </r>
  <r>
    <n v="5902"/>
    <d v="2025-01-17T00:00:00"/>
    <s v="Lisa Moore"/>
    <x v="3"/>
    <s v="Electronics"/>
    <s v="Pen"/>
    <n v="1"/>
    <n v="424.58"/>
    <n v="424.58"/>
    <s v="Low"/>
    <n v="2025"/>
    <s v="Lisa Moore"/>
    <s v="LISA MOORE"/>
    <n v="382.12200000000001"/>
    <s v="Jan-2025"/>
  </r>
  <r>
    <n v="5027"/>
    <d v="2025-01-18T00:00:00"/>
    <s v="Daniel Hahn"/>
    <x v="2"/>
    <s v="Office Supplies"/>
    <s v="Desk"/>
    <n v="4"/>
    <n v="803.71"/>
    <n v="3214.84"/>
    <s v="Low"/>
    <n v="2025"/>
    <s v="Daniel Hahn"/>
    <s v="DANIEL HAHN"/>
    <n v="2893.3560000000002"/>
    <s v="Jan-2025"/>
  </r>
  <r>
    <n v="9123"/>
    <d v="2025-01-18T00:00:00"/>
    <s v="Maria Smith"/>
    <x v="1"/>
    <s v="Office Supplies"/>
    <s v="Notebook"/>
    <n v="9"/>
    <n v="90.11"/>
    <n v="810.99"/>
    <s v="Low"/>
    <n v="2025"/>
    <s v="Maria Smith"/>
    <s v="MARIA SMITH"/>
    <n v="729.89100000000008"/>
    <s v="Jan-2025"/>
  </r>
  <r>
    <n v="2009"/>
    <d v="2025-01-19T00:00:00"/>
    <s v="Gregory Choi"/>
    <x v="1"/>
    <s v="Electronics"/>
    <s v="Desk"/>
    <n v="7"/>
    <n v="839.73"/>
    <n v="5878.1100000000006"/>
    <s v="High"/>
    <n v="2025"/>
    <s v="Gregory Choi"/>
    <s v="GREGORY CHOI"/>
    <n v="5290.2990000000009"/>
    <s v="Jan-2025"/>
  </r>
  <r>
    <n v="5684"/>
    <d v="2025-01-20T00:00:00"/>
    <s v="Emily Garcia"/>
    <x v="2"/>
    <s v="Office Supplies"/>
    <s v="Pen"/>
    <n v="9"/>
    <n v="868.36"/>
    <n v="7815.24"/>
    <s v="High"/>
    <n v="2025"/>
    <s v="Emily Garcia"/>
    <s v="EMILY GARCIA"/>
    <n v="7033.7160000000003"/>
    <s v="Jan-2025"/>
  </r>
  <r>
    <n v="4365"/>
    <d v="2025-01-20T00:00:00"/>
    <s v="Mark Bradley"/>
    <x v="0"/>
    <s v="Electronics"/>
    <s v="Pen"/>
    <n v="5"/>
    <n v="102.96"/>
    <n v="514.79999999999995"/>
    <s v="Low"/>
    <n v="2025"/>
    <s v="Mark Bradley"/>
    <s v="MARK BRADLEY"/>
    <n v="463.32"/>
    <s v="Jan-2025"/>
  </r>
  <r>
    <n v="6123"/>
    <d v="2025-01-21T00:00:00"/>
    <s v="Luis Riley"/>
    <x v="0"/>
    <s v="Electronics"/>
    <s v="Pen"/>
    <n v="5"/>
    <n v="126.14"/>
    <n v="630.70000000000005"/>
    <s v="Low"/>
    <n v="2025"/>
    <s v="Luis Riley"/>
    <s v="LUIS RILEY"/>
    <n v="567.63"/>
    <s v="Jan-2025"/>
  </r>
  <r>
    <n v="3832"/>
    <d v="2025-01-21T00:00:00"/>
    <s v="Jeffrey Ford"/>
    <x v="3"/>
    <s v="Office Supplies"/>
    <s v="Pen"/>
    <n v="9"/>
    <n v="120.8"/>
    <n v="1087.2"/>
    <s v="Low"/>
    <n v="2025"/>
    <s v="Jeffrey Ford"/>
    <s v="JEFFREY FORD"/>
    <n v="978.48"/>
    <s v="Jan-2025"/>
  </r>
  <r>
    <n v="6516"/>
    <d v="2025-01-22T00:00:00"/>
    <s v="Rebecca Taylor"/>
    <x v="0"/>
    <s v="Office Supplies"/>
    <s v="Pen"/>
    <n v="8"/>
    <n v="372.8"/>
    <n v="2982.4"/>
    <s v="Low"/>
    <n v="2025"/>
    <s v="Rebecca Taylor"/>
    <s v="REBECCA TAYLOR"/>
    <n v="2684.1600000000003"/>
    <s v="Jan-2025"/>
  </r>
  <r>
    <n v="6210"/>
    <d v="2025-01-22T00:00:00"/>
    <s v="Sarah Moore"/>
    <x v="2"/>
    <s v="Furniture"/>
    <s v="Desk"/>
    <n v="8"/>
    <n v="110.41"/>
    <n v="883.28"/>
    <s v="Low"/>
    <n v="2025"/>
    <s v="Sarah Moore"/>
    <s v="SARAH MOORE"/>
    <n v="794.952"/>
    <s v="Jan-2025"/>
  </r>
  <r>
    <n v="2352"/>
    <d v="2025-01-22T00:00:00"/>
    <s v="Steven Mclaughlin"/>
    <x v="3"/>
    <s v="Electronics"/>
    <s v="Monitor"/>
    <n v="4"/>
    <n v="992.56"/>
    <n v="3970.24"/>
    <s v="Low"/>
    <n v="2025"/>
    <s v="Steven Mclaughlin"/>
    <s v="STEVEN MCLAUGHLIN"/>
    <n v="3573.2159999999999"/>
    <s v="Jan-2025"/>
  </r>
  <r>
    <n v="9229"/>
    <d v="2025-01-23T00:00:00"/>
    <s v="Ronald Ware"/>
    <x v="2"/>
    <s v="Electronics"/>
    <s v="Table"/>
    <n v="2"/>
    <n v="307.95"/>
    <n v="615.9"/>
    <s v="Low"/>
    <n v="2025"/>
    <s v="Ronald Ware"/>
    <s v="RONALD WARE"/>
    <n v="554.30999999999995"/>
    <s v="Jan-2025"/>
  </r>
  <r>
    <n v="7904"/>
    <d v="2025-01-23T00:00:00"/>
    <s v="Keith Olsen"/>
    <x v="1"/>
    <s v="Electronics"/>
    <s v="Printer"/>
    <n v="3"/>
    <n v="459.83"/>
    <n v="1379.49"/>
    <s v="Low"/>
    <n v="2025"/>
    <s v="Keith Olsen"/>
    <s v="KEITH OLSEN"/>
    <n v="1241.5409999999999"/>
    <s v="Jan-2025"/>
  </r>
  <r>
    <n v="8810"/>
    <d v="2025-01-24T00:00:00"/>
    <s v="Michelle Obrien"/>
    <x v="3"/>
    <s v="Office Supplies"/>
    <s v="Chair"/>
    <n v="4"/>
    <n v="991.26"/>
    <n v="3965.04"/>
    <s v="Low"/>
    <n v="2025"/>
    <s v="Michelle Obrien"/>
    <s v="MICHELLE OBRIEN"/>
    <n v="3568.5360000000001"/>
    <s v="Jan-2025"/>
  </r>
  <r>
    <n v="4074"/>
    <d v="2025-01-24T00:00:00"/>
    <s v="Kimberly Holland"/>
    <x v="0"/>
    <s v="Furniture"/>
    <s v="Desk"/>
    <n v="1"/>
    <n v="996.37"/>
    <n v="996.37"/>
    <s v="Low"/>
    <n v="2025"/>
    <s v="Kimberly Holland"/>
    <s v="KIMBERLY HOLLAND"/>
    <n v="896.73300000000006"/>
    <s v="Jan-2025"/>
  </r>
  <r>
    <n v="1652"/>
    <d v="2025-01-25T00:00:00"/>
    <s v="Victoria Romero"/>
    <x v="1"/>
    <s v="Furniture"/>
    <s v="Desk"/>
    <n v="7"/>
    <n v="238.36"/>
    <n v="1668.52"/>
    <s v="Low"/>
    <n v="2025"/>
    <s v="Victoria Romero"/>
    <s v="VICTORIA ROMERO"/>
    <n v="1501.6680000000001"/>
    <s v="Jan-2025"/>
  </r>
  <r>
    <n v="4435"/>
    <d v="2025-01-26T00:00:00"/>
    <s v="Amber Garcia"/>
    <x v="3"/>
    <s v="Furniture"/>
    <s v="Pen"/>
    <n v="4"/>
    <n v="709.41"/>
    <n v="2837.64"/>
    <s v="Low"/>
    <n v="2025"/>
    <s v="Amber Garcia"/>
    <s v="AMBER GARCIA"/>
    <n v="2553.8759999999997"/>
    <s v="Jan-2025"/>
  </r>
  <r>
    <n v="9056"/>
    <d v="2025-01-26T00:00:00"/>
    <s v="Laura Howell"/>
    <x v="2"/>
    <s v="Electronics"/>
    <s v="Laptop"/>
    <n v="2"/>
    <n v="216.43"/>
    <n v="432.86"/>
    <s v="Low"/>
    <n v="2025"/>
    <s v="Laura Howell"/>
    <s v="LAURA HOWELL"/>
    <n v="389.57400000000001"/>
    <s v="Jan-2025"/>
  </r>
  <r>
    <n v="7159"/>
    <d v="2025-01-27T00:00:00"/>
    <s v="William Clark"/>
    <x v="2"/>
    <s v="Office Supplies"/>
    <s v="Desk"/>
    <n v="1"/>
    <n v="788.48"/>
    <n v="788.48"/>
    <s v="Low"/>
    <n v="2025"/>
    <s v="William Clark"/>
    <s v="WILLIAM CLARK"/>
    <n v="709.63200000000006"/>
    <s v="Jan-2025"/>
  </r>
  <r>
    <n v="4690"/>
    <d v="2025-01-28T00:00:00"/>
    <s v="Patrick Anderson"/>
    <x v="3"/>
    <s v="Furniture"/>
    <s v="Pen"/>
    <n v="8"/>
    <n v="29.51"/>
    <n v="236.08"/>
    <s v="Low"/>
    <n v="2025"/>
    <s v="Patrick Anderson"/>
    <s v="PATRICK ANDERSON"/>
    <n v="212.47200000000001"/>
    <s v="Jan-2025"/>
  </r>
  <r>
    <n v="9764"/>
    <d v="2025-01-28T00:00:00"/>
    <s v="Melissa Morgan"/>
    <x v="3"/>
    <s v="Office Supplies"/>
    <s v="Monitor"/>
    <n v="6"/>
    <n v="282.06"/>
    <n v="1692.36"/>
    <s v="Low"/>
    <n v="2025"/>
    <s v="Melissa Morgan"/>
    <s v="MELISSA MORGAN"/>
    <n v="1523.124"/>
    <s v="Jan-2025"/>
  </r>
  <r>
    <n v="8690"/>
    <d v="2025-01-29T00:00:00"/>
    <s v="Elizabeth Mclean"/>
    <x v="2"/>
    <s v="Office Supplies"/>
    <s v="Chair"/>
    <n v="3"/>
    <n v="950.73"/>
    <n v="2852.19"/>
    <s v="Low"/>
    <n v="2025"/>
    <s v="Elizabeth Mclean"/>
    <s v="ELIZABETH MCLEAN"/>
    <n v="2566.971"/>
    <s v="Jan-2025"/>
  </r>
  <r>
    <n v="3315"/>
    <d v="2025-01-29T00:00:00"/>
    <s v="Kara Walsh"/>
    <x v="1"/>
    <s v="Electronics"/>
    <s v="Printer"/>
    <n v="8"/>
    <n v="232.2"/>
    <n v="1857.6"/>
    <s v="Low"/>
    <n v="2025"/>
    <s v="Kara Walsh"/>
    <s v="KARA WALSH"/>
    <n v="1671.84"/>
    <s v="Jan-2025"/>
  </r>
  <r>
    <n v="4505"/>
    <d v="2025-01-29T00:00:00"/>
    <s v="Danny Burns"/>
    <x v="1"/>
    <s v="Furniture"/>
    <s v="Printer"/>
    <n v="5"/>
    <n v="175.94"/>
    <n v="879.7"/>
    <s v="Low"/>
    <n v="2025"/>
    <s v="Danny Burns"/>
    <s v="DANNY BURNS"/>
    <n v="791.73"/>
    <s v="Jan-2025"/>
  </r>
  <r>
    <n v="6843"/>
    <d v="2025-01-30T00:00:00"/>
    <s v="Timothy Shelton"/>
    <x v="0"/>
    <s v="Office Supplies"/>
    <s v="Printer"/>
    <n v="2"/>
    <n v="544.1"/>
    <n v="1088.2"/>
    <s v="Low"/>
    <n v="2025"/>
    <s v="Timothy Shelton"/>
    <s v="TIMOTHY SHELTON"/>
    <n v="979.38000000000011"/>
    <s v="Jan-2025"/>
  </r>
  <r>
    <n v="1179"/>
    <d v="2025-01-30T00:00:00"/>
    <s v="Grant Arnold"/>
    <x v="3"/>
    <s v="Furniture"/>
    <s v="Table"/>
    <n v="3"/>
    <n v="969.19"/>
    <n v="2907.57"/>
    <s v="Low"/>
    <n v="2025"/>
    <s v="Grant Arnold"/>
    <s v="GRANT ARNOLD"/>
    <n v="2616.8130000000001"/>
    <s v="Jan-2025"/>
  </r>
  <r>
    <n v="3589"/>
    <d v="2025-01-30T00:00:00"/>
    <s v="Alan Romero"/>
    <x v="1"/>
    <s v="Office Supplies"/>
    <s v="Pen"/>
    <n v="8"/>
    <n v="90.81"/>
    <n v="726.48"/>
    <s v="Low"/>
    <n v="2025"/>
    <s v="Alan Romero"/>
    <s v="ALAN ROMERO"/>
    <n v="653.83199999999999"/>
    <s v="Jan-2025"/>
  </r>
  <r>
    <n v="3992"/>
    <d v="2025-02-01T00:00:00"/>
    <s v="George Scott PhD"/>
    <x v="0"/>
    <s v="Electronics"/>
    <s v="Printer"/>
    <n v="9"/>
    <n v="450.85"/>
    <n v="4057.65"/>
    <s v="Low"/>
    <n v="2025"/>
    <s v="George Scott Phd"/>
    <s v="GEORGE SCOTT PHD"/>
    <n v="3651.8850000000002"/>
    <s v="Feb-2025"/>
  </r>
  <r>
    <n v="7757"/>
    <d v="2025-02-01T00:00:00"/>
    <s v="Joseph Miller"/>
    <x v="0"/>
    <s v="Furniture"/>
    <s v="Notebook"/>
    <n v="5"/>
    <n v="141.19999999999999"/>
    <n v="706"/>
    <s v="Low"/>
    <n v="2025"/>
    <s v="Joseph Miller"/>
    <s v="JOSEPH MILLER"/>
    <n v="635.4"/>
    <s v="Feb-2025"/>
  </r>
  <r>
    <n v="5303"/>
    <d v="2025-02-02T00:00:00"/>
    <s v="Melissa Santiago"/>
    <x v="1"/>
    <s v="Office Supplies"/>
    <s v="Desk"/>
    <n v="2"/>
    <n v="631.23"/>
    <n v="1262.46"/>
    <s v="Low"/>
    <n v="2025"/>
    <s v="Melissa Santiago"/>
    <s v="MELISSA SANTIAGO"/>
    <n v="1136.2140000000002"/>
    <s v="Feb-2025"/>
  </r>
  <r>
    <n v="7681"/>
    <d v="2025-02-02T00:00:00"/>
    <s v="Emily Gomez"/>
    <x v="2"/>
    <s v="Electronics"/>
    <s v="Table"/>
    <n v="5"/>
    <n v="237.66"/>
    <n v="1188.3"/>
    <s v="Low"/>
    <n v="2025"/>
    <s v="Emily Gomez"/>
    <s v="EMILY GOMEZ"/>
    <n v="1069.47"/>
    <s v="Feb-2025"/>
  </r>
  <r>
    <n v="8226"/>
    <d v="2025-02-02T00:00:00"/>
    <s v="Christopher Jones"/>
    <x v="3"/>
    <s v="Furniture"/>
    <s v="Laptop"/>
    <n v="5"/>
    <n v="667.17"/>
    <n v="3335.85"/>
    <s v="Low"/>
    <n v="2025"/>
    <s v="Christopher Jones"/>
    <s v="CHRISTOPHER JONES"/>
    <n v="3002.2649999999999"/>
    <s v="Feb-2025"/>
  </r>
  <r>
    <n v="8565"/>
    <d v="2025-02-02T00:00:00"/>
    <s v="Joshua Gay"/>
    <x v="3"/>
    <s v="Electronics"/>
    <s v="Printer"/>
    <n v="1"/>
    <n v="465.2"/>
    <n v="465.2"/>
    <s v="Low"/>
    <n v="2025"/>
    <s v="Joshua Gay"/>
    <s v="JOSHUA GAY"/>
    <n v="418.68"/>
    <s v="Feb-2025"/>
  </r>
  <r>
    <n v="3196"/>
    <d v="2025-02-03T00:00:00"/>
    <s v="Jason Garcia"/>
    <x v="3"/>
    <s v="Electronics"/>
    <s v="Pen"/>
    <n v="1"/>
    <n v="215.81"/>
    <n v="215.81"/>
    <s v="Low"/>
    <n v="2025"/>
    <s v="Jason Garcia"/>
    <s v="JASON GARCIA"/>
    <n v="194.22900000000001"/>
    <s v="Feb-2025"/>
  </r>
  <r>
    <n v="8434"/>
    <d v="2025-02-03T00:00:00"/>
    <s v="Mr. Tyler Guerra"/>
    <x v="3"/>
    <s v="Furniture"/>
    <s v="Laptop"/>
    <n v="7"/>
    <n v="819.28"/>
    <n v="5734.96"/>
    <s v="High"/>
    <n v="2025"/>
    <s v="Mr. Tyler Guerra"/>
    <s v="MR. TYLER GUERRA"/>
    <n v="5161.4639999999999"/>
    <s v="Feb-2025"/>
  </r>
  <r>
    <n v="4470"/>
    <d v="2025-02-03T00:00:00"/>
    <s v="Dawn Ward"/>
    <x v="0"/>
    <s v="Electronics"/>
    <s v="Chair"/>
    <n v="6"/>
    <n v="539.96"/>
    <n v="3239.76"/>
    <s v="Low"/>
    <n v="2025"/>
    <s v="Dawn Ward"/>
    <s v="DAWN WARD"/>
    <n v="2915.7840000000006"/>
    <s v="Feb-2025"/>
  </r>
  <r>
    <n v="7431"/>
    <d v="2025-02-04T00:00:00"/>
    <s v="Elizabeth Hughes"/>
    <x v="0"/>
    <s v="Furniture"/>
    <s v="Printer"/>
    <n v="8"/>
    <n v="896.17"/>
    <n v="7169.36"/>
    <s v="High"/>
    <n v="2025"/>
    <s v="Elizabeth Hughes"/>
    <s v="ELIZABETH HUGHES"/>
    <n v="6452.424"/>
    <s v="Feb-2025"/>
  </r>
  <r>
    <n v="2587"/>
    <d v="2025-02-06T00:00:00"/>
    <s v="Michael Wilkinson"/>
    <x v="0"/>
    <s v="Electronics"/>
    <s v="Printer"/>
    <n v="4"/>
    <n v="431.24"/>
    <n v="1724.96"/>
    <s v="Low"/>
    <n v="2025"/>
    <s v="Michael Wilkinson"/>
    <s v="MICHAEL WILKINSON"/>
    <n v="1552.4640000000002"/>
    <s v="Feb-2025"/>
  </r>
  <r>
    <n v="7733"/>
    <d v="2025-02-06T00:00:00"/>
    <s v="Katie Parrish"/>
    <x v="2"/>
    <s v="Office Supplies"/>
    <s v="Laptop"/>
    <n v="4"/>
    <n v="281.42"/>
    <n v="1125.68"/>
    <s v="Low"/>
    <n v="2025"/>
    <s v="Katie Parrish"/>
    <s v="KATIE PARRISH"/>
    <n v="1013.1120000000001"/>
    <s v="Feb-2025"/>
  </r>
  <r>
    <n v="3563"/>
    <d v="2025-02-07T00:00:00"/>
    <s v="Donald Kennedy"/>
    <x v="1"/>
    <s v="Electronics"/>
    <s v="Desk"/>
    <n v="9"/>
    <n v="479.47"/>
    <n v="4315.2299999999996"/>
    <s v="Low"/>
    <n v="2025"/>
    <s v="Donald Kennedy"/>
    <s v="DONALD KENNEDY"/>
    <n v="3883.7070000000003"/>
    <s v="Feb-2025"/>
  </r>
  <r>
    <n v="6818"/>
    <d v="2025-02-07T00:00:00"/>
    <s v="Aaron Sanders"/>
    <x v="1"/>
    <s v="Furniture"/>
    <s v="Desk"/>
    <n v="3"/>
    <n v="635.5"/>
    <n v="1906.5"/>
    <s v="Low"/>
    <n v="2025"/>
    <s v="Aaron Sanders"/>
    <s v="AARON SANDERS"/>
    <n v="1715.8500000000001"/>
    <s v="Feb-2025"/>
  </r>
  <r>
    <n v="3816"/>
    <d v="2025-02-07T00:00:00"/>
    <s v="Lindsey Williams"/>
    <x v="1"/>
    <s v="Office Supplies"/>
    <s v="Table"/>
    <n v="1"/>
    <n v="582.6"/>
    <n v="582.6"/>
    <s v="Low"/>
    <n v="2025"/>
    <s v="Lindsey Williams"/>
    <s v="LINDSEY WILLIAMS"/>
    <n v="524.34"/>
    <s v="Feb-2025"/>
  </r>
  <r>
    <n v="1464"/>
    <d v="2025-02-08T00:00:00"/>
    <s v="Douglas Ferguson"/>
    <x v="0"/>
    <s v="Office Supplies"/>
    <s v="Chair"/>
    <n v="8"/>
    <n v="626.74"/>
    <n v="5013.92"/>
    <s v="High"/>
    <n v="2025"/>
    <s v="Douglas Ferguson"/>
    <s v="DOUGLAS FERGUSON"/>
    <n v="4512.5280000000002"/>
    <s v="Feb-2025"/>
  </r>
  <r>
    <n v="1348"/>
    <d v="2025-02-08T00:00:00"/>
    <s v="Billy Willis"/>
    <x v="2"/>
    <s v="Electronics"/>
    <s v="Monitor"/>
    <n v="3"/>
    <n v="318.7"/>
    <n v="956.09999999999991"/>
    <s v="Low"/>
    <n v="2025"/>
    <s v="Billy Willis"/>
    <s v="BILLY WILLIS"/>
    <n v="860.49"/>
    <s v="Feb-2025"/>
  </r>
  <r>
    <n v="9948"/>
    <d v="2025-02-09T00:00:00"/>
    <s v="Joseph Rodriguez"/>
    <x v="2"/>
    <s v="Office Supplies"/>
    <s v="Pen"/>
    <n v="8"/>
    <n v="970.12"/>
    <n v="7760.96"/>
    <s v="High"/>
    <n v="2025"/>
    <s v="Joseph Rodriguez"/>
    <s v="JOSEPH RODRIGUEZ"/>
    <n v="6984.8640000000005"/>
    <s v="Feb-2025"/>
  </r>
  <r>
    <n v="3428"/>
    <d v="2025-02-09T00:00:00"/>
    <s v="Gregory Jones"/>
    <x v="2"/>
    <s v="Furniture"/>
    <s v="Table"/>
    <n v="2"/>
    <n v="952.29"/>
    <n v="1904.58"/>
    <s v="Low"/>
    <n v="2025"/>
    <s v="Gregory Jones"/>
    <s v="GREGORY JONES"/>
    <n v="1714.1220000000001"/>
    <s v="Feb-2025"/>
  </r>
  <r>
    <n v="8175"/>
    <d v="2025-02-09T00:00:00"/>
    <s v="Mark Glover"/>
    <x v="1"/>
    <s v="Furniture"/>
    <s v="Laptop"/>
    <n v="1"/>
    <n v="574.9"/>
    <n v="574.9"/>
    <s v="Low"/>
    <n v="2025"/>
    <s v="Mark Glover"/>
    <s v="MARK GLOVER"/>
    <n v="517.41"/>
    <s v="Feb-2025"/>
  </r>
  <r>
    <n v="8612"/>
    <d v="2025-02-10T00:00:00"/>
    <s v="Melinda Dorsey"/>
    <x v="1"/>
    <s v="Furniture"/>
    <s v="Printer"/>
    <n v="4"/>
    <n v="301.52"/>
    <n v="1206.08"/>
    <s v="Low"/>
    <n v="2025"/>
    <s v="Melinda Dorsey"/>
    <s v="MELINDA DORSEY"/>
    <n v="1085.472"/>
    <s v="Feb-2025"/>
  </r>
  <r>
    <n v="4126"/>
    <d v="2025-02-10T00:00:00"/>
    <s v="Brendan Rivera"/>
    <x v="3"/>
    <s v="Office Supplies"/>
    <s v="Chair"/>
    <n v="8"/>
    <n v="802.58"/>
    <n v="6420.64"/>
    <s v="High"/>
    <n v="2025"/>
    <s v="Brendan Rivera"/>
    <s v="BRENDAN RIVERA"/>
    <n v="5778.576"/>
    <s v="Feb-2025"/>
  </r>
  <r>
    <n v="9192"/>
    <d v="2025-02-11T00:00:00"/>
    <s v="Joseph Moore"/>
    <x v="3"/>
    <s v="Electronics"/>
    <s v="Printer"/>
    <n v="8"/>
    <n v="769.52"/>
    <n v="6156.16"/>
    <s v="High"/>
    <n v="2025"/>
    <s v="Joseph Moore"/>
    <s v="JOSEPH MOORE"/>
    <n v="5540.5439999999999"/>
    <s v="Feb-2025"/>
  </r>
  <r>
    <n v="9632"/>
    <d v="2025-02-12T00:00:00"/>
    <s v="Angela Carlson"/>
    <x v="3"/>
    <s v="Electronics"/>
    <s v="Pen"/>
    <n v="6"/>
    <n v="671.53"/>
    <n v="4029.18"/>
    <s v="Low"/>
    <n v="2025"/>
    <s v="Angela Carlson"/>
    <s v="ANGELA CARLSON"/>
    <n v="3626.2619999999997"/>
    <s v="Feb-2025"/>
  </r>
  <r>
    <n v="1512"/>
    <d v="2025-02-12T00:00:00"/>
    <s v="Andrew Kelly"/>
    <x v="2"/>
    <s v="Furniture"/>
    <s v="Chair"/>
    <n v="1"/>
    <n v="719.16"/>
    <n v="719.16"/>
    <s v="Low"/>
    <n v="2025"/>
    <s v="Andrew Kelly"/>
    <s v="ANDREW KELLY"/>
    <n v="647.24400000000003"/>
    <s v="Feb-2025"/>
  </r>
  <r>
    <n v="1298"/>
    <d v="2025-02-13T00:00:00"/>
    <s v="Kimberly Strong"/>
    <x v="0"/>
    <s v="Furniture"/>
    <s v="Monitor"/>
    <n v="6"/>
    <n v="784.56"/>
    <n v="4707.3599999999997"/>
    <s v="Low"/>
    <n v="2025"/>
    <s v="Kimberly Strong"/>
    <s v="KIMBERLY STRONG"/>
    <n v="4236.6239999999998"/>
    <s v="Feb-2025"/>
  </r>
  <r>
    <n v="5424"/>
    <d v="2025-02-14T00:00:00"/>
    <s v="Robert Davis"/>
    <x v="2"/>
    <s v="Furniture"/>
    <s v="Notebook"/>
    <n v="8"/>
    <n v="300.22000000000003"/>
    <n v="2401.7600000000002"/>
    <s v="Low"/>
    <n v="2025"/>
    <s v="Robert Davis"/>
    <s v="ROBERT DAVIS"/>
    <n v="2161.5840000000003"/>
    <s v="Feb-2025"/>
  </r>
  <r>
    <n v="7674"/>
    <d v="2025-02-14T00:00:00"/>
    <s v="Jesse Ball"/>
    <x v="0"/>
    <s v="Furniture"/>
    <s v="Chair"/>
    <n v="7"/>
    <n v="46.64"/>
    <n v="326.48"/>
    <s v="Low"/>
    <n v="2025"/>
    <s v="Jesse Ball"/>
    <s v="JESSE BALL"/>
    <n v="293.83199999999999"/>
    <s v="Feb-2025"/>
  </r>
  <r>
    <n v="2339"/>
    <d v="2025-02-14T00:00:00"/>
    <s v="Kim Wilson"/>
    <x v="1"/>
    <s v="Furniture"/>
    <s v="Pen"/>
    <n v="3"/>
    <n v="42.2"/>
    <n v="126.6"/>
    <s v="Low"/>
    <n v="2025"/>
    <s v="Kim Wilson"/>
    <s v="KIM WILSON"/>
    <n v="113.94000000000001"/>
    <s v="Feb-2025"/>
  </r>
  <r>
    <n v="6503"/>
    <d v="2025-02-15T00:00:00"/>
    <s v="Carol Chase"/>
    <x v="1"/>
    <s v="Office Supplies"/>
    <s v="Desk"/>
    <n v="4"/>
    <n v="231.58"/>
    <n v="926.32"/>
    <s v="Low"/>
    <n v="2025"/>
    <s v="Carol Chase"/>
    <s v="CAROL CHASE"/>
    <n v="833.6880000000001"/>
    <s v="Feb-2025"/>
  </r>
  <r>
    <n v="3848"/>
    <d v="2025-02-16T00:00:00"/>
    <s v="April Martinez"/>
    <x v="1"/>
    <s v="Office Supplies"/>
    <s v="Pen"/>
    <n v="1"/>
    <n v="69.66"/>
    <n v="69.66"/>
    <s v="Low"/>
    <n v="2025"/>
    <s v="April Martinez"/>
    <s v="APRIL MARTINEZ"/>
    <n v="62.693999999999996"/>
    <s v="Feb-2025"/>
  </r>
  <r>
    <n v="8163"/>
    <d v="2025-02-17T00:00:00"/>
    <s v="Julie Carlson"/>
    <x v="1"/>
    <s v="Furniture"/>
    <s v="Desk"/>
    <n v="4"/>
    <n v="517.1"/>
    <n v="2068.4"/>
    <s v="Low"/>
    <n v="2025"/>
    <s v="Julie Carlson"/>
    <s v="JULIE CARLSON"/>
    <n v="1861.5600000000002"/>
    <s v="Feb-2025"/>
  </r>
  <r>
    <n v="5643"/>
    <d v="2025-02-18T00:00:00"/>
    <s v="Mr. Bruce Smith"/>
    <x v="0"/>
    <s v="Furniture"/>
    <s v="Laptop"/>
    <n v="7"/>
    <n v="893.74"/>
    <n v="6256.18"/>
    <s v="High"/>
    <n v="2025"/>
    <s v="Mr. Bruce Smith"/>
    <s v="MR. BRUCE SMITH"/>
    <n v="5630.5619999999999"/>
    <s v="Feb-2025"/>
  </r>
  <r>
    <n v="3478"/>
    <d v="2025-02-18T00:00:00"/>
    <s v="Jonathan Smith"/>
    <x v="2"/>
    <s v="Office Supplies"/>
    <s v="Table"/>
    <n v="7"/>
    <n v="500.92"/>
    <n v="3506.44"/>
    <s v="Low"/>
    <n v="2025"/>
    <s v="Jonathan Smith"/>
    <s v="JONATHAN SMITH"/>
    <n v="3155.7960000000003"/>
    <s v="Feb-2025"/>
  </r>
  <r>
    <n v="5649"/>
    <d v="2025-02-18T00:00:00"/>
    <s v="David Holder"/>
    <x v="1"/>
    <s v="Electronics"/>
    <s v="Pen"/>
    <n v="4"/>
    <n v="158.55000000000001"/>
    <n v="634.20000000000005"/>
    <s v="Low"/>
    <n v="2025"/>
    <s v="David Holder"/>
    <s v="DAVID HOLDER"/>
    <n v="570.78000000000009"/>
    <s v="Feb-2025"/>
  </r>
  <r>
    <n v="9028"/>
    <d v="2025-02-19T00:00:00"/>
    <s v="Mark Johnson"/>
    <x v="0"/>
    <s v="Electronics"/>
    <s v="Monitor"/>
    <n v="8"/>
    <n v="382.13"/>
    <n v="3057.04"/>
    <s v="Low"/>
    <n v="2025"/>
    <s v="Mark Johnson"/>
    <s v="MARK JOHNSON"/>
    <n v="2751.3360000000002"/>
    <s v="Feb-2025"/>
  </r>
  <r>
    <n v="1920"/>
    <d v="2025-02-20T00:00:00"/>
    <s v="Shawn Perez"/>
    <x v="2"/>
    <s v="Furniture"/>
    <s v="Table"/>
    <n v="3"/>
    <n v="427.21"/>
    <n v="1281.6300000000001"/>
    <s v="Low"/>
    <n v="2025"/>
    <s v="Shawn Perez"/>
    <s v="SHAWN PEREZ"/>
    <n v="1153.4669999999999"/>
    <s v="Feb-2025"/>
  </r>
  <r>
    <n v="3113"/>
    <d v="2025-02-20T00:00:00"/>
    <s v="Rachel Reed"/>
    <x v="0"/>
    <s v="Office Supplies"/>
    <s v="Notebook"/>
    <n v="4"/>
    <n v="549.04"/>
    <n v="2196.16"/>
    <s v="Low"/>
    <n v="2025"/>
    <s v="Rachel Reed"/>
    <s v="RACHEL REED"/>
    <n v="1976.5439999999999"/>
    <s v="Feb-2025"/>
  </r>
  <r>
    <n v="5873"/>
    <d v="2025-02-20T00:00:00"/>
    <s v="Lindsey Thompson"/>
    <x v="3"/>
    <s v="Office Supplies"/>
    <s v="Laptop"/>
    <n v="8"/>
    <n v="931.29"/>
    <n v="7450.32"/>
    <s v="High"/>
    <n v="2025"/>
    <s v="Lindsey Thompson"/>
    <s v="LINDSEY THOMPSON"/>
    <n v="6705.2879999999996"/>
    <s v="Feb-2025"/>
  </r>
  <r>
    <n v="7276"/>
    <d v="2025-02-21T00:00:00"/>
    <s v="Cynthia Reese"/>
    <x v="0"/>
    <s v="Electronics"/>
    <s v="Notebook"/>
    <n v="4"/>
    <n v="808.5"/>
    <n v="3234"/>
    <s v="Low"/>
    <n v="2025"/>
    <s v="Cynthia Reese"/>
    <s v="CYNTHIA REESE"/>
    <n v="2910.6"/>
    <s v="Feb-2025"/>
  </r>
  <r>
    <n v="7006"/>
    <d v="2025-02-21T00:00:00"/>
    <s v="Katie Stone"/>
    <x v="1"/>
    <s v="Office Supplies"/>
    <s v="Table"/>
    <n v="1"/>
    <n v="254.76"/>
    <n v="254.76"/>
    <s v="Low"/>
    <n v="2025"/>
    <s v="Katie Stone"/>
    <s v="KATIE STONE"/>
    <n v="229.28399999999999"/>
    <s v="Feb-2025"/>
  </r>
  <r>
    <n v="6854"/>
    <d v="2025-02-22T00:00:00"/>
    <s v="Joseph Stewart"/>
    <x v="0"/>
    <s v="Furniture"/>
    <s v="Pen"/>
    <n v="8"/>
    <n v="182.16"/>
    <n v="1457.28"/>
    <s v="Low"/>
    <n v="2025"/>
    <s v="Joseph Stewart"/>
    <s v="JOSEPH STEWART"/>
    <n v="1311.5519999999999"/>
    <s v="Feb-2025"/>
  </r>
  <r>
    <n v="7080"/>
    <d v="2025-02-24T00:00:00"/>
    <s v="Nancy Meyer"/>
    <x v="2"/>
    <s v="Electronics"/>
    <s v="Notebook"/>
    <n v="9"/>
    <n v="604.51"/>
    <n v="5440.59"/>
    <s v="High"/>
    <n v="2025"/>
    <s v="Nancy Meyer"/>
    <s v="NANCY MEYER"/>
    <n v="4896.5309999999999"/>
    <s v="Feb-2025"/>
  </r>
  <r>
    <n v="4333"/>
    <d v="2025-02-24T00:00:00"/>
    <s v="Christian Carpenter"/>
    <x v="3"/>
    <s v="Electronics"/>
    <s v="Monitor"/>
    <n v="1"/>
    <n v="813.65"/>
    <n v="813.65"/>
    <s v="Low"/>
    <n v="2025"/>
    <s v="Christian Carpenter"/>
    <s v="CHRISTIAN CARPENTER"/>
    <n v="732.28499999999997"/>
    <s v="Feb-2025"/>
  </r>
  <r>
    <n v="5102"/>
    <d v="2025-02-25T00:00:00"/>
    <s v="Joseph Williams"/>
    <x v="2"/>
    <s v="Furniture"/>
    <s v="Chair"/>
    <n v="9"/>
    <n v="916.33"/>
    <n v="8246.9700000000012"/>
    <s v="High"/>
    <n v="2025"/>
    <s v="Joseph Williams"/>
    <s v="JOSEPH WILLIAMS"/>
    <n v="7422.2730000000001"/>
    <s v="Feb-2025"/>
  </r>
  <r>
    <n v="3168"/>
    <d v="2025-02-25T00:00:00"/>
    <s v="Travis Nelson"/>
    <x v="2"/>
    <s v="Electronics"/>
    <s v="Table"/>
    <n v="5"/>
    <n v="879.84"/>
    <n v="4399.2"/>
    <s v="Low"/>
    <n v="2025"/>
    <s v="Travis Nelson"/>
    <s v="TRAVIS NELSON"/>
    <n v="3959.2799999999997"/>
    <s v="Feb-2025"/>
  </r>
  <r>
    <n v="8145"/>
    <d v="2025-02-25T00:00:00"/>
    <s v="Laura Paul"/>
    <x v="2"/>
    <s v="Furniture"/>
    <s v="Chair"/>
    <n v="5"/>
    <n v="696.75"/>
    <n v="3483.75"/>
    <s v="Low"/>
    <n v="2025"/>
    <s v="Laura Paul"/>
    <s v="LAURA PAUL"/>
    <n v="3135.375"/>
    <s v="Feb-2025"/>
  </r>
  <r>
    <n v="9063"/>
    <d v="2025-02-25T00:00:00"/>
    <s v="Tammy Hurley"/>
    <x v="2"/>
    <s v="Office Supplies"/>
    <s v="Pen"/>
    <n v="5"/>
    <n v="805"/>
    <n v="4025"/>
    <s v="Low"/>
    <n v="2025"/>
    <s v="Tammy Hurley"/>
    <s v="TAMMY HURLEY"/>
    <n v="3622.5"/>
    <s v="Feb-2025"/>
  </r>
  <r>
    <n v="9498"/>
    <d v="2025-02-26T00:00:00"/>
    <s v="Shannon Dalton"/>
    <x v="3"/>
    <s v="Furniture"/>
    <s v="Notebook"/>
    <n v="9"/>
    <n v="664.76"/>
    <n v="5982.84"/>
    <s v="High"/>
    <n v="2025"/>
    <s v="Shannon Dalton"/>
    <s v="SHANNON DALTON"/>
    <n v="5384.5559999999996"/>
    <s v="Feb-2025"/>
  </r>
  <r>
    <n v="5475"/>
    <d v="2025-02-28T00:00:00"/>
    <s v="Jose Jones"/>
    <x v="0"/>
    <s v="Furniture"/>
    <s v="Pen"/>
    <n v="9"/>
    <n v="558.64"/>
    <n v="5027.76"/>
    <s v="High"/>
    <n v="2025"/>
    <s v="Jose Jones"/>
    <s v="JOSE JONES"/>
    <n v="4524.9840000000004"/>
    <s v="Feb-2025"/>
  </r>
  <r>
    <n v="5390"/>
    <d v="2025-02-28T00:00:00"/>
    <s v="Jessica Brown"/>
    <x v="2"/>
    <s v="Office Supplies"/>
    <s v="Notebook"/>
    <n v="3"/>
    <n v="21.99"/>
    <n v="65.97"/>
    <s v="Low"/>
    <n v="2025"/>
    <s v="Jessica Brown"/>
    <s v="JESSICA BROWN"/>
    <n v="59.373000000000005"/>
    <s v="Feb-2025"/>
  </r>
  <r>
    <n v="4347"/>
    <d v="2025-02-28T00:00:00"/>
    <s v="Michael White"/>
    <x v="2"/>
    <s v="Office Supplies"/>
    <s v="Desk"/>
    <n v="6"/>
    <n v="299.89"/>
    <n v="1799.34"/>
    <s v="Low"/>
    <n v="2025"/>
    <s v="Michael White"/>
    <s v="MICHAEL WHITE"/>
    <n v="1619.4059999999999"/>
    <s v="Feb-2025"/>
  </r>
  <r>
    <n v="8110"/>
    <d v="2025-03-01T00:00:00"/>
    <s v="Roger Morgan"/>
    <x v="0"/>
    <s v="Office Supplies"/>
    <s v="Notebook"/>
    <n v="8"/>
    <n v="654.91"/>
    <n v="5239.28"/>
    <s v="High"/>
    <n v="2025"/>
    <s v="Roger Morgan"/>
    <s v="ROGER MORGAN"/>
    <n v="4715.3519999999999"/>
    <s v="Mar-2025"/>
  </r>
  <r>
    <n v="2163"/>
    <d v="2025-03-02T00:00:00"/>
    <s v="James Parsons"/>
    <x v="1"/>
    <s v="Electronics"/>
    <s v="Printer"/>
    <n v="5"/>
    <n v="385.9"/>
    <n v="1929.5"/>
    <s v="Low"/>
    <n v="2025"/>
    <s v="James Parsons"/>
    <s v="JAMES PARSONS"/>
    <n v="1736.55"/>
    <s v="Mar-2025"/>
  </r>
  <r>
    <n v="9369"/>
    <d v="2025-03-02T00:00:00"/>
    <s v="Megan Taylor"/>
    <x v="0"/>
    <s v="Office Supplies"/>
    <s v="Monitor"/>
    <n v="1"/>
    <n v="429.5"/>
    <n v="429.5"/>
    <s v="Low"/>
    <n v="2025"/>
    <s v="Megan Taylor"/>
    <s v="MEGAN TAYLOR"/>
    <n v="386.55"/>
    <s v="Mar-2025"/>
  </r>
  <r>
    <n v="2781"/>
    <d v="2025-03-02T00:00:00"/>
    <s v="Cody Mckinney"/>
    <x v="3"/>
    <s v="Office Supplies"/>
    <s v="Notebook"/>
    <n v="8"/>
    <n v="242.3"/>
    <n v="1938.4"/>
    <s v="Low"/>
    <n v="2025"/>
    <s v="Cody Mckinney"/>
    <s v="CODY MCKINNEY"/>
    <n v="1744.5600000000002"/>
    <s v="Mar-2025"/>
  </r>
  <r>
    <n v="5217"/>
    <d v="2025-03-03T00:00:00"/>
    <s v="Paul Kim"/>
    <x v="3"/>
    <s v="Electronics"/>
    <s v="Notebook"/>
    <n v="7"/>
    <n v="325.56"/>
    <n v="2278.92"/>
    <s v="Low"/>
    <n v="2025"/>
    <s v="Paul Kim"/>
    <s v="PAUL KIM"/>
    <n v="2051.0280000000002"/>
    <s v="Mar-2025"/>
  </r>
  <r>
    <n v="6790"/>
    <d v="2025-03-03T00:00:00"/>
    <s v="Shane Roberts"/>
    <x v="1"/>
    <s v="Office Supplies"/>
    <s v="Table"/>
    <n v="9"/>
    <n v="416.92"/>
    <n v="3752.28"/>
    <s v="Low"/>
    <n v="2025"/>
    <s v="Shane Roberts"/>
    <s v="SHANE ROBERTS"/>
    <n v="3377.0520000000001"/>
    <s v="Mar-2025"/>
  </r>
  <r>
    <n v="3691"/>
    <d v="2025-03-04T00:00:00"/>
    <s v="Dr. Brandon Ryan"/>
    <x v="1"/>
    <s v="Electronics"/>
    <s v="Monitor"/>
    <n v="6"/>
    <n v="821"/>
    <n v="4926"/>
    <s v="Low"/>
    <n v="2025"/>
    <s v="Dr. Brandon Ryan"/>
    <s v="DR. BRANDON RYAN"/>
    <n v="4433.3999999999996"/>
    <s v="Mar-2025"/>
  </r>
  <r>
    <n v="9353"/>
    <d v="2025-03-04T00:00:00"/>
    <s v="Victor Flores"/>
    <x v="0"/>
    <s v="Office Supplies"/>
    <s v="Laptop"/>
    <n v="4"/>
    <n v="776.89"/>
    <n v="3107.56"/>
    <s v="Low"/>
    <n v="2025"/>
    <s v="Victor Flores"/>
    <s v="VICTOR FLORES"/>
    <n v="2796.8040000000001"/>
    <s v="Mar-2025"/>
  </r>
  <r>
    <n v="7293"/>
    <d v="2025-03-05T00:00:00"/>
    <s v="Lisa Davidson"/>
    <x v="2"/>
    <s v="Electronics"/>
    <s v="Chair"/>
    <n v="8"/>
    <n v="699.06"/>
    <n v="5592.48"/>
    <s v="High"/>
    <n v="2025"/>
    <s v="Lisa Davidson"/>
    <s v="LISA DAVIDSON"/>
    <n v="5033.232"/>
    <s v="Mar-2025"/>
  </r>
  <r>
    <n v="2049"/>
    <d v="2025-03-07T00:00:00"/>
    <s v="Jeremy Carpenter"/>
    <x v="3"/>
    <s v="Furniture"/>
    <s v="Table"/>
    <n v="4"/>
    <n v="624.71"/>
    <n v="2498.84"/>
    <s v="Low"/>
    <n v="2025"/>
    <s v="Jeremy Carpenter"/>
    <s v="JEREMY CARPENTER"/>
    <n v="2248.9560000000001"/>
    <s v="Mar-2025"/>
  </r>
  <r>
    <n v="9928"/>
    <d v="2025-03-07T00:00:00"/>
    <s v="Daniel Dickson"/>
    <x v="0"/>
    <s v="Furniture"/>
    <s v="Notebook"/>
    <n v="8"/>
    <n v="436.58"/>
    <n v="3492.64"/>
    <s v="Low"/>
    <n v="2025"/>
    <s v="Daniel Dickson"/>
    <s v="DANIEL DICKSON"/>
    <n v="3143.3759999999997"/>
    <s v="Mar-2025"/>
  </r>
  <r>
    <n v="9875"/>
    <d v="2025-03-09T00:00:00"/>
    <s v="Brian Ballard"/>
    <x v="3"/>
    <s v="Electronics"/>
    <s v="Printer"/>
    <n v="1"/>
    <n v="257.17"/>
    <n v="257.17"/>
    <s v="Low"/>
    <n v="2025"/>
    <s v="Brian Ballard"/>
    <s v="BRIAN BALLARD"/>
    <n v="231.45300000000003"/>
    <s v="Mar-2025"/>
  </r>
  <r>
    <n v="1055"/>
    <d v="2025-03-11T00:00:00"/>
    <s v="Daniel Wagner"/>
    <x v="2"/>
    <s v="Furniture"/>
    <s v="Desk"/>
    <n v="8"/>
    <n v="265.31"/>
    <n v="2122.48"/>
    <s v="Low"/>
    <n v="2025"/>
    <s v="Daniel Wagner"/>
    <s v="DANIEL WAGNER"/>
    <n v="1910.232"/>
    <s v="Mar-2025"/>
  </r>
  <r>
    <n v="1632"/>
    <d v="2025-03-12T00:00:00"/>
    <s v="Lisa Nguyen"/>
    <x v="2"/>
    <s v="Office Supplies"/>
    <s v="Desk"/>
    <n v="3"/>
    <n v="207.55"/>
    <n v="622.65000000000009"/>
    <s v="Low"/>
    <n v="2025"/>
    <s v="Lisa Nguyen"/>
    <s v="LISA NGUYEN"/>
    <n v="560.38499999999999"/>
    <s v="Mar-2025"/>
  </r>
  <r>
    <n v="9829"/>
    <d v="2025-03-12T00:00:00"/>
    <s v="Kyle Sharp"/>
    <x v="1"/>
    <s v="Furniture"/>
    <s v="Notebook"/>
    <n v="1"/>
    <n v="277.05"/>
    <n v="277.05"/>
    <s v="Low"/>
    <n v="2025"/>
    <s v="Kyle Sharp"/>
    <s v="KYLE SHARP"/>
    <n v="249.34500000000003"/>
    <s v="Mar-2025"/>
  </r>
  <r>
    <n v="1009"/>
    <d v="2025-03-13T00:00:00"/>
    <s v="Nicole Graves"/>
    <x v="3"/>
    <s v="Office Supplies"/>
    <s v="Monitor"/>
    <n v="8"/>
    <n v="857.14"/>
    <n v="6857.12"/>
    <s v="High"/>
    <n v="2025"/>
    <s v="Nicole Graves"/>
    <s v="NICOLE GRAVES"/>
    <n v="6171.4080000000004"/>
    <s v="Mar-2025"/>
  </r>
  <r>
    <n v="4750"/>
    <d v="2025-03-13T00:00:00"/>
    <s v="Derek Rodriguez"/>
    <x v="1"/>
    <s v="Furniture"/>
    <s v="Chair"/>
    <n v="2"/>
    <n v="765.97"/>
    <n v="1531.94"/>
    <s v="Low"/>
    <n v="2025"/>
    <s v="Derek Rodriguez"/>
    <s v="DEREK RODRIGUEZ"/>
    <n v="1378.7460000000001"/>
    <s v="Mar-2025"/>
  </r>
  <r>
    <n v="3693"/>
    <d v="2025-03-13T00:00:00"/>
    <s v="Kathleen Khan"/>
    <x v="1"/>
    <s v="Electronics"/>
    <s v="Printer"/>
    <n v="2"/>
    <n v="214.36"/>
    <n v="428.72"/>
    <s v="Low"/>
    <n v="2025"/>
    <s v="Kathleen Khan"/>
    <s v="KATHLEEN KHAN"/>
    <n v="385.84800000000001"/>
    <s v="Mar-2025"/>
  </r>
  <r>
    <n v="1700"/>
    <d v="2025-03-13T00:00:00"/>
    <s v="Dr. Pamela Bond DDS"/>
    <x v="1"/>
    <s v="Electronics"/>
    <s v="Table"/>
    <n v="6"/>
    <n v="98.23"/>
    <n v="589.38"/>
    <s v="Low"/>
    <n v="2025"/>
    <s v="Dr. Pamela Bond Dds"/>
    <s v="DR. PAMELA BOND DDS"/>
    <n v="530.44200000000001"/>
    <s v="Mar-2025"/>
  </r>
  <r>
    <n v="7508"/>
    <d v="2025-03-16T00:00:00"/>
    <s v="David Jones"/>
    <x v="1"/>
    <s v="Office Supplies"/>
    <s v="Notebook"/>
    <n v="5"/>
    <n v="622.42999999999995"/>
    <n v="3112.15"/>
    <s v="Low"/>
    <n v="2025"/>
    <s v="David Jones"/>
    <s v="DAVID JONES"/>
    <n v="2800.9349999999999"/>
    <s v="Mar-2025"/>
  </r>
  <r>
    <n v="3570"/>
    <d v="2025-03-16T00:00:00"/>
    <s v="Christopher Carpenter"/>
    <x v="1"/>
    <s v="Electronics"/>
    <s v="Printer"/>
    <n v="1"/>
    <n v="686.42"/>
    <n v="686.42"/>
    <s v="Low"/>
    <n v="2025"/>
    <s v="Christopher Carpenter"/>
    <s v="CHRISTOPHER CARPENTER"/>
    <n v="617.77800000000002"/>
    <s v="Mar-2025"/>
  </r>
  <r>
    <n v="6590"/>
    <d v="2025-03-16T00:00:00"/>
    <s v="Michael Moreno"/>
    <x v="2"/>
    <s v="Office Supplies"/>
    <s v="Printer"/>
    <n v="3"/>
    <n v="720.94"/>
    <n v="2162.8200000000002"/>
    <s v="Low"/>
    <n v="2025"/>
    <s v="Michael Moreno"/>
    <s v="MICHAEL MORENO"/>
    <n v="1946.5380000000005"/>
    <s v="Mar-2025"/>
  </r>
  <r>
    <n v="4078"/>
    <d v="2025-03-18T00:00:00"/>
    <s v="Michael Jones"/>
    <x v="2"/>
    <s v="Office Supplies"/>
    <s v="Chair"/>
    <n v="1"/>
    <n v="683.34"/>
    <n v="683.34"/>
    <s v="Low"/>
    <n v="2025"/>
    <s v="Michael Jones"/>
    <s v="MICHAEL JONES"/>
    <n v="615.00600000000009"/>
    <s v="Mar-2025"/>
  </r>
  <r>
    <n v="2670"/>
    <d v="2025-03-18T00:00:00"/>
    <s v="Cindy Fisher"/>
    <x v="0"/>
    <s v="Furniture"/>
    <s v="Chair"/>
    <n v="4"/>
    <n v="519.66999999999996"/>
    <n v="2078.6799999999998"/>
    <s v="Low"/>
    <n v="2025"/>
    <s v="Cindy Fisher"/>
    <s v="CINDY FISHER"/>
    <n v="1870.8119999999999"/>
    <s v="Mar-2025"/>
  </r>
  <r>
    <n v="9570"/>
    <d v="2025-03-19T00:00:00"/>
    <s v="Jeffrey Moreno"/>
    <x v="3"/>
    <s v="Office Supplies"/>
    <s v="Printer"/>
    <n v="2"/>
    <n v="968.18"/>
    <n v="1936.36"/>
    <s v="Low"/>
    <n v="2025"/>
    <s v="Jeffrey Moreno"/>
    <s v="JEFFREY MORENO"/>
    <n v="1742.7239999999999"/>
    <s v="Mar-2025"/>
  </r>
  <r>
    <n v="5065"/>
    <d v="2025-03-20T00:00:00"/>
    <s v="Casey King MD"/>
    <x v="2"/>
    <s v="Furniture"/>
    <s v="Printer"/>
    <n v="3"/>
    <n v="32.24"/>
    <n v="96.72"/>
    <s v="Low"/>
    <n v="2025"/>
    <s v="Casey King Md"/>
    <s v="CASEY KING MD"/>
    <n v="87.048000000000002"/>
    <s v="Mar-2025"/>
  </r>
  <r>
    <n v="3644"/>
    <d v="2025-03-20T00:00:00"/>
    <s v="Nichole Coleman"/>
    <x v="2"/>
    <s v="Office Supplies"/>
    <s v="Pen"/>
    <n v="1"/>
    <n v="667.03"/>
    <n v="667.03"/>
    <s v="Low"/>
    <n v="2025"/>
    <s v="Nichole Coleman"/>
    <s v="NICHOLE COLEMAN"/>
    <n v="600.327"/>
    <s v="Mar-2025"/>
  </r>
  <r>
    <n v="9336"/>
    <d v="2025-03-21T00:00:00"/>
    <s v="Stephanie Parker"/>
    <x v="0"/>
    <s v="Electronics"/>
    <s v="Printer"/>
    <n v="5"/>
    <n v="436"/>
    <n v="2180"/>
    <s v="Low"/>
    <n v="2025"/>
    <s v="Stephanie Parker"/>
    <s v="STEPHANIE PARKER"/>
    <n v="1962.0000000000002"/>
    <s v="Mar-2025"/>
  </r>
  <r>
    <n v="3220"/>
    <d v="2025-03-24T00:00:00"/>
    <s v="Christopher Jackson"/>
    <x v="2"/>
    <s v="Electronics"/>
    <s v="Desk"/>
    <n v="1"/>
    <n v="531.14"/>
    <n v="531.14"/>
    <s v="Low"/>
    <n v="2025"/>
    <s v="Christopher Jackson"/>
    <s v="CHRISTOPHER JACKSON"/>
    <n v="478.02600000000001"/>
    <s v="Mar-2025"/>
  </r>
  <r>
    <n v="8731"/>
    <d v="2025-03-25T00:00:00"/>
    <s v="Frank Waters"/>
    <x v="1"/>
    <s v="Office Supplies"/>
    <s v="Printer"/>
    <n v="2"/>
    <n v="274.36"/>
    <n v="548.72"/>
    <s v="Low"/>
    <n v="2025"/>
    <s v="Frank Waters"/>
    <s v="FRANK WATERS"/>
    <n v="493.84800000000001"/>
    <s v="Mar-2025"/>
  </r>
  <r>
    <n v="6850"/>
    <d v="2025-03-25T00:00:00"/>
    <s v="Andrew Molina"/>
    <x v="2"/>
    <s v="Electronics"/>
    <s v="Monitor"/>
    <n v="3"/>
    <n v="279.89999999999998"/>
    <n v="839.69999999999993"/>
    <s v="Low"/>
    <n v="2025"/>
    <s v="Andrew Molina"/>
    <s v="ANDREW MOLINA"/>
    <n v="755.73"/>
    <s v="Mar-2025"/>
  </r>
  <r>
    <n v="8419"/>
    <d v="2025-03-25T00:00:00"/>
    <s v="Bobby Walker"/>
    <x v="2"/>
    <s v="Electronics"/>
    <s v="Table"/>
    <n v="3"/>
    <n v="70.739999999999995"/>
    <n v="212.22"/>
    <s v="Low"/>
    <n v="2025"/>
    <s v="Bobby Walker"/>
    <s v="BOBBY WALKER"/>
    <n v="190.99799999999999"/>
    <s v="Mar-2025"/>
  </r>
  <r>
    <n v="4637"/>
    <d v="2025-03-26T00:00:00"/>
    <s v="Sarah Miller"/>
    <x v="2"/>
    <s v="Office Supplies"/>
    <s v="Desk"/>
    <n v="6"/>
    <n v="111.48"/>
    <n v="668.88"/>
    <s v="Low"/>
    <n v="2025"/>
    <s v="Sarah Miller"/>
    <s v="SARAH MILLER"/>
    <n v="601.99200000000008"/>
    <s v="Mar-2025"/>
  </r>
  <r>
    <n v="7359"/>
    <d v="2025-03-26T00:00:00"/>
    <s v="Michael Barnes"/>
    <x v="1"/>
    <s v="Furniture"/>
    <s v="Table"/>
    <n v="4"/>
    <n v="460.19"/>
    <n v="1840.76"/>
    <s v="Low"/>
    <n v="2025"/>
    <s v="Michael Barnes"/>
    <s v="MICHAEL BARNES"/>
    <n v="1656.684"/>
    <s v="Mar-2025"/>
  </r>
  <r>
    <n v="3592"/>
    <d v="2025-03-28T00:00:00"/>
    <s v="Jacqueline Johnson"/>
    <x v="2"/>
    <s v="Office Supplies"/>
    <s v="Monitor"/>
    <n v="3"/>
    <n v="171.89"/>
    <n v="515.66999999999996"/>
    <s v="Low"/>
    <n v="2025"/>
    <s v="Jacqueline Johnson"/>
    <s v="JACQUELINE JOHNSON"/>
    <n v="464.10299999999995"/>
    <s v="Mar-2025"/>
  </r>
  <r>
    <n v="7734"/>
    <d v="2025-03-28T00:00:00"/>
    <s v="Dean Wells"/>
    <x v="2"/>
    <s v="Furniture"/>
    <s v="Monitor"/>
    <n v="6"/>
    <n v="318.19"/>
    <n v="1909.14"/>
    <s v="Low"/>
    <n v="2025"/>
    <s v="Dean Wells"/>
    <s v="DEAN WELLS"/>
    <n v="1718.2259999999999"/>
    <s v="Mar-2025"/>
  </r>
  <r>
    <n v="2466"/>
    <d v="2025-03-31T00:00:00"/>
    <s v="Larry Newman"/>
    <x v="3"/>
    <s v="Electronics"/>
    <s v="Laptop"/>
    <n v="5"/>
    <n v="852.08"/>
    <n v="4260.4000000000005"/>
    <s v="Low"/>
    <n v="2025"/>
    <s v="Larry Newman"/>
    <s v="LARRY NEWMAN"/>
    <n v="3834.3600000000006"/>
    <s v="Mar-2025"/>
  </r>
  <r>
    <n v="5410"/>
    <d v="2025-04-01T00:00:00"/>
    <s v="Tammy Sanchez"/>
    <x v="3"/>
    <s v="Electronics"/>
    <s v="Table"/>
    <n v="7"/>
    <n v="720.42"/>
    <n v="5042.9399999999996"/>
    <s v="High"/>
    <n v="2025"/>
    <s v="Tammy Sanchez"/>
    <s v="TAMMY SANCHEZ"/>
    <n v="4538.6459999999997"/>
    <s v="Apr-2025"/>
  </r>
  <r>
    <n v="8297"/>
    <d v="2025-04-01T00:00:00"/>
    <s v="Becky Sweeney"/>
    <x v="3"/>
    <s v="Electronics"/>
    <s v="Printer"/>
    <n v="1"/>
    <n v="902.74"/>
    <n v="902.74"/>
    <s v="Low"/>
    <n v="2025"/>
    <s v="Becky Sweeney"/>
    <s v="BECKY SWEENEY"/>
    <n v="812.46600000000001"/>
    <s v="Apr-2025"/>
  </r>
  <r>
    <n v="9424"/>
    <d v="2025-04-02T00:00:00"/>
    <s v="Sabrina Duran"/>
    <x v="3"/>
    <s v="Furniture"/>
    <s v="Laptop"/>
    <n v="7"/>
    <n v="799.58"/>
    <n v="5597.06"/>
    <s v="High"/>
    <n v="2025"/>
    <s v="Sabrina Duran"/>
    <s v="SABRINA DURAN"/>
    <n v="5037.3540000000003"/>
    <s v="Apr-2025"/>
  </r>
  <r>
    <n v="5603"/>
    <d v="2025-04-03T00:00:00"/>
    <s v="Lynn Poole"/>
    <x v="0"/>
    <s v="Electronics"/>
    <s v="Chair"/>
    <n v="3"/>
    <n v="554.72"/>
    <n v="1664.16"/>
    <s v="Low"/>
    <n v="2025"/>
    <s v="Lynn Poole"/>
    <s v="LYNN POOLE"/>
    <n v="1497.7440000000001"/>
    <s v="Apr-2025"/>
  </r>
  <r>
    <n v="3344"/>
    <d v="2025-04-04T00:00:00"/>
    <s v="Taylor Lowe"/>
    <x v="0"/>
    <s v="Furniture"/>
    <s v="Notebook"/>
    <n v="2"/>
    <n v="757.49"/>
    <n v="1514.98"/>
    <s v="Low"/>
    <n v="2025"/>
    <s v="Taylor Lowe"/>
    <s v="TAYLOR LOWE"/>
    <n v="1363.482"/>
    <s v="Apr-20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8516"/>
    <x v="0"/>
    <x v="0"/>
    <x v="0"/>
    <x v="0"/>
    <s v="Laptop"/>
    <n v="6"/>
    <n v="874.94"/>
    <n v="5249.64"/>
    <n v="5249.64"/>
    <s v="High"/>
    <n v="2023"/>
    <s v="Turner Llc"/>
    <s v="TURNER LLC"/>
    <n v="4724.6760000000004"/>
    <s v="Apr-2023"/>
  </r>
  <r>
    <n v="3328"/>
    <x v="0"/>
    <x v="1"/>
    <x v="1"/>
    <x v="1"/>
    <s v="Chair"/>
    <n v="3"/>
    <n v="659.6"/>
    <n v="1978.8"/>
    <n v="1978.8000000000002"/>
    <s v="Low"/>
    <n v="2023"/>
    <s v="Wesley Davis"/>
    <s v="WESLEY DAVIS"/>
    <n v="1780.92"/>
    <s v="Apr-2023"/>
  </r>
  <r>
    <n v="8895"/>
    <x v="1"/>
    <x v="2"/>
    <x v="2"/>
    <x v="1"/>
    <s v="Chair"/>
    <n v="7"/>
    <n v="115.91"/>
    <n v="811.37"/>
    <n v="811.37"/>
    <s v="Low"/>
    <n v="2023"/>
    <s v="Brandi Berg"/>
    <s v="BRANDI BERG"/>
    <n v="730.23300000000006"/>
    <s v="Apr-2023"/>
  </r>
  <r>
    <n v="8412"/>
    <x v="2"/>
    <x v="3"/>
    <x v="0"/>
    <x v="0"/>
    <s v="Printer"/>
    <n v="2"/>
    <n v="481.29"/>
    <n v="962.58"/>
    <n v="962.58"/>
    <s v="Low"/>
    <n v="2023"/>
    <s v="William Morgan"/>
    <s v="WILLIAM MORGAN"/>
    <n v="866.322"/>
    <s v="Apr-2023"/>
  </r>
  <r>
    <n v="4451"/>
    <x v="2"/>
    <x v="4"/>
    <x v="2"/>
    <x v="1"/>
    <s v="Monitor"/>
    <n v="1"/>
    <n v="661.87"/>
    <n v="661.87"/>
    <n v="661.87"/>
    <s v="Low"/>
    <n v="2023"/>
    <s v="Mr. Dakota Owens"/>
    <s v="MR. DAKOTA OWENS"/>
    <n v="595.68299999999999"/>
    <s v="Apr-2023"/>
  </r>
  <r>
    <n v="5863"/>
    <x v="2"/>
    <x v="5"/>
    <x v="0"/>
    <x v="2"/>
    <s v="Desk"/>
    <n v="4"/>
    <n v="377.33"/>
    <n v="1509.32"/>
    <n v="1509.32"/>
    <s v="Low"/>
    <n v="2023"/>
    <s v="William Barber Dds"/>
    <s v="WILLIAM BARBER DDS"/>
    <n v="1358.3879999999999"/>
    <s v="Apr-2023"/>
  </r>
  <r>
    <n v="2915"/>
    <x v="2"/>
    <x v="6"/>
    <x v="1"/>
    <x v="1"/>
    <s v="Notebook"/>
    <n v="8"/>
    <n v="869.46"/>
    <n v="6955.68"/>
    <n v="6955.68"/>
    <s v="High"/>
    <n v="2023"/>
    <s v="Robert Mack"/>
    <s v="ROBERT MACK"/>
    <n v="6260.1120000000001"/>
    <s v="Apr-2023"/>
  </r>
  <r>
    <n v="2315"/>
    <x v="3"/>
    <x v="7"/>
    <x v="1"/>
    <x v="0"/>
    <s v="Chair"/>
    <n v="1"/>
    <n v="983.84"/>
    <n v="983.84"/>
    <n v="983.84"/>
    <s v="Low"/>
    <n v="2023"/>
    <s v="David Greene"/>
    <s v="DAVID GREENE"/>
    <n v="885.45600000000002"/>
    <s v="Apr-2023"/>
  </r>
  <r>
    <n v="7129"/>
    <x v="4"/>
    <x v="8"/>
    <x v="2"/>
    <x v="0"/>
    <s v="Chair"/>
    <n v="1"/>
    <n v="115.53"/>
    <n v="115.53"/>
    <n v="115.53"/>
    <s v="Low"/>
    <n v="2023"/>
    <s v="Janice Hammond"/>
    <s v="JANICE HAMMOND"/>
    <n v="103.977"/>
    <s v="Apr-2023"/>
  </r>
  <r>
    <n v="1822"/>
    <x v="5"/>
    <x v="9"/>
    <x v="0"/>
    <x v="2"/>
    <s v="Notebook"/>
    <n v="8"/>
    <n v="925.15"/>
    <n v="7401.2"/>
    <n v="7401.2"/>
    <s v="High"/>
    <n v="2023"/>
    <s v="Daniel Griffin Jr."/>
    <s v="DANIEL GRIFFIN JR."/>
    <n v="6661.08"/>
    <s v="Apr-2023"/>
  </r>
  <r>
    <n v="2951"/>
    <x v="5"/>
    <x v="10"/>
    <x v="3"/>
    <x v="2"/>
    <s v="Chair"/>
    <n v="6"/>
    <n v="357.2"/>
    <n v="2143.1999999999998"/>
    <n v="2143.1999999999998"/>
    <s v="Low"/>
    <n v="2023"/>
    <s v="Sara Harrison"/>
    <s v="SARA HARRISON"/>
    <n v="1928.88"/>
    <s v="Apr-2023"/>
  </r>
  <r>
    <n v="6869"/>
    <x v="5"/>
    <x v="11"/>
    <x v="1"/>
    <x v="1"/>
    <s v="Laptop"/>
    <n v="6"/>
    <n v="782.95"/>
    <n v="4697.7000000000007"/>
    <n v="4697.7000000000007"/>
    <s v="Low"/>
    <n v="2023"/>
    <s v="Kathleen King"/>
    <s v="KATHLEEN KING"/>
    <n v="4227.93"/>
    <s v="Apr-2023"/>
  </r>
  <r>
    <n v="6012"/>
    <x v="6"/>
    <x v="12"/>
    <x v="3"/>
    <x v="0"/>
    <s v="Laptop"/>
    <n v="4"/>
    <n v="421.99"/>
    <n v="1687.96"/>
    <n v="1687.96"/>
    <s v="Low"/>
    <n v="2023"/>
    <s v="Charles Stokes"/>
    <s v="CHARLES STOKES"/>
    <n v="1519.164"/>
    <s v="Apr-2023"/>
  </r>
  <r>
    <n v="2481"/>
    <x v="7"/>
    <x v="13"/>
    <x v="3"/>
    <x v="1"/>
    <s v="Monitor"/>
    <n v="2"/>
    <n v="880.33"/>
    <n v="1760.66"/>
    <n v="1760.66"/>
    <s v="Low"/>
    <n v="2023"/>
    <s v="Terry Fisher"/>
    <s v="TERRY FISHER"/>
    <n v="1584.5940000000001"/>
    <s v="Apr-2023"/>
  </r>
  <r>
    <n v="1921"/>
    <x v="7"/>
    <x v="14"/>
    <x v="3"/>
    <x v="1"/>
    <s v="Laptop"/>
    <n v="6"/>
    <n v="739.98"/>
    <n v="4439.88"/>
    <n v="4439.88"/>
    <s v="Low"/>
    <n v="2023"/>
    <s v="Alexander Johnson"/>
    <s v="ALEXANDER JOHNSON"/>
    <n v="3995.8920000000007"/>
    <s v="Apr-2023"/>
  </r>
  <r>
    <n v="5895"/>
    <x v="7"/>
    <x v="15"/>
    <x v="1"/>
    <x v="0"/>
    <s v="Notebook"/>
    <n v="1"/>
    <n v="649.35"/>
    <n v="649.35"/>
    <n v="649.35"/>
    <s v="Low"/>
    <n v="2023"/>
    <s v="Christopher Herman"/>
    <s v="CHRISTOPHER HERMAN"/>
    <n v="584.41500000000008"/>
    <s v="Apr-2023"/>
  </r>
  <r>
    <n v="8730"/>
    <x v="8"/>
    <x v="16"/>
    <x v="3"/>
    <x v="2"/>
    <s v="Table"/>
    <n v="7"/>
    <n v="582.89"/>
    <n v="4080.23"/>
    <n v="4080.23"/>
    <s v="Low"/>
    <n v="2023"/>
    <s v="Heather Shelton"/>
    <s v="HEATHER SHELTON"/>
    <n v="3672.2069999999999"/>
    <s v="Apr-2023"/>
  </r>
  <r>
    <n v="3249"/>
    <x v="9"/>
    <x v="17"/>
    <x v="3"/>
    <x v="1"/>
    <s v="Laptop"/>
    <n v="6"/>
    <n v="501.8"/>
    <n v="3010.8"/>
    <n v="3010.8"/>
    <s v="Low"/>
    <n v="2023"/>
    <s v="Charles Jackson"/>
    <s v="CHARLES JACKSON"/>
    <n v="2709.7200000000003"/>
    <s v="Apr-2023"/>
  </r>
  <r>
    <n v="7035"/>
    <x v="10"/>
    <x v="18"/>
    <x v="3"/>
    <x v="2"/>
    <s v="Laptop"/>
    <n v="8"/>
    <n v="267.20999999999998"/>
    <n v="2137.6799999999998"/>
    <n v="2137.6799999999998"/>
    <s v="Low"/>
    <n v="2023"/>
    <s v="Megan Smith"/>
    <s v="MEGAN SMITH"/>
    <n v="1923.9119999999998"/>
    <s v="Apr-2023"/>
  </r>
  <r>
    <n v="4175"/>
    <x v="10"/>
    <x v="19"/>
    <x v="1"/>
    <x v="2"/>
    <s v="Printer"/>
    <n v="7"/>
    <n v="51.26"/>
    <n v="358.82"/>
    <n v="358.82"/>
    <s v="Low"/>
    <n v="2023"/>
    <s v="Shane Hunter Dds"/>
    <s v="SHANE HUNTER DDS"/>
    <n v="322.93799999999999"/>
    <s v="Apr-2023"/>
  </r>
  <r>
    <n v="3481"/>
    <x v="11"/>
    <x v="20"/>
    <x v="2"/>
    <x v="1"/>
    <s v="Notebook"/>
    <n v="3"/>
    <n v="607.12"/>
    <n v="1821.36"/>
    <n v="1821.3600000000001"/>
    <s v="Low"/>
    <n v="2023"/>
    <s v="Richard Oconnor"/>
    <s v="RICHARD OCONNOR"/>
    <n v="1639.2240000000002"/>
    <s v="Apr-2023"/>
  </r>
  <r>
    <n v="3851"/>
    <x v="11"/>
    <x v="21"/>
    <x v="0"/>
    <x v="1"/>
    <s v="Monitor"/>
    <n v="3"/>
    <n v="340.9"/>
    <n v="1022.7"/>
    <n v="1022.6999999999999"/>
    <s v="Low"/>
    <n v="2023"/>
    <s v="Douglas Green Jr."/>
    <s v="DOUGLAS GREEN JR."/>
    <n v="920.43000000000006"/>
    <s v="Apr-2023"/>
  </r>
  <r>
    <n v="8844"/>
    <x v="11"/>
    <x v="22"/>
    <x v="0"/>
    <x v="1"/>
    <s v="Table"/>
    <n v="5"/>
    <n v="208.52"/>
    <n v="1042.5999999999999"/>
    <n v="1042.6000000000001"/>
    <s v="Low"/>
    <n v="2023"/>
    <s v="Lindsey Reynolds"/>
    <s v="LINDSEY REYNOLDS"/>
    <n v="938.34"/>
    <s v="Apr-2023"/>
  </r>
  <r>
    <n v="6917"/>
    <x v="12"/>
    <x v="23"/>
    <x v="0"/>
    <x v="0"/>
    <s v="Pen"/>
    <n v="1"/>
    <n v="522.53"/>
    <n v="522.53"/>
    <n v="522.53"/>
    <s v="Low"/>
    <n v="2023"/>
    <s v="Shannon Hammond"/>
    <s v="SHANNON HAMMOND"/>
    <n v="470.27699999999999"/>
    <s v="Apr-2023"/>
  </r>
  <r>
    <n v="4530"/>
    <x v="12"/>
    <x v="24"/>
    <x v="3"/>
    <x v="1"/>
    <s v="Table"/>
    <n v="5"/>
    <n v="670.92"/>
    <n v="3354.6"/>
    <n v="3354.6"/>
    <s v="Low"/>
    <n v="2023"/>
    <s v="Samantha Mccann"/>
    <s v="SAMANTHA MCCANN"/>
    <n v="3019.14"/>
    <s v="Apr-2023"/>
  </r>
  <r>
    <n v="7691"/>
    <x v="13"/>
    <x v="25"/>
    <x v="2"/>
    <x v="0"/>
    <s v="Monitor"/>
    <n v="6"/>
    <n v="486.53"/>
    <n v="2919.18"/>
    <n v="2919.18"/>
    <s v="Low"/>
    <n v="2023"/>
    <s v="Timothy Macias"/>
    <s v="TIMOTHY MACIAS"/>
    <n v="2627.2620000000002"/>
    <s v="Apr-2023"/>
  </r>
  <r>
    <n v="7547"/>
    <x v="14"/>
    <x v="26"/>
    <x v="0"/>
    <x v="0"/>
    <s v="Table"/>
    <n v="7"/>
    <n v="224.57"/>
    <n v="1571.99"/>
    <n v="1571.99"/>
    <s v="Low"/>
    <n v="2023"/>
    <s v="James May"/>
    <s v="JAMES MAY"/>
    <n v="1414.7909999999999"/>
    <s v="Apr-2023"/>
  </r>
  <r>
    <n v="1633"/>
    <x v="14"/>
    <x v="27"/>
    <x v="3"/>
    <x v="0"/>
    <s v="Desk"/>
    <n v="5"/>
    <n v="193.34"/>
    <n v="966.7"/>
    <n v="966.7"/>
    <s v="Low"/>
    <n v="2023"/>
    <s v="Sara Bradley"/>
    <s v="SARA BRADLEY"/>
    <n v="870.03"/>
    <s v="Apr-2023"/>
  </r>
  <r>
    <n v="5923"/>
    <x v="14"/>
    <x v="28"/>
    <x v="1"/>
    <x v="0"/>
    <s v="Printer"/>
    <n v="2"/>
    <n v="862.76"/>
    <n v="1725.52"/>
    <n v="1725.52"/>
    <s v="Low"/>
    <n v="2023"/>
    <s v="Joshua Jones"/>
    <s v="JOSHUA JONES"/>
    <n v="1552.9680000000001"/>
    <s v="Apr-2023"/>
  </r>
  <r>
    <n v="5800"/>
    <x v="15"/>
    <x v="29"/>
    <x v="2"/>
    <x v="0"/>
    <s v="Notebook"/>
    <n v="4"/>
    <n v="691.25"/>
    <n v="2765"/>
    <n v="2765"/>
    <s v="Low"/>
    <n v="2023"/>
    <s v="Richard Tran"/>
    <s v="RICHARD TRAN"/>
    <n v="2488.5"/>
    <s v="Apr-2023"/>
  </r>
  <r>
    <n v="1986"/>
    <x v="16"/>
    <x v="30"/>
    <x v="2"/>
    <x v="2"/>
    <s v="Desk"/>
    <n v="5"/>
    <n v="410.1"/>
    <n v="2050.5"/>
    <n v="2050.5"/>
    <s v="Low"/>
    <n v="2023"/>
    <s v="Jeffrey Russo"/>
    <s v="JEFFREY RUSSO"/>
    <n v="1845.4500000000003"/>
    <s v="Apr-2023"/>
  </r>
  <r>
    <n v="8444"/>
    <x v="17"/>
    <x v="31"/>
    <x v="0"/>
    <x v="1"/>
    <s v="Laptop"/>
    <n v="5"/>
    <n v="468"/>
    <n v="2340"/>
    <n v="2340"/>
    <s v="Low"/>
    <n v="2023"/>
    <s v="Christopher Zhang"/>
    <s v="CHRISTOPHER ZHANG"/>
    <n v="2106"/>
    <s v="Apr-2023"/>
  </r>
  <r>
    <n v="2938"/>
    <x v="18"/>
    <x v="32"/>
    <x v="0"/>
    <x v="0"/>
    <s v="Monitor"/>
    <n v="6"/>
    <n v="512.16"/>
    <n v="3072.96"/>
    <n v="3072.96"/>
    <s v="Low"/>
    <n v="2023"/>
    <s v="Dylan Ramos"/>
    <s v="DYLAN RAMOS"/>
    <n v="2765.6639999999998"/>
    <s v="May-2023"/>
  </r>
  <r>
    <n v="4385"/>
    <x v="18"/>
    <x v="33"/>
    <x v="1"/>
    <x v="1"/>
    <s v="Pen"/>
    <n v="4"/>
    <n v="358.11"/>
    <n v="1432.44"/>
    <n v="1432.44"/>
    <s v="Low"/>
    <n v="2023"/>
    <s v="Daniel Morgan"/>
    <s v="DANIEL MORGAN"/>
    <n v="1289.1960000000001"/>
    <s v="May-2023"/>
  </r>
  <r>
    <n v="2061"/>
    <x v="19"/>
    <x v="34"/>
    <x v="0"/>
    <x v="1"/>
    <s v="Desk"/>
    <n v="3"/>
    <n v="91.97"/>
    <n v="275.91000000000003"/>
    <n v="275.90999999999997"/>
    <s v="Low"/>
    <n v="2023"/>
    <s v="Jennifer Romero"/>
    <s v="JENNIFER ROMERO"/>
    <n v="248.31899999999999"/>
    <s v="May-2023"/>
  </r>
  <r>
    <n v="6344"/>
    <x v="20"/>
    <x v="35"/>
    <x v="1"/>
    <x v="2"/>
    <s v="Table"/>
    <n v="7"/>
    <n v="295.81"/>
    <n v="2070.67"/>
    <n v="2070.67"/>
    <s v="Low"/>
    <n v="2023"/>
    <s v="Michael Wong"/>
    <s v="MICHAEL WONG"/>
    <n v="1863.6029999999998"/>
    <s v="May-2023"/>
  </r>
  <r>
    <n v="2021"/>
    <x v="20"/>
    <x v="36"/>
    <x v="0"/>
    <x v="2"/>
    <s v="Pen"/>
    <n v="7"/>
    <n v="691.52"/>
    <n v="4840.6399999999994"/>
    <n v="4840.6399999999994"/>
    <s v="Low"/>
    <n v="2023"/>
    <s v="Katie Austin"/>
    <s v="KATIE AUSTIN"/>
    <n v="4356.576"/>
    <s v="May-2023"/>
  </r>
  <r>
    <n v="5210"/>
    <x v="21"/>
    <x v="37"/>
    <x v="3"/>
    <x v="0"/>
    <s v="Laptop"/>
    <n v="3"/>
    <n v="874.69"/>
    <n v="2624.07"/>
    <n v="2624.07"/>
    <s v="Low"/>
    <n v="2023"/>
    <s v="April Flores"/>
    <s v="APRIL FLORES"/>
    <n v="2361.6630000000005"/>
    <s v="May-2023"/>
  </r>
  <r>
    <n v="4891"/>
    <x v="21"/>
    <x v="38"/>
    <x v="1"/>
    <x v="0"/>
    <s v="Printer"/>
    <n v="9"/>
    <n v="635.24"/>
    <n v="5717.16"/>
    <n v="5717.16"/>
    <s v="High"/>
    <n v="2023"/>
    <s v="Abigail Sullivan"/>
    <s v="ABIGAIL SULLIVAN"/>
    <n v="5145.4440000000004"/>
    <s v="May-2023"/>
  </r>
  <r>
    <n v="8568"/>
    <x v="22"/>
    <x v="39"/>
    <x v="1"/>
    <x v="2"/>
    <s v="Printer"/>
    <n v="2"/>
    <n v="836.58"/>
    <n v="1673.16"/>
    <n v="1673.16"/>
    <s v="Low"/>
    <n v="2023"/>
    <s v="William Howard"/>
    <s v="WILLIAM HOWARD"/>
    <n v="1505.8440000000001"/>
    <s v="May-2023"/>
  </r>
  <r>
    <n v="3197"/>
    <x v="22"/>
    <x v="40"/>
    <x v="1"/>
    <x v="1"/>
    <s v="Monitor"/>
    <n v="3"/>
    <n v="921.64"/>
    <n v="2764.92"/>
    <n v="2764.92"/>
    <s v="Low"/>
    <n v="2023"/>
    <s v="Heather Berry"/>
    <s v="HEATHER BERRY"/>
    <n v="2488.4279999999999"/>
    <s v="May-2023"/>
  </r>
  <r>
    <n v="9931"/>
    <x v="22"/>
    <x v="41"/>
    <x v="0"/>
    <x v="0"/>
    <s v="Chair"/>
    <n v="6"/>
    <n v="175.37"/>
    <n v="1052.22"/>
    <n v="1052.22"/>
    <s v="Low"/>
    <n v="2023"/>
    <s v="Zachary Wells"/>
    <s v="ZACHARY WELLS"/>
    <n v="946.99800000000005"/>
    <s v="May-2023"/>
  </r>
  <r>
    <n v="3356"/>
    <x v="23"/>
    <x v="42"/>
    <x v="2"/>
    <x v="2"/>
    <s v="Monitor"/>
    <n v="1"/>
    <n v="96.99"/>
    <n v="96.99"/>
    <n v="96.99"/>
    <s v="Low"/>
    <n v="2023"/>
    <s v="Erin Moore"/>
    <s v="ERIN MOORE"/>
    <n v="87.290999999999997"/>
    <s v="May-2023"/>
  </r>
  <r>
    <n v="9618"/>
    <x v="23"/>
    <x v="43"/>
    <x v="3"/>
    <x v="1"/>
    <s v="Monitor"/>
    <n v="3"/>
    <n v="173.17"/>
    <n v="519.51"/>
    <n v="519.51"/>
    <s v="Low"/>
    <n v="2023"/>
    <s v="Taylor Smith"/>
    <s v="TAYLOR SMITH"/>
    <n v="467.55899999999997"/>
    <s v="May-2023"/>
  </r>
  <r>
    <n v="5451"/>
    <x v="24"/>
    <x v="44"/>
    <x v="3"/>
    <x v="2"/>
    <s v="Chair"/>
    <n v="1"/>
    <n v="601.44000000000005"/>
    <n v="601.44000000000005"/>
    <n v="601.44000000000005"/>
    <s v="Low"/>
    <n v="2023"/>
    <s v="Melissa Lee"/>
    <s v="MELISSA LEE"/>
    <n v="541.29600000000005"/>
    <s v="May-2023"/>
  </r>
  <r>
    <n v="1476"/>
    <x v="24"/>
    <x v="45"/>
    <x v="3"/>
    <x v="1"/>
    <s v="Table"/>
    <n v="7"/>
    <n v="682.85"/>
    <n v="4779.95"/>
    <n v="4779.95"/>
    <s v="Low"/>
    <n v="2023"/>
    <s v="Emily Page"/>
    <s v="EMILY PAGE"/>
    <n v="4301.9549999999999"/>
    <s v="May-2023"/>
  </r>
  <r>
    <n v="5980"/>
    <x v="25"/>
    <x v="46"/>
    <x v="1"/>
    <x v="2"/>
    <s v="Laptop"/>
    <n v="1"/>
    <n v="692.57"/>
    <n v="692.57"/>
    <n v="692.57"/>
    <s v="Low"/>
    <n v="2023"/>
    <s v="Frank Webster"/>
    <s v="FRANK WEBSTER"/>
    <n v="623.3130000000001"/>
    <s v="May-2023"/>
  </r>
  <r>
    <n v="4040"/>
    <x v="26"/>
    <x v="47"/>
    <x v="3"/>
    <x v="0"/>
    <s v="Chair"/>
    <n v="1"/>
    <n v="700.5"/>
    <n v="700.5"/>
    <n v="700.5"/>
    <s v="Low"/>
    <n v="2023"/>
    <s v="Pamela Horton"/>
    <s v="PAMELA HORTON"/>
    <n v="630.45000000000005"/>
    <s v="May-2023"/>
  </r>
  <r>
    <n v="5719"/>
    <x v="26"/>
    <x v="48"/>
    <x v="3"/>
    <x v="0"/>
    <s v="Pen"/>
    <n v="5"/>
    <n v="623.29999999999995"/>
    <n v="3116.5"/>
    <n v="3116.5"/>
    <s v="Low"/>
    <n v="2023"/>
    <s v="Tammy Bender"/>
    <s v="TAMMY BENDER"/>
    <n v="2804.8500000000004"/>
    <s v="May-2023"/>
  </r>
  <r>
    <n v="7002"/>
    <x v="26"/>
    <x v="49"/>
    <x v="1"/>
    <x v="2"/>
    <s v="Pen"/>
    <n v="1"/>
    <n v="219.92"/>
    <n v="219.92"/>
    <n v="219.92"/>
    <s v="Low"/>
    <n v="2023"/>
    <s v="Danielle Doyle"/>
    <s v="DANIELLE DOYLE"/>
    <n v="197.928"/>
    <s v="May-2023"/>
  </r>
  <r>
    <n v="1287"/>
    <x v="27"/>
    <x v="50"/>
    <x v="1"/>
    <x v="2"/>
    <s v="Monitor"/>
    <n v="4"/>
    <n v="555.35"/>
    <n v="2221.4"/>
    <n v="2221.4"/>
    <s v="Low"/>
    <n v="2023"/>
    <s v="Christina Taylor"/>
    <s v="CHRISTINA TAYLOR"/>
    <n v="1999.2600000000002"/>
    <s v="May-2023"/>
  </r>
  <r>
    <n v="4686"/>
    <x v="28"/>
    <x v="51"/>
    <x v="1"/>
    <x v="0"/>
    <s v="Printer"/>
    <n v="6"/>
    <n v="852.69"/>
    <n v="5116.1400000000003"/>
    <n v="5116.1400000000003"/>
    <s v="High"/>
    <n v="2023"/>
    <s v="Aaron Griffin"/>
    <s v="AARON GRIFFIN"/>
    <n v="4604.5259999999998"/>
    <s v="May-2023"/>
  </r>
  <r>
    <n v="2224"/>
    <x v="29"/>
    <x v="52"/>
    <x v="0"/>
    <x v="1"/>
    <s v="Table"/>
    <n v="8"/>
    <n v="222.79"/>
    <n v="1782.32"/>
    <n v="1782.32"/>
    <s v="Low"/>
    <n v="2023"/>
    <s v="Joseph Pierce"/>
    <s v="JOSEPH PIERCE"/>
    <n v="1604.088"/>
    <s v="May-2023"/>
  </r>
  <r>
    <n v="6200"/>
    <x v="29"/>
    <x v="53"/>
    <x v="2"/>
    <x v="0"/>
    <s v="Printer"/>
    <n v="5"/>
    <n v="333.76"/>
    <n v="1668.8"/>
    <n v="1668.8"/>
    <s v="Low"/>
    <n v="2023"/>
    <s v="Rachel Curtis"/>
    <s v="RACHEL CURTIS"/>
    <n v="1501.92"/>
    <s v="May-2023"/>
  </r>
  <r>
    <n v="8914"/>
    <x v="30"/>
    <x v="54"/>
    <x v="1"/>
    <x v="1"/>
    <s v="Monitor"/>
    <n v="5"/>
    <n v="460.67"/>
    <n v="2303.35"/>
    <n v="2303.35"/>
    <s v="Low"/>
    <n v="2023"/>
    <s v="Corey Clarke"/>
    <s v="COREY CLARKE"/>
    <n v="2073.0149999999999"/>
    <s v="May-2023"/>
  </r>
  <r>
    <n v="4375"/>
    <x v="31"/>
    <x v="55"/>
    <x v="1"/>
    <x v="0"/>
    <s v="Chair"/>
    <n v="8"/>
    <n v="971.68"/>
    <n v="7773.44"/>
    <n v="7773.44"/>
    <s v="High"/>
    <n v="2023"/>
    <s v="Charles Flowers"/>
    <s v="CHARLES FLOWERS"/>
    <n v="6996.0959999999995"/>
    <s v="May-2023"/>
  </r>
  <r>
    <n v="8477"/>
    <x v="32"/>
    <x v="56"/>
    <x v="1"/>
    <x v="0"/>
    <s v="Monitor"/>
    <n v="4"/>
    <n v="485.08"/>
    <n v="1940.32"/>
    <n v="1940.32"/>
    <s v="Low"/>
    <n v="2023"/>
    <s v="Christopher Norris"/>
    <s v="CHRISTOPHER NORRIS"/>
    <n v="1746.288"/>
    <s v="May-2023"/>
  </r>
  <r>
    <n v="2282"/>
    <x v="33"/>
    <x v="57"/>
    <x v="3"/>
    <x v="1"/>
    <s v="Notebook"/>
    <n v="5"/>
    <n v="412.84"/>
    <n v="2064.1999999999998"/>
    <n v="2064.1999999999998"/>
    <s v="Low"/>
    <n v="2023"/>
    <s v="Jacob Castro"/>
    <s v="JACOB CASTRO"/>
    <n v="1857.78"/>
    <s v="May-2023"/>
  </r>
  <r>
    <n v="2963"/>
    <x v="34"/>
    <x v="58"/>
    <x v="2"/>
    <x v="1"/>
    <s v="Notebook"/>
    <n v="5"/>
    <n v="352.48"/>
    <n v="1762.4"/>
    <n v="1762.4"/>
    <s v="Low"/>
    <n v="2023"/>
    <s v="Timothy Gibson"/>
    <s v="TIMOTHY GIBSON"/>
    <n v="1586.16"/>
    <s v="May-2023"/>
  </r>
  <r>
    <n v="2086"/>
    <x v="34"/>
    <x v="59"/>
    <x v="2"/>
    <x v="2"/>
    <s v="Chair"/>
    <n v="2"/>
    <n v="140.25"/>
    <n v="280.5"/>
    <n v="280.5"/>
    <s v="Low"/>
    <n v="2023"/>
    <s v="Elizabeth Rice"/>
    <s v="ELIZABETH RICE"/>
    <n v="252.45000000000002"/>
    <s v="May-2023"/>
  </r>
  <r>
    <n v="8217"/>
    <x v="34"/>
    <x v="60"/>
    <x v="3"/>
    <x v="0"/>
    <s v="Monitor"/>
    <n v="4"/>
    <n v="28.05"/>
    <n v="112.2"/>
    <n v="112.2"/>
    <s v="Low"/>
    <n v="2023"/>
    <s v="John Horton"/>
    <s v="JOHN HORTON"/>
    <n v="100.98"/>
    <s v="May-2023"/>
  </r>
  <r>
    <n v="5588"/>
    <x v="35"/>
    <x v="61"/>
    <x v="1"/>
    <x v="2"/>
    <s v="Pen"/>
    <n v="7"/>
    <n v="640.07000000000005"/>
    <n v="4480.4900000000007"/>
    <n v="4480.4900000000007"/>
    <s v="Low"/>
    <n v="2023"/>
    <s v="Breanna Smith"/>
    <s v="BREANNA SMITH"/>
    <n v="4032.4410000000007"/>
    <s v="May-2023"/>
  </r>
  <r>
    <n v="3325"/>
    <x v="36"/>
    <x v="62"/>
    <x v="2"/>
    <x v="0"/>
    <s v="Laptop"/>
    <n v="9"/>
    <n v="419.41"/>
    <n v="3774.69"/>
    <n v="3774.69"/>
    <s v="Low"/>
    <n v="2023"/>
    <s v="Justin Sheppard"/>
    <s v="JUSTIN SHEPPARD"/>
    <n v="3397.2210000000005"/>
    <s v="May-2023"/>
  </r>
  <r>
    <n v="2404"/>
    <x v="37"/>
    <x v="63"/>
    <x v="1"/>
    <x v="2"/>
    <s v="Pen"/>
    <n v="4"/>
    <n v="73.569999999999993"/>
    <n v="294.27999999999997"/>
    <n v="294.27999999999997"/>
    <s v="Low"/>
    <n v="2023"/>
    <s v="Lisa Harris"/>
    <s v="LISA HARRIS"/>
    <n v="264.85199999999998"/>
    <s v="May-2023"/>
  </r>
  <r>
    <n v="3607"/>
    <x v="38"/>
    <x v="64"/>
    <x v="2"/>
    <x v="1"/>
    <s v="Chair"/>
    <n v="1"/>
    <n v="658.69"/>
    <n v="658.69"/>
    <n v="658.69"/>
    <s v="Low"/>
    <n v="2023"/>
    <s v="Ashley Carter"/>
    <s v="ASHLEY CARTER"/>
    <n v="592.82100000000003"/>
    <s v="May-2023"/>
  </r>
  <r>
    <n v="5757"/>
    <x v="38"/>
    <x v="65"/>
    <x v="3"/>
    <x v="2"/>
    <s v="Table"/>
    <n v="1"/>
    <n v="549.58000000000004"/>
    <n v="549.58000000000004"/>
    <n v="549.58000000000004"/>
    <s v="Low"/>
    <n v="2023"/>
    <s v="Douglas Montgomery"/>
    <s v="DOUGLAS MONTGOMERY"/>
    <n v="494.62200000000007"/>
    <s v="May-2023"/>
  </r>
  <r>
    <n v="8469"/>
    <x v="39"/>
    <x v="66"/>
    <x v="2"/>
    <x v="0"/>
    <s v="Pen"/>
    <n v="1"/>
    <n v="679.75"/>
    <n v="679.75"/>
    <n v="679.75"/>
    <s v="Low"/>
    <n v="2023"/>
    <s v="Dr. Ivan Jackson"/>
    <s v="DR. IVAN JACKSON"/>
    <n v="611.77499999999998"/>
    <s v="May-2023"/>
  </r>
  <r>
    <n v="4821"/>
    <x v="40"/>
    <x v="67"/>
    <x v="0"/>
    <x v="2"/>
    <s v="Notebook"/>
    <n v="1"/>
    <n v="404.68"/>
    <n v="404.68"/>
    <n v="404.68"/>
    <s v="Low"/>
    <n v="2023"/>
    <s v="Bryan Duncan"/>
    <s v="BRYAN DUNCAN"/>
    <n v="364.21199999999999"/>
    <s v="May-2023"/>
  </r>
  <r>
    <n v="2080"/>
    <x v="41"/>
    <x v="68"/>
    <x v="1"/>
    <x v="0"/>
    <s v="Notebook"/>
    <n v="4"/>
    <n v="927.73"/>
    <n v="3710.92"/>
    <n v="3710.92"/>
    <s v="Low"/>
    <n v="2023"/>
    <s v="Danny Fritz"/>
    <s v="DANNY FRITZ"/>
    <n v="3339.828"/>
    <s v="Jun-2023"/>
  </r>
  <r>
    <n v="7648"/>
    <x v="42"/>
    <x v="69"/>
    <x v="1"/>
    <x v="2"/>
    <s v="Chair"/>
    <n v="7"/>
    <n v="91.56"/>
    <n v="640.92000000000007"/>
    <n v="640.92000000000007"/>
    <s v="Low"/>
    <n v="2023"/>
    <s v="Daniel Williams"/>
    <s v="DANIEL WILLIAMS"/>
    <n v="576.82800000000009"/>
    <s v="Jun-2023"/>
  </r>
  <r>
    <n v="4079"/>
    <x v="42"/>
    <x v="70"/>
    <x v="0"/>
    <x v="1"/>
    <s v="Notebook"/>
    <n v="2"/>
    <n v="78.73"/>
    <n v="157.46"/>
    <n v="157.46"/>
    <s v="Low"/>
    <n v="2023"/>
    <s v="Crystal Beltran"/>
    <s v="CRYSTAL BELTRAN"/>
    <n v="141.714"/>
    <s v="Jun-2023"/>
  </r>
  <r>
    <n v="6880"/>
    <x v="42"/>
    <x v="71"/>
    <x v="0"/>
    <x v="2"/>
    <s v="Chair"/>
    <n v="8"/>
    <n v="879.19"/>
    <n v="7033.52"/>
    <n v="7033.52"/>
    <s v="High"/>
    <n v="2023"/>
    <s v="Patricia Smith"/>
    <s v="PATRICIA SMITH"/>
    <n v="6330.1680000000006"/>
    <s v="Jun-2023"/>
  </r>
  <r>
    <n v="4344"/>
    <x v="42"/>
    <x v="72"/>
    <x v="0"/>
    <x v="0"/>
    <s v="Table"/>
    <n v="3"/>
    <n v="644.55999999999995"/>
    <n v="1933.68"/>
    <n v="1933.6799999999998"/>
    <s v="Low"/>
    <n v="2023"/>
    <s v="Ian Young"/>
    <s v="IAN YOUNG"/>
    <n v="1740.3119999999999"/>
    <s v="Jun-2023"/>
  </r>
  <r>
    <n v="8349"/>
    <x v="43"/>
    <x v="73"/>
    <x v="3"/>
    <x v="2"/>
    <s v="Pen"/>
    <n v="2"/>
    <n v="598.53"/>
    <n v="1197.06"/>
    <n v="1197.06"/>
    <s v="Low"/>
    <n v="2023"/>
    <s v="Jennifer Rhodes"/>
    <s v="JENNIFER RHODES"/>
    <n v="1077.354"/>
    <s v="Jun-2023"/>
  </r>
  <r>
    <n v="4104"/>
    <x v="44"/>
    <x v="74"/>
    <x v="3"/>
    <x v="0"/>
    <s v="Chair"/>
    <n v="9"/>
    <n v="695.51"/>
    <n v="6259.59"/>
    <n v="6259.59"/>
    <s v="High"/>
    <n v="2023"/>
    <s v="Angela Owens"/>
    <s v="ANGELA OWENS"/>
    <n v="5633.6310000000003"/>
    <s v="Jun-2023"/>
  </r>
  <r>
    <n v="7524"/>
    <x v="44"/>
    <x v="75"/>
    <x v="3"/>
    <x v="2"/>
    <s v="Laptop"/>
    <n v="3"/>
    <n v="817.79"/>
    <n v="2453.37"/>
    <n v="2453.37"/>
    <s v="Low"/>
    <n v="2023"/>
    <s v="Janice Allen"/>
    <s v="JANICE ALLEN"/>
    <n v="2208.0329999999999"/>
    <s v="Jun-2023"/>
  </r>
  <r>
    <n v="1480"/>
    <x v="45"/>
    <x v="76"/>
    <x v="0"/>
    <x v="1"/>
    <s v="Desk"/>
    <n v="5"/>
    <n v="45.8"/>
    <n v="229"/>
    <n v="229"/>
    <s v="Low"/>
    <n v="2023"/>
    <s v="Michael Potts Dds"/>
    <s v="MICHAEL POTTS DDS"/>
    <n v="206.1"/>
    <s v="Jun-2023"/>
  </r>
  <r>
    <n v="4728"/>
    <x v="45"/>
    <x v="77"/>
    <x v="0"/>
    <x v="0"/>
    <s v="Pen"/>
    <n v="3"/>
    <n v="628.41999999999996"/>
    <n v="1885.26"/>
    <n v="1885.2599999999998"/>
    <s v="Low"/>
    <n v="2023"/>
    <s v="Maria Walker"/>
    <s v="MARIA WALKER"/>
    <n v="1696.7339999999999"/>
    <s v="Jun-2023"/>
  </r>
  <r>
    <n v="3643"/>
    <x v="46"/>
    <x v="78"/>
    <x v="3"/>
    <x v="1"/>
    <s v="Pen"/>
    <n v="7"/>
    <n v="937.86"/>
    <n v="6565.02"/>
    <n v="6565.02"/>
    <s v="High"/>
    <n v="2023"/>
    <s v="Gregory Valencia"/>
    <s v="GREGORY VALENCIA"/>
    <n v="5908.518"/>
    <s v="Jun-2023"/>
  </r>
  <r>
    <n v="5190"/>
    <x v="46"/>
    <x v="79"/>
    <x v="0"/>
    <x v="2"/>
    <s v="Desk"/>
    <n v="8"/>
    <n v="314.22000000000003"/>
    <n v="2513.7600000000002"/>
    <n v="2513.7600000000002"/>
    <s v="Low"/>
    <n v="2023"/>
    <s v="Nicole Davis"/>
    <s v="NICOLE DAVIS"/>
    <n v="2262.3840000000005"/>
    <s v="Jun-2023"/>
  </r>
  <r>
    <n v="7972"/>
    <x v="46"/>
    <x v="80"/>
    <x v="0"/>
    <x v="1"/>
    <s v="Desk"/>
    <n v="2"/>
    <n v="302.49"/>
    <n v="604.98"/>
    <n v="604.98"/>
    <s v="Low"/>
    <n v="2023"/>
    <s v="Stephanie Foster"/>
    <s v="STEPHANIE FOSTER"/>
    <n v="544.48200000000008"/>
    <s v="Jun-2023"/>
  </r>
  <r>
    <n v="6714"/>
    <x v="47"/>
    <x v="81"/>
    <x v="2"/>
    <x v="2"/>
    <s v="Notebook"/>
    <n v="4"/>
    <n v="688.71"/>
    <n v="2754.84"/>
    <n v="2754.84"/>
    <s v="Low"/>
    <n v="2023"/>
    <s v="Connie Evans"/>
    <s v="CONNIE EVANS"/>
    <n v="2479.3560000000002"/>
    <s v="Jun-2023"/>
  </r>
  <r>
    <n v="3567"/>
    <x v="47"/>
    <x v="82"/>
    <x v="0"/>
    <x v="1"/>
    <s v="Desk"/>
    <n v="3"/>
    <n v="485.14"/>
    <n v="1455.42"/>
    <n v="1455.42"/>
    <s v="Low"/>
    <n v="2023"/>
    <s v="Crystal Gonzalez"/>
    <s v="CRYSTAL GONZALEZ"/>
    <n v="1309.8779999999999"/>
    <s v="Jun-2023"/>
  </r>
  <r>
    <n v="7714"/>
    <x v="47"/>
    <x v="83"/>
    <x v="2"/>
    <x v="2"/>
    <s v="Table"/>
    <n v="4"/>
    <n v="248.79"/>
    <n v="995.16"/>
    <n v="995.16"/>
    <s v="Low"/>
    <n v="2023"/>
    <s v="Nicholas Dixon"/>
    <s v="NICHOLAS DIXON"/>
    <n v="895.64400000000001"/>
    <s v="Jun-2023"/>
  </r>
  <r>
    <n v="3709"/>
    <x v="47"/>
    <x v="84"/>
    <x v="2"/>
    <x v="2"/>
    <s v="Desk"/>
    <n v="1"/>
    <n v="943.65"/>
    <n v="943.65"/>
    <n v="943.65"/>
    <s v="Low"/>
    <n v="2023"/>
    <s v="Penny Diaz"/>
    <s v="PENNY DIAZ"/>
    <n v="849.28499999999997"/>
    <s v="Jun-2023"/>
  </r>
  <r>
    <n v="4429"/>
    <x v="48"/>
    <x v="85"/>
    <x v="2"/>
    <x v="1"/>
    <s v="Pen"/>
    <n v="6"/>
    <n v="681.24"/>
    <n v="4087.44"/>
    <n v="4087.44"/>
    <s v="Low"/>
    <n v="2023"/>
    <s v="James Whitney"/>
    <s v="JAMES WHITNEY"/>
    <n v="3678.6959999999999"/>
    <s v="Jun-2023"/>
  </r>
  <r>
    <n v="3654"/>
    <x v="49"/>
    <x v="86"/>
    <x v="0"/>
    <x v="1"/>
    <s v="Desk"/>
    <n v="8"/>
    <n v="986.76"/>
    <n v="7894.08"/>
    <n v="7894.08"/>
    <s v="High"/>
    <n v="2023"/>
    <s v="Jerry Hancock"/>
    <s v="JERRY HANCOCK"/>
    <n v="7104.6720000000005"/>
    <s v="Jun-2023"/>
  </r>
  <r>
    <n v="7893"/>
    <x v="50"/>
    <x v="87"/>
    <x v="1"/>
    <x v="2"/>
    <s v="Desk"/>
    <n v="5"/>
    <n v="627.91"/>
    <n v="3139.55"/>
    <n v="3139.5499999999997"/>
    <s v="Low"/>
    <n v="2023"/>
    <s v="Tonya Stewart"/>
    <s v="TONYA STEWART"/>
    <n v="2825.5950000000003"/>
    <s v="Jun-2023"/>
  </r>
  <r>
    <n v="9767"/>
    <x v="50"/>
    <x v="88"/>
    <x v="1"/>
    <x v="0"/>
    <s v="Chair"/>
    <n v="3"/>
    <n v="695.24"/>
    <n v="2085.7199999999998"/>
    <n v="2085.7200000000003"/>
    <s v="Low"/>
    <n v="2023"/>
    <s v="Tanya Nash"/>
    <s v="TANYA NASH"/>
    <n v="1877.1480000000001"/>
    <s v="Jun-2023"/>
  </r>
  <r>
    <n v="6376"/>
    <x v="50"/>
    <x v="89"/>
    <x v="1"/>
    <x v="1"/>
    <s v="Monitor"/>
    <n v="7"/>
    <n v="313.19"/>
    <n v="2192.33"/>
    <n v="2192.33"/>
    <s v="Low"/>
    <n v="2023"/>
    <s v="Grace Kelly"/>
    <s v="GRACE KELLY"/>
    <n v="1973.0969999999998"/>
    <s v="Jun-2023"/>
  </r>
  <r>
    <n v="8413"/>
    <x v="51"/>
    <x v="90"/>
    <x v="0"/>
    <x v="1"/>
    <s v="Table"/>
    <n v="8"/>
    <n v="267.16000000000003"/>
    <n v="2137.2800000000002"/>
    <n v="2137.2800000000002"/>
    <s v="Low"/>
    <n v="2023"/>
    <s v="Kathleen Cox"/>
    <s v="KATHLEEN COX"/>
    <n v="1923.5520000000001"/>
    <s v="Jun-2023"/>
  </r>
  <r>
    <n v="2367"/>
    <x v="51"/>
    <x v="91"/>
    <x v="0"/>
    <x v="1"/>
    <s v="Notebook"/>
    <n v="8"/>
    <n v="986.8"/>
    <n v="7894.4"/>
    <n v="7894.4"/>
    <s v="High"/>
    <n v="2023"/>
    <s v="David Sampson"/>
    <s v="DAVID SAMPSON"/>
    <n v="7104.96"/>
    <s v="Jun-2023"/>
  </r>
  <r>
    <n v="1836"/>
    <x v="51"/>
    <x v="92"/>
    <x v="1"/>
    <x v="0"/>
    <s v="Laptop"/>
    <n v="3"/>
    <n v="343.53"/>
    <n v="1030.5899999999999"/>
    <n v="1030.5899999999999"/>
    <s v="Low"/>
    <n v="2023"/>
    <s v="Kimberly Dixon"/>
    <s v="KIMBERLY DIXON"/>
    <n v="927.53099999999995"/>
    <s v="Jun-2023"/>
  </r>
  <r>
    <n v="9848"/>
    <x v="51"/>
    <x v="93"/>
    <x v="1"/>
    <x v="2"/>
    <s v="Table"/>
    <n v="4"/>
    <n v="40.35"/>
    <n v="161.4"/>
    <n v="161.4"/>
    <s v="Low"/>
    <n v="2023"/>
    <s v="Robert Jennings"/>
    <s v="ROBERT JENNINGS"/>
    <n v="145.26000000000002"/>
    <s v="Jun-2023"/>
  </r>
  <r>
    <n v="7160"/>
    <x v="51"/>
    <x v="94"/>
    <x v="0"/>
    <x v="1"/>
    <s v="Laptop"/>
    <n v="8"/>
    <n v="627.35"/>
    <n v="5018.8"/>
    <n v="5018.8"/>
    <s v="High"/>
    <n v="2023"/>
    <s v="Jacqueline Evans"/>
    <s v="JACQUELINE EVANS"/>
    <n v="4516.92"/>
    <s v="Jun-2023"/>
  </r>
  <r>
    <n v="3642"/>
    <x v="52"/>
    <x v="95"/>
    <x v="1"/>
    <x v="2"/>
    <s v="Notebook"/>
    <n v="7"/>
    <n v="410.28"/>
    <n v="2871.96"/>
    <n v="2871.96"/>
    <s v="Low"/>
    <n v="2023"/>
    <s v="Cody Wang"/>
    <s v="CODY WANG"/>
    <n v="2584.7640000000001"/>
    <s v="Jun-2023"/>
  </r>
  <r>
    <n v="1641"/>
    <x v="52"/>
    <x v="96"/>
    <x v="1"/>
    <x v="1"/>
    <s v="Monitor"/>
    <n v="3"/>
    <n v="183.09"/>
    <n v="549.27"/>
    <n v="549.27"/>
    <s v="Low"/>
    <n v="2023"/>
    <s v="Dylan Carter"/>
    <s v="DYLAN CARTER"/>
    <n v="494.34300000000002"/>
    <s v="Jun-2023"/>
  </r>
  <r>
    <n v="9352"/>
    <x v="52"/>
    <x v="97"/>
    <x v="3"/>
    <x v="2"/>
    <s v="Printer"/>
    <n v="5"/>
    <n v="842.46"/>
    <n v="4212.3"/>
    <n v="4212.3"/>
    <s v="Low"/>
    <n v="2023"/>
    <s v="Lindsay Nichols"/>
    <s v="LINDSAY NICHOLS"/>
    <n v="3791.07"/>
    <s v="Jun-2023"/>
  </r>
  <r>
    <n v="9951"/>
    <x v="53"/>
    <x v="98"/>
    <x v="0"/>
    <x v="0"/>
    <s v="Notebook"/>
    <n v="5"/>
    <n v="346.06"/>
    <n v="1730.3"/>
    <n v="1730.3"/>
    <s v="Low"/>
    <n v="2023"/>
    <s v="Emily Lopez"/>
    <s v="EMILY LOPEZ"/>
    <n v="1557.27"/>
    <s v="Jun-2023"/>
  </r>
  <r>
    <n v="6580"/>
    <x v="53"/>
    <x v="99"/>
    <x v="1"/>
    <x v="2"/>
    <s v="Chair"/>
    <n v="6"/>
    <n v="405.32"/>
    <n v="2431.92"/>
    <n v="2431.92"/>
    <s v="Low"/>
    <n v="2023"/>
    <s v="Tammy Vega"/>
    <s v="TAMMY VEGA"/>
    <n v="2188.7280000000001"/>
    <s v="Jun-2023"/>
  </r>
  <r>
    <n v="1307"/>
    <x v="54"/>
    <x v="100"/>
    <x v="1"/>
    <x v="1"/>
    <s v="Printer"/>
    <n v="6"/>
    <n v="31.06"/>
    <n v="186.36"/>
    <n v="186.35999999999999"/>
    <s v="Low"/>
    <n v="2023"/>
    <s v="Melinda Fernandez"/>
    <s v="MELINDA FERNANDEZ"/>
    <n v="167.72399999999999"/>
    <s v="Jun-2023"/>
  </r>
  <r>
    <n v="9894"/>
    <x v="54"/>
    <x v="101"/>
    <x v="3"/>
    <x v="0"/>
    <s v="Printer"/>
    <n v="6"/>
    <n v="470.55"/>
    <n v="2823.3"/>
    <n v="2823.3"/>
    <s v="Low"/>
    <n v="2023"/>
    <s v="John White"/>
    <s v="JOHN WHITE"/>
    <n v="2540.9700000000003"/>
    <s v="Jun-2023"/>
  </r>
  <r>
    <n v="7476"/>
    <x v="54"/>
    <x v="102"/>
    <x v="2"/>
    <x v="2"/>
    <s v="Pen"/>
    <n v="3"/>
    <n v="758.6"/>
    <n v="2275.8000000000002"/>
    <n v="2275.8000000000002"/>
    <s v="Low"/>
    <n v="2023"/>
    <s v="Jacqueline Garza"/>
    <s v="JACQUELINE GARZA"/>
    <n v="2048.2200000000003"/>
    <s v="Jun-2023"/>
  </r>
  <r>
    <n v="9950"/>
    <x v="55"/>
    <x v="103"/>
    <x v="1"/>
    <x v="0"/>
    <s v="Chair"/>
    <n v="7"/>
    <n v="415.24"/>
    <n v="2906.68"/>
    <n v="2906.6800000000003"/>
    <s v="Low"/>
    <n v="2023"/>
    <s v="Catherine Adams"/>
    <s v="CATHERINE ADAMS"/>
    <n v="2616.0120000000002"/>
    <s v="Jun-2023"/>
  </r>
  <r>
    <n v="7167"/>
    <x v="55"/>
    <x v="104"/>
    <x v="2"/>
    <x v="1"/>
    <s v="Notebook"/>
    <n v="5"/>
    <n v="869.59"/>
    <n v="4347.95"/>
    <n v="4347.95"/>
    <s v="Low"/>
    <n v="2023"/>
    <s v="Adam Huff"/>
    <s v="ADAM HUFF"/>
    <n v="3913.1550000000007"/>
    <s v="Jun-2023"/>
  </r>
  <r>
    <n v="2096"/>
    <x v="55"/>
    <x v="105"/>
    <x v="3"/>
    <x v="1"/>
    <s v="Table"/>
    <n v="9"/>
    <n v="869.24"/>
    <n v="7823.16"/>
    <n v="7823.16"/>
    <s v="High"/>
    <n v="2023"/>
    <s v="Madison Green"/>
    <s v="MADISON GREEN"/>
    <n v="7040.8440000000001"/>
    <s v="Jun-2023"/>
  </r>
  <r>
    <n v="3147"/>
    <x v="56"/>
    <x v="106"/>
    <x v="2"/>
    <x v="1"/>
    <s v="Printer"/>
    <n v="1"/>
    <n v="760.66"/>
    <n v="760.66"/>
    <n v="760.66"/>
    <s v="Low"/>
    <n v="2023"/>
    <s v="Dr. James Mitchell"/>
    <s v="DR. JAMES MITCHELL"/>
    <n v="684.59399999999994"/>
    <s v="Jun-2023"/>
  </r>
  <r>
    <n v="1195"/>
    <x v="56"/>
    <x v="107"/>
    <x v="0"/>
    <x v="1"/>
    <s v="Table"/>
    <n v="5"/>
    <n v="698.03"/>
    <n v="3490.15"/>
    <n v="3490.1499999999996"/>
    <s v="Low"/>
    <n v="2023"/>
    <s v="Victoria Velasquez"/>
    <s v="VICTORIA VELASQUEZ"/>
    <n v="3141.1349999999998"/>
    <s v="Jun-2023"/>
  </r>
  <r>
    <n v="7602"/>
    <x v="57"/>
    <x v="108"/>
    <x v="0"/>
    <x v="2"/>
    <s v="Notebook"/>
    <n v="4"/>
    <n v="863.42"/>
    <n v="3453.68"/>
    <n v="3453.68"/>
    <s v="Low"/>
    <n v="2023"/>
    <s v="James Garza"/>
    <s v="JAMES GARZA"/>
    <n v="3108.3119999999999"/>
    <s v="Jun-2023"/>
  </r>
  <r>
    <n v="4461"/>
    <x v="57"/>
    <x v="109"/>
    <x v="1"/>
    <x v="2"/>
    <s v="Notebook"/>
    <n v="9"/>
    <n v="727.1"/>
    <n v="6543.9000000000005"/>
    <n v="6543.9000000000005"/>
    <s v="High"/>
    <n v="2023"/>
    <s v="Jordan Williams"/>
    <s v="JORDAN WILLIAMS"/>
    <n v="5889.51"/>
    <s v="Jun-2023"/>
  </r>
  <r>
    <n v="6383"/>
    <x v="57"/>
    <x v="110"/>
    <x v="1"/>
    <x v="1"/>
    <s v="Table"/>
    <n v="6"/>
    <n v="852.91"/>
    <n v="5117.46"/>
    <n v="5117.46"/>
    <s v="High"/>
    <n v="2023"/>
    <s v="Kristin Watts"/>
    <s v="KRISTIN WATTS"/>
    <n v="4605.7139999999999"/>
    <s v="Jun-2023"/>
  </r>
  <r>
    <n v="3672"/>
    <x v="58"/>
    <x v="111"/>
    <x v="0"/>
    <x v="1"/>
    <s v="Chair"/>
    <n v="3"/>
    <n v="642.14"/>
    <n v="1926.42"/>
    <n v="1926.42"/>
    <s v="Low"/>
    <n v="2023"/>
    <s v="Brandon Murillo"/>
    <s v="BRANDON MURILLO"/>
    <n v="1733.7780000000002"/>
    <s v="Jun-2023"/>
  </r>
  <r>
    <n v="4256"/>
    <x v="59"/>
    <x v="112"/>
    <x v="3"/>
    <x v="2"/>
    <s v="Desk"/>
    <n v="6"/>
    <n v="968.51"/>
    <n v="5811.0599999999986"/>
    <n v="5811.0599999999995"/>
    <s v="High"/>
    <n v="2023"/>
    <s v="Lisa Williams"/>
    <s v="LISA WILLIAMS"/>
    <n v="5229.9539999999997"/>
    <s v="Jun-2023"/>
  </r>
  <r>
    <n v="1541"/>
    <x v="60"/>
    <x v="113"/>
    <x v="0"/>
    <x v="1"/>
    <s v="Laptop"/>
    <n v="7"/>
    <n v="846.34"/>
    <n v="5924.38"/>
    <n v="5924.38"/>
    <s v="High"/>
    <n v="2023"/>
    <s v="Brooke Garrett"/>
    <s v="BROOKE GARRETT"/>
    <n v="5331.942"/>
    <s v="Jun-2023"/>
  </r>
  <r>
    <n v="5251"/>
    <x v="60"/>
    <x v="114"/>
    <x v="2"/>
    <x v="1"/>
    <s v="Desk"/>
    <n v="7"/>
    <n v="218.56"/>
    <n v="1529.92"/>
    <n v="1529.92"/>
    <s v="Low"/>
    <n v="2023"/>
    <s v="Tommy Leonard"/>
    <s v="TOMMY LEONARD"/>
    <n v="1376.9280000000001"/>
    <s v="Jun-2023"/>
  </r>
  <r>
    <n v="5204"/>
    <x v="60"/>
    <x v="115"/>
    <x v="2"/>
    <x v="1"/>
    <s v="Printer"/>
    <n v="9"/>
    <n v="869.59"/>
    <n v="7826.31"/>
    <n v="7826.31"/>
    <s v="High"/>
    <n v="2023"/>
    <s v="Jeffrey Miller"/>
    <s v="JEFFREY MILLER"/>
    <n v="7043.679000000001"/>
    <s v="Jun-2023"/>
  </r>
  <r>
    <n v="3188"/>
    <x v="60"/>
    <x v="116"/>
    <x v="1"/>
    <x v="1"/>
    <s v="Monitor"/>
    <n v="9"/>
    <n v="544.61"/>
    <n v="4901.49"/>
    <n v="4901.49"/>
    <s v="Low"/>
    <n v="2023"/>
    <s v="Timothy Thomas"/>
    <s v="TIMOTHY THOMAS"/>
    <n v="4411.3410000000003"/>
    <s v="Jun-2023"/>
  </r>
  <r>
    <n v="6693"/>
    <x v="61"/>
    <x v="117"/>
    <x v="0"/>
    <x v="1"/>
    <s v="Laptop"/>
    <n v="7"/>
    <n v="937.46"/>
    <n v="6562.22"/>
    <n v="6562.22"/>
    <s v="High"/>
    <n v="2023"/>
    <s v="Carol Guerra"/>
    <s v="CAROL GUERRA"/>
    <n v="5905.9980000000005"/>
    <s v="Jun-2023"/>
  </r>
  <r>
    <n v="8692"/>
    <x v="62"/>
    <x v="118"/>
    <x v="3"/>
    <x v="0"/>
    <s v="Pen"/>
    <n v="4"/>
    <n v="246.39"/>
    <n v="985.56"/>
    <n v="985.56"/>
    <s v="Low"/>
    <n v="2023"/>
    <s v="Kimberly Ballard"/>
    <s v="KIMBERLY BALLARD"/>
    <n v="887.00400000000002"/>
    <s v="Jun-2023"/>
  </r>
  <r>
    <n v="4482"/>
    <x v="62"/>
    <x v="119"/>
    <x v="3"/>
    <x v="2"/>
    <s v="Table"/>
    <n v="2"/>
    <n v="735.78"/>
    <n v="1471.56"/>
    <n v="1471.56"/>
    <s v="Low"/>
    <n v="2023"/>
    <s v="Frank Thomas"/>
    <s v="FRANK THOMAS"/>
    <n v="1324.404"/>
    <s v="Jun-2023"/>
  </r>
  <r>
    <n v="4174"/>
    <x v="63"/>
    <x v="120"/>
    <x v="0"/>
    <x v="0"/>
    <s v="Printer"/>
    <n v="7"/>
    <n v="556.53"/>
    <n v="3895.71"/>
    <n v="3895.71"/>
    <s v="Low"/>
    <n v="2023"/>
    <s v="Erica Russell"/>
    <s v="ERICA RUSSELL"/>
    <n v="3506.1390000000001"/>
    <s v="Jul-2023"/>
  </r>
  <r>
    <n v="4577"/>
    <x v="64"/>
    <x v="121"/>
    <x v="0"/>
    <x v="0"/>
    <s v="Laptop"/>
    <n v="2"/>
    <n v="637.14"/>
    <n v="1274.28"/>
    <n v="1274.28"/>
    <s v="Low"/>
    <n v="2023"/>
    <s v="Kimberly Curtis"/>
    <s v="KIMBERLY CURTIS"/>
    <n v="1146.8520000000001"/>
    <s v="Jul-2023"/>
  </r>
  <r>
    <n v="7008"/>
    <x v="64"/>
    <x v="122"/>
    <x v="0"/>
    <x v="2"/>
    <s v="Chair"/>
    <n v="2"/>
    <n v="485.7"/>
    <n v="971.4"/>
    <n v="971.4"/>
    <s v="Low"/>
    <n v="2023"/>
    <s v="Alyssa Jackson"/>
    <s v="ALYSSA JACKSON"/>
    <n v="874.26"/>
    <s v="Jul-2023"/>
  </r>
  <r>
    <n v="8506"/>
    <x v="64"/>
    <x v="123"/>
    <x v="2"/>
    <x v="2"/>
    <s v="Laptop"/>
    <n v="4"/>
    <n v="975.05"/>
    <n v="3900.2"/>
    <n v="3900.2"/>
    <s v="Low"/>
    <n v="2023"/>
    <s v="George Taylor"/>
    <s v="GEORGE TAYLOR"/>
    <n v="3510.18"/>
    <s v="Jul-2023"/>
  </r>
  <r>
    <n v="5158"/>
    <x v="64"/>
    <x v="124"/>
    <x v="2"/>
    <x v="0"/>
    <s v="Laptop"/>
    <n v="1"/>
    <n v="385.99"/>
    <n v="385.99"/>
    <n v="385.99"/>
    <s v="Low"/>
    <n v="2023"/>
    <s v="Michele Thomas"/>
    <s v="MICHELE THOMAS"/>
    <n v="347.39100000000002"/>
    <s v="Jul-2023"/>
  </r>
  <r>
    <n v="6131"/>
    <x v="65"/>
    <x v="125"/>
    <x v="1"/>
    <x v="0"/>
    <s v="Desk"/>
    <n v="5"/>
    <n v="108.45"/>
    <n v="542.25"/>
    <n v="542.25"/>
    <s v="Low"/>
    <n v="2023"/>
    <s v="Michael Adams"/>
    <s v="MICHAEL ADAMS"/>
    <n v="488.02500000000003"/>
    <s v="Jul-2023"/>
  </r>
  <r>
    <n v="9590"/>
    <x v="65"/>
    <x v="126"/>
    <x v="3"/>
    <x v="1"/>
    <s v="Printer"/>
    <n v="1"/>
    <n v="587.21"/>
    <n v="587.21"/>
    <n v="587.21"/>
    <s v="Low"/>
    <n v="2023"/>
    <s v="Sharon Davis"/>
    <s v="SHARON DAVIS"/>
    <n v="528.48900000000003"/>
    <s v="Jul-2023"/>
  </r>
  <r>
    <n v="7344"/>
    <x v="65"/>
    <x v="127"/>
    <x v="0"/>
    <x v="1"/>
    <s v="Monitor"/>
    <n v="1"/>
    <n v="699.33"/>
    <n v="699.33"/>
    <n v="699.33"/>
    <s v="Low"/>
    <n v="2023"/>
    <s v="Dalton Hines"/>
    <s v="DALTON HINES"/>
    <n v="629.39700000000005"/>
    <s v="Jul-2023"/>
  </r>
  <r>
    <n v="6119"/>
    <x v="65"/>
    <x v="128"/>
    <x v="1"/>
    <x v="0"/>
    <s v="Desk"/>
    <n v="1"/>
    <n v="171.99"/>
    <n v="171.99"/>
    <n v="171.99"/>
    <s v="Low"/>
    <n v="2023"/>
    <s v="Lisa Nelson"/>
    <s v="LISA NELSON"/>
    <n v="154.79100000000003"/>
    <s v="Jul-2023"/>
  </r>
  <r>
    <n v="3066"/>
    <x v="65"/>
    <x v="129"/>
    <x v="2"/>
    <x v="0"/>
    <s v="Printer"/>
    <n v="1"/>
    <n v="66.52"/>
    <n v="66.52"/>
    <n v="66.52"/>
    <s v="Low"/>
    <n v="2023"/>
    <s v="Emily Martinez"/>
    <s v="EMILY MARTINEZ"/>
    <n v="59.867999999999995"/>
    <s v="Jul-2023"/>
  </r>
  <r>
    <n v="8318"/>
    <x v="65"/>
    <x v="130"/>
    <x v="2"/>
    <x v="2"/>
    <s v="Table"/>
    <n v="6"/>
    <n v="815.83"/>
    <n v="4894.9799999999996"/>
    <n v="4894.9800000000005"/>
    <s v="Low"/>
    <n v="2023"/>
    <s v="Amber Ellis"/>
    <s v="AMBER ELLIS"/>
    <n v="4405.482"/>
    <s v="Jul-2023"/>
  </r>
  <r>
    <n v="1586"/>
    <x v="66"/>
    <x v="131"/>
    <x v="1"/>
    <x v="2"/>
    <s v="Pen"/>
    <n v="4"/>
    <n v="819.27"/>
    <n v="3277.08"/>
    <n v="3277.08"/>
    <s v="Low"/>
    <n v="2023"/>
    <s v="Anthony Castillo"/>
    <s v="ANTHONY CASTILLO"/>
    <n v="2949.3719999999998"/>
    <s v="Jul-2023"/>
  </r>
  <r>
    <n v="2588"/>
    <x v="66"/>
    <x v="132"/>
    <x v="0"/>
    <x v="0"/>
    <s v="Table"/>
    <n v="9"/>
    <n v="423.59"/>
    <n v="3812.31"/>
    <n v="3812.31"/>
    <s v="Low"/>
    <n v="2023"/>
    <s v="Jeremy Smith"/>
    <s v="JEREMY SMITH"/>
    <n v="3431.0789999999997"/>
    <s v="Jul-2023"/>
  </r>
  <r>
    <n v="9171"/>
    <x v="67"/>
    <x v="133"/>
    <x v="1"/>
    <x v="1"/>
    <s v="Chair"/>
    <n v="4"/>
    <n v="533.65"/>
    <n v="2134.6"/>
    <n v="2134.6"/>
    <s v="Low"/>
    <n v="2023"/>
    <s v="Melinda Bryant"/>
    <s v="MELINDA BRYANT"/>
    <n v="1921.1399999999999"/>
    <s v="Jul-2023"/>
  </r>
  <r>
    <n v="3766"/>
    <x v="67"/>
    <x v="134"/>
    <x v="0"/>
    <x v="1"/>
    <s v="Laptop"/>
    <n v="4"/>
    <n v="365.64"/>
    <n v="1462.56"/>
    <n v="1462.56"/>
    <s v="Low"/>
    <n v="2023"/>
    <s v="Nicole Thomas"/>
    <s v="NICOLE THOMAS"/>
    <n v="1316.3040000000001"/>
    <s v="Jul-2023"/>
  </r>
  <r>
    <n v="3427"/>
    <x v="67"/>
    <x v="135"/>
    <x v="2"/>
    <x v="2"/>
    <s v="Monitor"/>
    <n v="6"/>
    <n v="48.95"/>
    <n v="293.7"/>
    <n v="293.70000000000005"/>
    <s v="Low"/>
    <n v="2023"/>
    <s v="Richard Taylor"/>
    <s v="RICHARD TAYLOR"/>
    <n v="264.33000000000004"/>
    <s v="Jul-2023"/>
  </r>
  <r>
    <n v="5704"/>
    <x v="68"/>
    <x v="136"/>
    <x v="3"/>
    <x v="1"/>
    <s v="Monitor"/>
    <n v="6"/>
    <n v="596.48"/>
    <n v="3578.88"/>
    <n v="3578.88"/>
    <s v="Low"/>
    <n v="2023"/>
    <s v="Sheila Cunningham"/>
    <s v="SHEILA CUNNINGHAM"/>
    <n v="3220.9920000000002"/>
    <s v="Jul-2023"/>
  </r>
  <r>
    <n v="9361"/>
    <x v="69"/>
    <x v="137"/>
    <x v="1"/>
    <x v="0"/>
    <s v="Table"/>
    <n v="4"/>
    <n v="479.88"/>
    <n v="1919.52"/>
    <n v="1919.52"/>
    <s v="Low"/>
    <n v="2023"/>
    <s v="Kristen Smith"/>
    <s v="KRISTEN SMITH"/>
    <n v="1727.568"/>
    <s v="Jul-2023"/>
  </r>
  <r>
    <n v="1365"/>
    <x v="70"/>
    <x v="138"/>
    <x v="2"/>
    <x v="2"/>
    <s v="Pen"/>
    <n v="1"/>
    <n v="74.7"/>
    <n v="74.7"/>
    <n v="74.7"/>
    <s v="Low"/>
    <n v="2023"/>
    <s v="Kayla Johnson"/>
    <s v="KAYLA JOHNSON"/>
    <n v="67.23"/>
    <s v="Jul-2023"/>
  </r>
  <r>
    <n v="1451"/>
    <x v="71"/>
    <x v="139"/>
    <x v="2"/>
    <x v="0"/>
    <s v="Desk"/>
    <n v="1"/>
    <n v="865.71"/>
    <n v="865.71"/>
    <n v="865.71"/>
    <s v="Low"/>
    <n v="2023"/>
    <s v="Sarah Hodge"/>
    <s v="SARAH HODGE"/>
    <n v="779.13900000000001"/>
    <s v="Jul-2023"/>
  </r>
  <r>
    <n v="6441"/>
    <x v="72"/>
    <x v="140"/>
    <x v="3"/>
    <x v="2"/>
    <s v="Laptop"/>
    <n v="8"/>
    <n v="800.8"/>
    <n v="6406.4"/>
    <n v="6406.4"/>
    <s v="High"/>
    <n v="2023"/>
    <s v="Corey Sparks"/>
    <s v="COREY SPARKS"/>
    <n v="5765.76"/>
    <s v="Jul-2023"/>
  </r>
  <r>
    <n v="8116"/>
    <x v="72"/>
    <x v="141"/>
    <x v="2"/>
    <x v="1"/>
    <s v="Notebook"/>
    <n v="5"/>
    <n v="885.36"/>
    <n v="4426.8"/>
    <n v="4426.8"/>
    <s v="Low"/>
    <n v="2023"/>
    <s v="Mitchell Willis"/>
    <s v="MITCHELL WILLIS"/>
    <n v="3984.1200000000003"/>
    <s v="Jul-2023"/>
  </r>
  <r>
    <n v="5820"/>
    <x v="73"/>
    <x v="142"/>
    <x v="2"/>
    <x v="2"/>
    <s v="Laptop"/>
    <n v="3"/>
    <n v="235"/>
    <n v="705"/>
    <n v="705"/>
    <s v="Low"/>
    <n v="2023"/>
    <s v="Frank Lewis"/>
    <s v="FRANK LEWIS"/>
    <n v="634.5"/>
    <s v="Jul-2023"/>
  </r>
  <r>
    <n v="5984"/>
    <x v="73"/>
    <x v="143"/>
    <x v="3"/>
    <x v="0"/>
    <s v="Monitor"/>
    <n v="7"/>
    <n v="400.53"/>
    <n v="2803.71"/>
    <n v="2803.71"/>
    <s v="Low"/>
    <n v="2023"/>
    <s v="Lynn Stewart"/>
    <s v="LYNN STEWART"/>
    <n v="2523.3389999999999"/>
    <s v="Jul-2023"/>
  </r>
  <r>
    <n v="2619"/>
    <x v="74"/>
    <x v="144"/>
    <x v="2"/>
    <x v="0"/>
    <s v="Monitor"/>
    <n v="8"/>
    <n v="637.66999999999996"/>
    <n v="5101.3599999999997"/>
    <n v="5101.3599999999997"/>
    <s v="High"/>
    <n v="2023"/>
    <s v="Traci Jenkins"/>
    <s v="TRACI JENKINS"/>
    <n v="4591.2240000000002"/>
    <s v="Jul-2023"/>
  </r>
  <r>
    <n v="5433"/>
    <x v="74"/>
    <x v="145"/>
    <x v="1"/>
    <x v="0"/>
    <s v="Pen"/>
    <n v="9"/>
    <n v="136.81"/>
    <n v="1231.29"/>
    <n v="1231.29"/>
    <s v="Low"/>
    <n v="2023"/>
    <s v="David Melendez"/>
    <s v="DAVID MELENDEZ"/>
    <n v="1108.1610000000001"/>
    <s v="Jul-2023"/>
  </r>
  <r>
    <n v="7883"/>
    <x v="75"/>
    <x v="146"/>
    <x v="2"/>
    <x v="0"/>
    <s v="Desk"/>
    <n v="8"/>
    <n v="803.52"/>
    <n v="6428.16"/>
    <n v="6428.16"/>
    <s v="High"/>
    <n v="2023"/>
    <s v="Cody Patrick"/>
    <s v="CODY PATRICK"/>
    <n v="5785.3440000000001"/>
    <s v="Jul-2023"/>
  </r>
  <r>
    <n v="5948"/>
    <x v="76"/>
    <x v="147"/>
    <x v="3"/>
    <x v="2"/>
    <s v="Monitor"/>
    <n v="2"/>
    <n v="42.87"/>
    <n v="85.74"/>
    <n v="85.74"/>
    <s v="Low"/>
    <n v="2023"/>
    <s v="Carrie Rowland"/>
    <s v="CARRIE ROWLAND"/>
    <n v="77.165999999999997"/>
    <s v="Jul-2023"/>
  </r>
  <r>
    <n v="7134"/>
    <x v="76"/>
    <x v="148"/>
    <x v="0"/>
    <x v="0"/>
    <s v="Printer"/>
    <n v="7"/>
    <n v="728.01"/>
    <n v="5096.07"/>
    <n v="5096.07"/>
    <s v="High"/>
    <n v="2023"/>
    <s v="Alexandra Sullivan"/>
    <s v="ALEXANDRA SULLIVAN"/>
    <n v="4586.4630000000006"/>
    <s v="Jul-2023"/>
  </r>
  <r>
    <n v="2461"/>
    <x v="77"/>
    <x v="149"/>
    <x v="0"/>
    <x v="0"/>
    <s v="Notebook"/>
    <n v="3"/>
    <n v="294.37"/>
    <n v="883.11"/>
    <n v="883.11"/>
    <s v="Low"/>
    <n v="2023"/>
    <s v="James Smith"/>
    <s v="JAMES SMITH"/>
    <n v="794.79899999999998"/>
    <s v="Jul-2023"/>
  </r>
  <r>
    <n v="4578"/>
    <x v="77"/>
    <x v="150"/>
    <x v="1"/>
    <x v="1"/>
    <s v="Printer"/>
    <n v="3"/>
    <n v="809.77"/>
    <n v="2429.31"/>
    <n v="2429.31"/>
    <s v="Low"/>
    <n v="2023"/>
    <s v="Michelle Tyler"/>
    <s v="MICHELLE TYLER"/>
    <n v="2186.3789999999999"/>
    <s v="Jul-2023"/>
  </r>
  <r>
    <n v="4820"/>
    <x v="78"/>
    <x v="151"/>
    <x v="3"/>
    <x v="0"/>
    <s v="Desk"/>
    <n v="9"/>
    <n v="189.62"/>
    <n v="1706.58"/>
    <n v="1706.58"/>
    <s v="Low"/>
    <n v="2023"/>
    <s v="Sandra Thompson"/>
    <s v="SANDRA THOMPSON"/>
    <n v="1535.922"/>
    <s v="Jul-2023"/>
  </r>
  <r>
    <n v="5104"/>
    <x v="78"/>
    <x v="152"/>
    <x v="0"/>
    <x v="0"/>
    <s v="Monitor"/>
    <n v="8"/>
    <n v="928.47"/>
    <n v="7427.76"/>
    <n v="7427.76"/>
    <s v="High"/>
    <n v="2023"/>
    <s v="Jerry Clark"/>
    <s v="JERRY CLARK"/>
    <n v="6684.9840000000004"/>
    <s v="Jul-2023"/>
  </r>
  <r>
    <n v="5907"/>
    <x v="78"/>
    <x v="153"/>
    <x v="0"/>
    <x v="0"/>
    <s v="Monitor"/>
    <n v="4"/>
    <n v="280.89"/>
    <n v="1123.56"/>
    <n v="1123.56"/>
    <s v="Low"/>
    <n v="2023"/>
    <s v="Jeffrey Powell"/>
    <s v="JEFFREY POWELL"/>
    <n v="1011.204"/>
    <s v="Jul-2023"/>
  </r>
  <r>
    <n v="9772"/>
    <x v="78"/>
    <x v="154"/>
    <x v="3"/>
    <x v="1"/>
    <s v="Table"/>
    <n v="6"/>
    <n v="361.45"/>
    <n v="2168.6999999999998"/>
    <n v="2168.6999999999998"/>
    <s v="Low"/>
    <n v="2023"/>
    <s v="Mark Salinas"/>
    <s v="MARK SALINAS"/>
    <n v="1951.83"/>
    <s v="Jul-2023"/>
  </r>
  <r>
    <n v="6492"/>
    <x v="78"/>
    <x v="155"/>
    <x v="3"/>
    <x v="2"/>
    <s v="Printer"/>
    <n v="6"/>
    <n v="566.66999999999996"/>
    <n v="3400.02"/>
    <n v="3400.0199999999995"/>
    <s v="Low"/>
    <n v="2023"/>
    <s v="Joseph Olsen"/>
    <s v="JOSEPH OLSEN"/>
    <n v="3060.018"/>
    <s v="Jul-2023"/>
  </r>
  <r>
    <n v="1871"/>
    <x v="78"/>
    <x v="156"/>
    <x v="1"/>
    <x v="1"/>
    <s v="Monitor"/>
    <n v="3"/>
    <n v="919.74"/>
    <n v="2759.22"/>
    <n v="2759.2200000000003"/>
    <s v="Low"/>
    <n v="2023"/>
    <s v="Jonathan Williams"/>
    <s v="JONATHAN WILLIAMS"/>
    <n v="2483.2980000000002"/>
    <s v="Jul-2023"/>
  </r>
  <r>
    <n v="1941"/>
    <x v="79"/>
    <x v="157"/>
    <x v="3"/>
    <x v="1"/>
    <s v="Chair"/>
    <n v="3"/>
    <n v="356.62"/>
    <n v="1069.8599999999999"/>
    <n v="1069.8600000000001"/>
    <s v="Low"/>
    <n v="2023"/>
    <s v="Kelly Case"/>
    <s v="KELLY CASE"/>
    <n v="962.87400000000002"/>
    <s v="Jul-2023"/>
  </r>
  <r>
    <n v="2372"/>
    <x v="79"/>
    <x v="158"/>
    <x v="1"/>
    <x v="1"/>
    <s v="Monitor"/>
    <n v="7"/>
    <n v="248.29"/>
    <n v="1738.03"/>
    <n v="1738.03"/>
    <s v="Low"/>
    <n v="2023"/>
    <s v="Fernando Hickman"/>
    <s v="FERNANDO HICKMAN"/>
    <n v="1564.2269999999999"/>
    <s v="Jul-2023"/>
  </r>
  <r>
    <n v="6097"/>
    <x v="80"/>
    <x v="159"/>
    <x v="1"/>
    <x v="0"/>
    <s v="Laptop"/>
    <n v="1"/>
    <n v="451.44"/>
    <n v="451.44"/>
    <n v="451.44"/>
    <s v="Low"/>
    <n v="2023"/>
    <s v="Jordan Joseph"/>
    <s v="JORDAN JOSEPH"/>
    <n v="406.29599999999999"/>
    <s v="Jul-2023"/>
  </r>
  <r>
    <n v="4920"/>
    <x v="81"/>
    <x v="160"/>
    <x v="2"/>
    <x v="0"/>
    <s v="Printer"/>
    <n v="8"/>
    <n v="389.31"/>
    <n v="3114.48"/>
    <n v="3114.48"/>
    <s v="Low"/>
    <n v="2023"/>
    <s v="Donald Davis"/>
    <s v="DONALD DAVIS"/>
    <n v="2803.0320000000002"/>
    <s v="Jul-2023"/>
  </r>
  <r>
    <n v="5825"/>
    <x v="82"/>
    <x v="161"/>
    <x v="1"/>
    <x v="1"/>
    <s v="Table"/>
    <n v="1"/>
    <n v="96.12"/>
    <n v="96.12"/>
    <n v="96.12"/>
    <s v="Low"/>
    <n v="2023"/>
    <s v="Darlene Snyder"/>
    <s v="DARLENE SNYDER"/>
    <n v="86.50800000000001"/>
    <s v="Jul-2023"/>
  </r>
  <r>
    <n v="3847"/>
    <x v="82"/>
    <x v="162"/>
    <x v="2"/>
    <x v="2"/>
    <s v="Notebook"/>
    <n v="1"/>
    <n v="762.69"/>
    <n v="762.69"/>
    <n v="762.69"/>
    <s v="Low"/>
    <n v="2023"/>
    <s v="John Bryant"/>
    <s v="JOHN BRYANT"/>
    <n v="686.42100000000005"/>
    <s v="Jul-2023"/>
  </r>
  <r>
    <n v="5259"/>
    <x v="83"/>
    <x v="163"/>
    <x v="3"/>
    <x v="2"/>
    <s v="Desk"/>
    <n v="9"/>
    <n v="948.97"/>
    <n v="8540.73"/>
    <n v="8540.73"/>
    <s v="High"/>
    <n v="2023"/>
    <s v="Catherine Johnson"/>
    <s v="CATHERINE JOHNSON"/>
    <n v="7686.6570000000011"/>
    <s v="Jul-2023"/>
  </r>
  <r>
    <n v="3522"/>
    <x v="83"/>
    <x v="164"/>
    <x v="3"/>
    <x v="0"/>
    <s v="Laptop"/>
    <n v="2"/>
    <n v="955.97"/>
    <n v="1911.94"/>
    <n v="1911.94"/>
    <s v="Low"/>
    <n v="2023"/>
    <s v="Mrs. Misty Miller Md"/>
    <s v="MRS. MISTY MILLER MD"/>
    <n v="1720.7460000000001"/>
    <s v="Jul-2023"/>
  </r>
  <r>
    <n v="2482"/>
    <x v="84"/>
    <x v="165"/>
    <x v="0"/>
    <x v="0"/>
    <s v="Printer"/>
    <n v="5"/>
    <n v="730.91"/>
    <n v="3654.55"/>
    <n v="3654.5499999999997"/>
    <s v="Low"/>
    <n v="2023"/>
    <s v="Mitchell Valenzuela"/>
    <s v="MITCHELL VALENZUELA"/>
    <n v="3289.0949999999998"/>
    <s v="Jul-2023"/>
  </r>
  <r>
    <n v="7556"/>
    <x v="85"/>
    <x v="166"/>
    <x v="1"/>
    <x v="2"/>
    <s v="Chair"/>
    <n v="1"/>
    <n v="887.12"/>
    <n v="887.12"/>
    <n v="887.12"/>
    <s v="Low"/>
    <n v="2023"/>
    <s v="Jamie Ochoa Dvm"/>
    <s v="JAMIE OCHOA DVM"/>
    <n v="798.40800000000002"/>
    <s v="Jul-2023"/>
  </r>
  <r>
    <n v="4975"/>
    <x v="86"/>
    <x v="167"/>
    <x v="0"/>
    <x v="2"/>
    <s v="Pen"/>
    <n v="1"/>
    <n v="129.36000000000001"/>
    <n v="129.36000000000001"/>
    <n v="129.36000000000001"/>
    <s v="Low"/>
    <n v="2023"/>
    <s v="Eugene Dixon"/>
    <s v="EUGENE DIXON"/>
    <n v="116.42400000000002"/>
    <s v="Jul-2023"/>
  </r>
  <r>
    <n v="9126"/>
    <x v="87"/>
    <x v="168"/>
    <x v="2"/>
    <x v="1"/>
    <s v="Table"/>
    <n v="1"/>
    <n v="523.22"/>
    <n v="523.22"/>
    <n v="523.22"/>
    <s v="Low"/>
    <n v="2023"/>
    <s v="Marc Hodges"/>
    <s v="MARC HODGES"/>
    <n v="470.89800000000002"/>
    <s v="Jul-2023"/>
  </r>
  <r>
    <n v="1607"/>
    <x v="88"/>
    <x v="169"/>
    <x v="1"/>
    <x v="1"/>
    <s v="Desk"/>
    <n v="7"/>
    <n v="969.72"/>
    <n v="6788.04"/>
    <n v="6788.04"/>
    <s v="High"/>
    <n v="2023"/>
    <s v="Jennifer Hahn"/>
    <s v="JENNIFER HAHN"/>
    <n v="6109.2360000000008"/>
    <s v="Jul-2023"/>
  </r>
  <r>
    <n v="4646"/>
    <x v="88"/>
    <x v="170"/>
    <x v="3"/>
    <x v="1"/>
    <s v="Pen"/>
    <n v="3"/>
    <n v="707.63"/>
    <n v="2122.89"/>
    <n v="2122.89"/>
    <s v="Low"/>
    <n v="2023"/>
    <s v="William Roman"/>
    <s v="WILLIAM ROMAN"/>
    <n v="1910.6009999999999"/>
    <s v="Jul-2023"/>
  </r>
  <r>
    <n v="3921"/>
    <x v="88"/>
    <x v="171"/>
    <x v="1"/>
    <x v="0"/>
    <s v="Monitor"/>
    <n v="1"/>
    <n v="491.01"/>
    <n v="491.01"/>
    <n v="491.01"/>
    <s v="Low"/>
    <n v="2023"/>
    <s v="Bryan Martin"/>
    <s v="BRYAN MARTIN"/>
    <n v="441.90899999999999"/>
    <s v="Jul-2023"/>
  </r>
  <r>
    <n v="6354"/>
    <x v="89"/>
    <x v="172"/>
    <x v="3"/>
    <x v="0"/>
    <s v="Chair"/>
    <n v="3"/>
    <n v="107.41"/>
    <n v="322.23"/>
    <n v="322.23"/>
    <s v="Low"/>
    <n v="2023"/>
    <s v="Kristen Lewis"/>
    <s v="KRISTEN LEWIS"/>
    <n v="290.00700000000001"/>
    <s v="Aug-2023"/>
  </r>
  <r>
    <n v="1709"/>
    <x v="90"/>
    <x v="173"/>
    <x v="1"/>
    <x v="2"/>
    <s v="Pen"/>
    <n v="1"/>
    <n v="791.8"/>
    <n v="791.8"/>
    <n v="791.8"/>
    <s v="Low"/>
    <n v="2023"/>
    <s v="Kayla Cox"/>
    <s v="KAYLA COX"/>
    <n v="712.62"/>
    <s v="Aug-2023"/>
  </r>
  <r>
    <n v="8236"/>
    <x v="90"/>
    <x v="174"/>
    <x v="1"/>
    <x v="1"/>
    <s v="Monitor"/>
    <n v="1"/>
    <n v="848.05"/>
    <n v="848.05"/>
    <n v="848.05"/>
    <s v="Low"/>
    <n v="2023"/>
    <s v="Jeffrey Black"/>
    <s v="JEFFREY BLACK"/>
    <n v="763.245"/>
    <s v="Aug-2023"/>
  </r>
  <r>
    <n v="7043"/>
    <x v="91"/>
    <x v="175"/>
    <x v="1"/>
    <x v="0"/>
    <s v="Chair"/>
    <n v="9"/>
    <n v="711.09"/>
    <n v="6399.81"/>
    <n v="6399.81"/>
    <s v="High"/>
    <n v="2023"/>
    <s v="Eileen Lopez"/>
    <s v="EILEEN LOPEZ"/>
    <n v="5759.8289999999997"/>
    <s v="Aug-2023"/>
  </r>
  <r>
    <n v="3552"/>
    <x v="91"/>
    <x v="176"/>
    <x v="3"/>
    <x v="1"/>
    <s v="Monitor"/>
    <n v="5"/>
    <n v="951.89"/>
    <n v="4759.45"/>
    <n v="4759.45"/>
    <s v="Low"/>
    <n v="2023"/>
    <s v="Lisa Hall"/>
    <s v="LISA HALL"/>
    <n v="4283.5050000000001"/>
    <s v="Aug-2023"/>
  </r>
  <r>
    <n v="3844"/>
    <x v="91"/>
    <x v="177"/>
    <x v="1"/>
    <x v="1"/>
    <s v="Monitor"/>
    <n v="5"/>
    <n v="267.22000000000003"/>
    <n v="1336.1"/>
    <n v="1336.1000000000001"/>
    <s v="Low"/>
    <n v="2023"/>
    <s v="Jonathon Cook"/>
    <s v="JONATHON COOK"/>
    <n v="1202.49"/>
    <s v="Aug-2023"/>
  </r>
  <r>
    <n v="4727"/>
    <x v="91"/>
    <x v="178"/>
    <x v="2"/>
    <x v="2"/>
    <s v="Pen"/>
    <n v="1"/>
    <n v="968.8"/>
    <n v="968.8"/>
    <n v="968.8"/>
    <s v="Low"/>
    <n v="2023"/>
    <s v="Don Haynes"/>
    <s v="DON HAYNES"/>
    <n v="871.92"/>
    <s v="Aug-2023"/>
  </r>
  <r>
    <n v="9824"/>
    <x v="92"/>
    <x v="179"/>
    <x v="0"/>
    <x v="1"/>
    <s v="Pen"/>
    <n v="5"/>
    <n v="41.27"/>
    <n v="206.35"/>
    <n v="206.35000000000002"/>
    <s v="Low"/>
    <n v="2023"/>
    <s v="Vincent Thomas"/>
    <s v="VINCENT THOMAS"/>
    <n v="185.715"/>
    <s v="Aug-2023"/>
  </r>
  <r>
    <n v="6327"/>
    <x v="93"/>
    <x v="180"/>
    <x v="3"/>
    <x v="2"/>
    <s v="Monitor"/>
    <n v="3"/>
    <n v="56.5"/>
    <n v="169.5"/>
    <n v="169.5"/>
    <s v="Low"/>
    <n v="2023"/>
    <s v="Robin Hill"/>
    <s v="ROBIN HILL"/>
    <n v="152.55000000000001"/>
    <s v="Aug-2023"/>
  </r>
  <r>
    <n v="5650"/>
    <x v="93"/>
    <x v="181"/>
    <x v="0"/>
    <x v="0"/>
    <s v="Chair"/>
    <n v="3"/>
    <n v="240.63"/>
    <n v="721.89"/>
    <n v="721.89"/>
    <s v="Low"/>
    <n v="2023"/>
    <s v="Frank Tucker"/>
    <s v="FRANK TUCKER"/>
    <n v="649.70100000000002"/>
    <s v="Aug-2023"/>
  </r>
  <r>
    <n v="3595"/>
    <x v="93"/>
    <x v="182"/>
    <x v="3"/>
    <x v="1"/>
    <s v="Desk"/>
    <n v="3"/>
    <n v="52.98"/>
    <n v="158.94"/>
    <n v="158.94"/>
    <s v="Low"/>
    <n v="2023"/>
    <s v="Meghan Morris"/>
    <s v="MEGHAN MORRIS"/>
    <n v="143.04599999999999"/>
    <s v="Aug-2023"/>
  </r>
  <r>
    <n v="2837"/>
    <x v="94"/>
    <x v="183"/>
    <x v="3"/>
    <x v="0"/>
    <s v="Printer"/>
    <n v="6"/>
    <n v="404.83"/>
    <n v="2428.98"/>
    <n v="2428.98"/>
    <s v="Low"/>
    <n v="2023"/>
    <s v="Phyllis Wilson"/>
    <s v="PHYLLIS WILSON"/>
    <n v="2186.0819999999999"/>
    <s v="Aug-2023"/>
  </r>
  <r>
    <n v="2376"/>
    <x v="94"/>
    <x v="184"/>
    <x v="1"/>
    <x v="2"/>
    <s v="Pen"/>
    <n v="2"/>
    <n v="584.37"/>
    <n v="1168.74"/>
    <n v="1168.74"/>
    <s v="Low"/>
    <n v="2023"/>
    <s v="Rebecca Brennan"/>
    <s v="REBECCA BRENNAN"/>
    <n v="1051.866"/>
    <s v="Aug-2023"/>
  </r>
  <r>
    <n v="9832"/>
    <x v="95"/>
    <x v="185"/>
    <x v="3"/>
    <x v="2"/>
    <s v="Notebook"/>
    <n v="1"/>
    <n v="994.96"/>
    <n v="994.96"/>
    <n v="994.96"/>
    <s v="Low"/>
    <n v="2023"/>
    <s v="Allen Webb"/>
    <s v="ALLEN WEBB"/>
    <n v="895.46400000000006"/>
    <s v="Aug-2023"/>
  </r>
  <r>
    <n v="9130"/>
    <x v="96"/>
    <x v="186"/>
    <x v="2"/>
    <x v="0"/>
    <s v="Notebook"/>
    <n v="5"/>
    <n v="69.540000000000006"/>
    <n v="347.7"/>
    <n v="347.70000000000005"/>
    <s v="Low"/>
    <n v="2023"/>
    <s v="Sarah Grimes"/>
    <s v="SARAH GRIMES"/>
    <n v="312.93"/>
    <s v="Aug-2023"/>
  </r>
  <r>
    <n v="2186"/>
    <x v="97"/>
    <x v="187"/>
    <x v="2"/>
    <x v="0"/>
    <s v="Table"/>
    <n v="4"/>
    <n v="234.39"/>
    <n v="937.56"/>
    <n v="937.56"/>
    <s v="Low"/>
    <n v="2023"/>
    <s v="Mark Smith"/>
    <s v="MARK SMITH"/>
    <n v="843.80399999999997"/>
    <s v="Aug-2023"/>
  </r>
  <r>
    <n v="7836"/>
    <x v="98"/>
    <x v="188"/>
    <x v="1"/>
    <x v="2"/>
    <s v="Notebook"/>
    <n v="7"/>
    <n v="850.7"/>
    <n v="5954.9000000000005"/>
    <n v="5954.9000000000005"/>
    <s v="High"/>
    <n v="2023"/>
    <s v="Amber Henry"/>
    <s v="AMBER HENRY"/>
    <n v="5359.4100000000008"/>
    <s v="Aug-2023"/>
  </r>
  <r>
    <n v="9296"/>
    <x v="99"/>
    <x v="189"/>
    <x v="2"/>
    <x v="2"/>
    <s v="Pen"/>
    <n v="3"/>
    <n v="594.39"/>
    <n v="1783.17"/>
    <n v="1783.17"/>
    <s v="Low"/>
    <n v="2023"/>
    <s v="John Clark"/>
    <s v="JOHN CLARK"/>
    <n v="1604.8530000000001"/>
    <s v="Aug-2023"/>
  </r>
  <r>
    <n v="7845"/>
    <x v="100"/>
    <x v="190"/>
    <x v="0"/>
    <x v="2"/>
    <s v="Notebook"/>
    <n v="1"/>
    <n v="705.44"/>
    <n v="705.44"/>
    <n v="705.44"/>
    <s v="Low"/>
    <n v="2023"/>
    <s v="Sherri Ramos"/>
    <s v="SHERRI RAMOS"/>
    <n v="634.89600000000007"/>
    <s v="Aug-2023"/>
  </r>
  <r>
    <n v="4630"/>
    <x v="101"/>
    <x v="191"/>
    <x v="2"/>
    <x v="0"/>
    <s v="Notebook"/>
    <n v="8"/>
    <n v="740.65"/>
    <n v="5925.2"/>
    <n v="5925.2"/>
    <s v="High"/>
    <n v="2023"/>
    <s v="Mitchell Wheeler"/>
    <s v="MITCHELL WHEELER"/>
    <n v="5332.68"/>
    <s v="Aug-2023"/>
  </r>
  <r>
    <n v="9588"/>
    <x v="101"/>
    <x v="192"/>
    <x v="0"/>
    <x v="1"/>
    <s v="Chair"/>
    <n v="2"/>
    <n v="138.79"/>
    <n v="277.58"/>
    <n v="277.58"/>
    <s v="Low"/>
    <n v="2023"/>
    <s v="Michelle Wiley"/>
    <s v="MICHELLE WILEY"/>
    <n v="249.822"/>
    <s v="Aug-2023"/>
  </r>
  <r>
    <n v="3130"/>
    <x v="101"/>
    <x v="193"/>
    <x v="0"/>
    <x v="2"/>
    <s v="Notebook"/>
    <n v="3"/>
    <n v="488.71"/>
    <n v="1466.13"/>
    <n v="1466.1299999999999"/>
    <s v="Low"/>
    <n v="2023"/>
    <s v="Darren Miller"/>
    <s v="DARREN MILLER"/>
    <n v="1319.5170000000001"/>
    <s v="Aug-2023"/>
  </r>
  <r>
    <n v="5679"/>
    <x v="101"/>
    <x v="194"/>
    <x v="1"/>
    <x v="2"/>
    <s v="Notebook"/>
    <n v="2"/>
    <n v="869.38"/>
    <n v="1738.76"/>
    <n v="1738.76"/>
    <s v="Low"/>
    <n v="2023"/>
    <s v="Amanda Martinez"/>
    <s v="AMANDA MARTINEZ"/>
    <n v="1564.884"/>
    <s v="Aug-2023"/>
  </r>
  <r>
    <n v="6867"/>
    <x v="102"/>
    <x v="195"/>
    <x v="2"/>
    <x v="0"/>
    <s v="Monitor"/>
    <n v="9"/>
    <n v="987.79"/>
    <n v="8890.11"/>
    <n v="8890.11"/>
    <s v="High"/>
    <n v="2023"/>
    <s v="Ana Morrison"/>
    <s v="ANA MORRISON"/>
    <n v="8001.0990000000002"/>
    <s v="Aug-2023"/>
  </r>
  <r>
    <n v="7934"/>
    <x v="102"/>
    <x v="196"/>
    <x v="1"/>
    <x v="1"/>
    <s v="Laptop"/>
    <n v="9"/>
    <n v="175.36"/>
    <n v="1578.24"/>
    <n v="1578.2400000000002"/>
    <s v="Low"/>
    <n v="2023"/>
    <s v="Brittany Nichols"/>
    <s v="BRITTANY NICHOLS"/>
    <n v="1420.4160000000002"/>
    <s v="Aug-2023"/>
  </r>
  <r>
    <n v="6944"/>
    <x v="103"/>
    <x v="197"/>
    <x v="1"/>
    <x v="0"/>
    <s v="Printer"/>
    <n v="8"/>
    <n v="599.13"/>
    <n v="4793.04"/>
    <n v="4793.04"/>
    <s v="Low"/>
    <n v="2023"/>
    <s v="Kimberly Chapman"/>
    <s v="KIMBERLY CHAPMAN"/>
    <n v="4313.7359999999999"/>
    <s v="Aug-2023"/>
  </r>
  <r>
    <n v="6958"/>
    <x v="103"/>
    <x v="198"/>
    <x v="2"/>
    <x v="2"/>
    <s v="Pen"/>
    <n v="9"/>
    <n v="559.80999999999995"/>
    <n v="5038.2899999999991"/>
    <n v="5038.2899999999991"/>
    <s v="High"/>
    <n v="2023"/>
    <s v="Christina Jackson"/>
    <s v="CHRISTINA JACKSON"/>
    <n v="4534.4609999999993"/>
    <s v="Aug-2023"/>
  </r>
  <r>
    <n v="2216"/>
    <x v="104"/>
    <x v="199"/>
    <x v="1"/>
    <x v="0"/>
    <s v="Pen"/>
    <n v="2"/>
    <n v="160.88999999999999"/>
    <n v="321.77999999999997"/>
    <n v="321.77999999999997"/>
    <s v="Low"/>
    <n v="2023"/>
    <s v="Thomas Davenport"/>
    <s v="THOMAS DAVENPORT"/>
    <n v="289.60199999999998"/>
    <s v="Aug-2023"/>
  </r>
  <r>
    <n v="7859"/>
    <x v="105"/>
    <x v="200"/>
    <x v="0"/>
    <x v="2"/>
    <s v="Monitor"/>
    <n v="8"/>
    <n v="492.19"/>
    <n v="3937.52"/>
    <n v="3937.52"/>
    <s v="Low"/>
    <n v="2023"/>
    <s v="Marcus Turner"/>
    <s v="MARCUS TURNER"/>
    <n v="3543.768"/>
    <s v="Aug-2023"/>
  </r>
  <r>
    <n v="6361"/>
    <x v="106"/>
    <x v="201"/>
    <x v="1"/>
    <x v="0"/>
    <s v="Printer"/>
    <n v="9"/>
    <n v="976.11"/>
    <n v="8784.99"/>
    <n v="8784.99"/>
    <s v="High"/>
    <n v="2023"/>
    <s v="Erik Welch"/>
    <s v="ERIK WELCH"/>
    <n v="7906.491"/>
    <s v="Aug-2023"/>
  </r>
  <r>
    <n v="5886"/>
    <x v="106"/>
    <x v="202"/>
    <x v="1"/>
    <x v="0"/>
    <s v="Laptop"/>
    <n v="7"/>
    <n v="457.68"/>
    <n v="3203.76"/>
    <n v="3203.76"/>
    <s v="Low"/>
    <n v="2023"/>
    <s v="Michael Roberts"/>
    <s v="MICHAEL ROBERTS"/>
    <n v="2883.384"/>
    <s v="Aug-2023"/>
  </r>
  <r>
    <n v="3217"/>
    <x v="106"/>
    <x v="203"/>
    <x v="3"/>
    <x v="0"/>
    <s v="Pen"/>
    <n v="5"/>
    <n v="443.23"/>
    <n v="2216.15"/>
    <n v="2216.15"/>
    <s v="Low"/>
    <n v="2023"/>
    <s v="Gina Lawson"/>
    <s v="GINA LAWSON"/>
    <n v="1994.5350000000003"/>
    <s v="Aug-2023"/>
  </r>
  <r>
    <n v="7976"/>
    <x v="106"/>
    <x v="204"/>
    <x v="3"/>
    <x v="1"/>
    <s v="Monitor"/>
    <n v="6"/>
    <n v="378.45"/>
    <n v="2270.6999999999998"/>
    <n v="2270.6999999999998"/>
    <s v="Low"/>
    <n v="2023"/>
    <s v="Raymond Peters"/>
    <s v="RAYMOND PETERS"/>
    <n v="2043.63"/>
    <s v="Aug-2023"/>
  </r>
  <r>
    <n v="6891"/>
    <x v="107"/>
    <x v="205"/>
    <x v="1"/>
    <x v="1"/>
    <s v="Laptop"/>
    <n v="8"/>
    <n v="348.45"/>
    <n v="2787.6"/>
    <n v="2787.6"/>
    <s v="Low"/>
    <n v="2023"/>
    <s v="Katie Wang"/>
    <s v="KATIE WANG"/>
    <n v="2508.84"/>
    <s v="Aug-2023"/>
  </r>
  <r>
    <n v="2793"/>
    <x v="108"/>
    <x v="206"/>
    <x v="2"/>
    <x v="1"/>
    <s v="Printer"/>
    <n v="4"/>
    <n v="511.08"/>
    <n v="2044.32"/>
    <n v="2044.32"/>
    <s v="Low"/>
    <n v="2023"/>
    <s v="Crystal Butler"/>
    <s v="CRYSTAL BUTLER"/>
    <n v="1839.8879999999999"/>
    <s v="Aug-2023"/>
  </r>
  <r>
    <n v="4166"/>
    <x v="108"/>
    <x v="207"/>
    <x v="3"/>
    <x v="2"/>
    <s v="Monitor"/>
    <n v="2"/>
    <n v="30.74"/>
    <n v="61.48"/>
    <n v="61.48"/>
    <s v="Low"/>
    <n v="2023"/>
    <s v="Christopher Adams"/>
    <s v="CHRISTOPHER ADAMS"/>
    <n v="55.332000000000001"/>
    <s v="Aug-2023"/>
  </r>
  <r>
    <n v="2087"/>
    <x v="109"/>
    <x v="208"/>
    <x v="0"/>
    <x v="1"/>
    <s v="Pen"/>
    <n v="4"/>
    <n v="402.28"/>
    <n v="1609.12"/>
    <n v="1609.12"/>
    <s v="Low"/>
    <n v="2023"/>
    <s v="Melinda Lee"/>
    <s v="MELINDA LEE"/>
    <n v="1448.2079999999999"/>
    <s v="Aug-2023"/>
  </r>
  <r>
    <n v="6793"/>
    <x v="110"/>
    <x v="209"/>
    <x v="3"/>
    <x v="0"/>
    <s v="Printer"/>
    <n v="9"/>
    <n v="49.03"/>
    <n v="441.27"/>
    <n v="441.27"/>
    <s v="Low"/>
    <n v="2023"/>
    <s v="Michael Clayton"/>
    <s v="MICHAEL CLAYTON"/>
    <n v="397.14300000000003"/>
    <s v="Sep-2023"/>
  </r>
  <r>
    <n v="5908"/>
    <x v="111"/>
    <x v="210"/>
    <x v="1"/>
    <x v="1"/>
    <s v="Chair"/>
    <n v="5"/>
    <n v="629.63"/>
    <n v="3148.15"/>
    <n v="3148.15"/>
    <s v="Low"/>
    <n v="2023"/>
    <s v="Alyssa Garcia"/>
    <s v="ALYSSA GARCIA"/>
    <n v="2833.335"/>
    <s v="Sep-2023"/>
  </r>
  <r>
    <n v="2646"/>
    <x v="112"/>
    <x v="211"/>
    <x v="1"/>
    <x v="2"/>
    <s v="Notebook"/>
    <n v="5"/>
    <n v="517.55999999999995"/>
    <n v="2587.8000000000002"/>
    <n v="2587.7999999999997"/>
    <s v="Low"/>
    <n v="2023"/>
    <s v="Alexandria Petersen"/>
    <s v="ALEXANDRIA PETERSEN"/>
    <n v="2329.02"/>
    <s v="Sep-2023"/>
  </r>
  <r>
    <n v="1321"/>
    <x v="112"/>
    <x v="212"/>
    <x v="1"/>
    <x v="2"/>
    <s v="Notebook"/>
    <n v="9"/>
    <n v="745.28"/>
    <n v="6707.52"/>
    <n v="6707.5199999999995"/>
    <s v="High"/>
    <n v="2023"/>
    <s v="Susan Graves"/>
    <s v="SUSAN GRAVES"/>
    <n v="6036.768"/>
    <s v="Sep-2023"/>
  </r>
  <r>
    <n v="5822"/>
    <x v="113"/>
    <x v="213"/>
    <x v="3"/>
    <x v="2"/>
    <s v="Notebook"/>
    <n v="7"/>
    <n v="873.07"/>
    <n v="6111.4900000000007"/>
    <n v="6111.4900000000007"/>
    <s v="High"/>
    <n v="2023"/>
    <s v="Dr. Jessica Fisher"/>
    <s v="DR. JESSICA FISHER"/>
    <n v="5500.3410000000003"/>
    <s v="Sep-2023"/>
  </r>
  <r>
    <n v="2821"/>
    <x v="114"/>
    <x v="214"/>
    <x v="2"/>
    <x v="1"/>
    <s v="Pen"/>
    <n v="2"/>
    <n v="441.77"/>
    <n v="883.54"/>
    <n v="883.54"/>
    <s v="Low"/>
    <n v="2023"/>
    <s v="Stephanie Armstrong"/>
    <s v="STEPHANIE ARMSTRONG"/>
    <n v="795.18600000000004"/>
    <s v="Sep-2023"/>
  </r>
  <r>
    <n v="8016"/>
    <x v="115"/>
    <x v="215"/>
    <x v="2"/>
    <x v="0"/>
    <s v="Table"/>
    <n v="8"/>
    <n v="346.48"/>
    <n v="2771.84"/>
    <n v="2771.84"/>
    <s v="Low"/>
    <n v="2023"/>
    <s v="Gabrielle Prince"/>
    <s v="GABRIELLE PRINCE"/>
    <n v="2494.6560000000004"/>
    <s v="Sep-2023"/>
  </r>
  <r>
    <n v="4601"/>
    <x v="115"/>
    <x v="216"/>
    <x v="3"/>
    <x v="1"/>
    <s v="Printer"/>
    <n v="5"/>
    <n v="778.83"/>
    <n v="3894.15"/>
    <n v="3894.15"/>
    <s v="Low"/>
    <n v="2023"/>
    <s v="Christopher Zuniga"/>
    <s v="CHRISTOPHER ZUNIGA"/>
    <n v="3504.7350000000001"/>
    <s v="Sep-2023"/>
  </r>
  <r>
    <n v="6204"/>
    <x v="116"/>
    <x v="217"/>
    <x v="1"/>
    <x v="0"/>
    <s v="Desk"/>
    <n v="6"/>
    <n v="36.270000000000003"/>
    <n v="217.62"/>
    <n v="217.62"/>
    <s v="Low"/>
    <n v="2023"/>
    <s v="Ashley Turner"/>
    <s v="ASHLEY TURNER"/>
    <n v="195.858"/>
    <s v="Sep-2023"/>
  </r>
  <r>
    <n v="2941"/>
    <x v="116"/>
    <x v="218"/>
    <x v="2"/>
    <x v="2"/>
    <s v="Monitor"/>
    <n v="2"/>
    <n v="842.3"/>
    <n v="1684.6"/>
    <n v="1684.6"/>
    <s v="Low"/>
    <n v="2023"/>
    <s v="Erin Phelps"/>
    <s v="ERIN PHELPS"/>
    <n v="1516.1399999999999"/>
    <s v="Sep-2023"/>
  </r>
  <r>
    <n v="6574"/>
    <x v="117"/>
    <x v="219"/>
    <x v="2"/>
    <x v="2"/>
    <s v="Table"/>
    <n v="5"/>
    <n v="819.79"/>
    <n v="4098.95"/>
    <n v="4098.95"/>
    <s v="Low"/>
    <n v="2023"/>
    <s v="Crystal Hicks"/>
    <s v="CRYSTAL HICKS"/>
    <n v="3689.0550000000003"/>
    <s v="Sep-2023"/>
  </r>
  <r>
    <n v="8868"/>
    <x v="117"/>
    <x v="220"/>
    <x v="1"/>
    <x v="1"/>
    <s v="Notebook"/>
    <n v="2"/>
    <n v="150.83000000000001"/>
    <n v="301.66000000000003"/>
    <n v="301.66000000000003"/>
    <s v="Low"/>
    <n v="2023"/>
    <s v="Jonathan York"/>
    <s v="JONATHAN YORK"/>
    <n v="271.49400000000003"/>
    <s v="Sep-2023"/>
  </r>
  <r>
    <n v="3706"/>
    <x v="118"/>
    <x v="221"/>
    <x v="0"/>
    <x v="0"/>
    <s v="Laptop"/>
    <n v="5"/>
    <n v="763.41"/>
    <n v="3817.05"/>
    <n v="3817.0499999999997"/>
    <s v="Low"/>
    <n v="2023"/>
    <s v="Robert Stewart"/>
    <s v="ROBERT STEWART"/>
    <n v="3435.3449999999998"/>
    <s v="Sep-2023"/>
  </r>
  <r>
    <n v="6347"/>
    <x v="119"/>
    <x v="222"/>
    <x v="3"/>
    <x v="1"/>
    <s v="Printer"/>
    <n v="5"/>
    <n v="444.23"/>
    <n v="2221.15"/>
    <n v="2221.15"/>
    <s v="Low"/>
    <n v="2023"/>
    <s v="Travis Fuentes"/>
    <s v="TRAVIS FUENTES"/>
    <n v="1999.0350000000001"/>
    <s v="Sep-2023"/>
  </r>
  <r>
    <n v="8522"/>
    <x v="119"/>
    <x v="223"/>
    <x v="1"/>
    <x v="2"/>
    <s v="Table"/>
    <n v="3"/>
    <n v="265.55"/>
    <n v="796.65000000000009"/>
    <n v="796.65000000000009"/>
    <s v="Low"/>
    <n v="2023"/>
    <s v="Jennifer Anderson"/>
    <s v="JENNIFER ANDERSON"/>
    <n v="716.98500000000001"/>
    <s v="Sep-2023"/>
  </r>
  <r>
    <n v="8750"/>
    <x v="119"/>
    <x v="224"/>
    <x v="2"/>
    <x v="2"/>
    <s v="Printer"/>
    <n v="7"/>
    <n v="183.55"/>
    <n v="1284.8499999999999"/>
    <n v="1284.8500000000001"/>
    <s v="Low"/>
    <n v="2023"/>
    <s v="Bryan Scott"/>
    <s v="BRYAN SCOTT"/>
    <n v="1156.3650000000002"/>
    <s v="Sep-2023"/>
  </r>
  <r>
    <n v="7819"/>
    <x v="120"/>
    <x v="225"/>
    <x v="1"/>
    <x v="2"/>
    <s v="Desk"/>
    <n v="9"/>
    <n v="459.25"/>
    <n v="4133.25"/>
    <n v="4133.25"/>
    <s v="Low"/>
    <n v="2023"/>
    <s v="Melinda Adams"/>
    <s v="MELINDA ADAMS"/>
    <n v="3719.9249999999997"/>
    <s v="Sep-2023"/>
  </r>
  <r>
    <n v="9760"/>
    <x v="121"/>
    <x v="226"/>
    <x v="1"/>
    <x v="0"/>
    <s v="Pen"/>
    <n v="7"/>
    <n v="801.86"/>
    <n v="5613.02"/>
    <n v="5613.02"/>
    <s v="High"/>
    <n v="2023"/>
    <s v="Samantha Rice"/>
    <s v="SAMANTHA RICE"/>
    <n v="5051.7179999999998"/>
    <s v="Sep-2023"/>
  </r>
  <r>
    <n v="3683"/>
    <x v="121"/>
    <x v="227"/>
    <x v="0"/>
    <x v="0"/>
    <s v="Desk"/>
    <n v="9"/>
    <n v="264"/>
    <n v="2376"/>
    <n v="2376"/>
    <s v="Low"/>
    <n v="2023"/>
    <s v="Ryan Torres"/>
    <s v="RYAN TORRES"/>
    <n v="2138.4"/>
    <s v="Sep-2023"/>
  </r>
  <r>
    <n v="3270"/>
    <x v="122"/>
    <x v="228"/>
    <x v="0"/>
    <x v="1"/>
    <s v="Table"/>
    <n v="5"/>
    <n v="987.77"/>
    <n v="4938.8500000000004"/>
    <n v="4938.8500000000004"/>
    <s v="Low"/>
    <n v="2023"/>
    <s v="Mrs. Amanda Mclaughlin"/>
    <s v="MRS. AMANDA MCLAUGHLIN"/>
    <n v="4444.9650000000001"/>
    <s v="Sep-2023"/>
  </r>
  <r>
    <n v="6166"/>
    <x v="123"/>
    <x v="229"/>
    <x v="0"/>
    <x v="2"/>
    <s v="Chair"/>
    <n v="2"/>
    <n v="767.16"/>
    <n v="1534.32"/>
    <n v="1534.32"/>
    <s v="Low"/>
    <n v="2023"/>
    <s v="Samantha Edwards"/>
    <s v="SAMANTHA EDWARDS"/>
    <n v="1380.8879999999999"/>
    <s v="Sep-2023"/>
  </r>
  <r>
    <n v="3448"/>
    <x v="124"/>
    <x v="230"/>
    <x v="2"/>
    <x v="0"/>
    <s v="Table"/>
    <n v="1"/>
    <n v="104.58"/>
    <n v="104.58"/>
    <n v="104.58"/>
    <s v="Low"/>
    <n v="2023"/>
    <s v="Amy Anderson"/>
    <s v="AMY ANDERSON"/>
    <n v="94.122"/>
    <s v="Sep-2023"/>
  </r>
  <r>
    <n v="8168"/>
    <x v="125"/>
    <x v="231"/>
    <x v="2"/>
    <x v="2"/>
    <s v="Desk"/>
    <n v="8"/>
    <n v="698.51"/>
    <n v="5588.08"/>
    <n v="5588.08"/>
    <s v="High"/>
    <n v="2023"/>
    <s v="Lori Stevens"/>
    <s v="LORI STEVENS"/>
    <n v="5029.2719999999999"/>
    <s v="Sep-2023"/>
  </r>
  <r>
    <n v="2069"/>
    <x v="126"/>
    <x v="232"/>
    <x v="0"/>
    <x v="2"/>
    <s v="Desk"/>
    <n v="2"/>
    <n v="943.3"/>
    <n v="1886.6"/>
    <n v="1886.6"/>
    <s v="Low"/>
    <n v="2023"/>
    <s v="Michael Anderson"/>
    <s v="MICHAEL ANDERSON"/>
    <n v="1697.94"/>
    <s v="Sep-2023"/>
  </r>
  <r>
    <n v="8774"/>
    <x v="127"/>
    <x v="233"/>
    <x v="1"/>
    <x v="2"/>
    <s v="Chair"/>
    <n v="4"/>
    <n v="147.96"/>
    <n v="591.84"/>
    <n v="591.84"/>
    <s v="Low"/>
    <n v="2023"/>
    <s v="Zachary Knox"/>
    <s v="ZACHARY KNOX"/>
    <n v="532.65600000000006"/>
    <s v="Sep-2023"/>
  </r>
  <r>
    <n v="2997"/>
    <x v="127"/>
    <x v="234"/>
    <x v="1"/>
    <x v="2"/>
    <s v="Monitor"/>
    <n v="6"/>
    <n v="686.46"/>
    <n v="4118.76"/>
    <n v="4118.76"/>
    <s v="Low"/>
    <n v="2023"/>
    <s v="Sarah Williamson"/>
    <s v="SARAH WILLIAMSON"/>
    <n v="3706.8840000000005"/>
    <s v="Sep-2023"/>
  </r>
  <r>
    <n v="4099"/>
    <x v="127"/>
    <x v="235"/>
    <x v="2"/>
    <x v="2"/>
    <s v="Monitor"/>
    <n v="2"/>
    <n v="662.3"/>
    <n v="1324.6"/>
    <n v="1324.6"/>
    <s v="Low"/>
    <n v="2023"/>
    <s v="John Coleman"/>
    <s v="JOHN COLEMAN"/>
    <n v="1192.1399999999999"/>
    <s v="Sep-2023"/>
  </r>
  <r>
    <n v="1877"/>
    <x v="128"/>
    <x v="236"/>
    <x v="0"/>
    <x v="0"/>
    <s v="Desk"/>
    <n v="2"/>
    <n v="22.87"/>
    <n v="45.74"/>
    <n v="45.74"/>
    <s v="Low"/>
    <n v="2023"/>
    <s v="Haley Hall"/>
    <s v="HALEY HALL"/>
    <n v="41.166000000000004"/>
    <s v="Sep-2023"/>
  </r>
  <r>
    <n v="7669"/>
    <x v="128"/>
    <x v="237"/>
    <x v="1"/>
    <x v="2"/>
    <s v="Pen"/>
    <n v="5"/>
    <n v="871.4"/>
    <n v="4357"/>
    <n v="4357"/>
    <s v="Low"/>
    <n v="2023"/>
    <s v="Brandy Johnson"/>
    <s v="BRANDY JOHNSON"/>
    <n v="3921.3"/>
    <s v="Sep-2023"/>
  </r>
  <r>
    <n v="6216"/>
    <x v="128"/>
    <x v="238"/>
    <x v="0"/>
    <x v="2"/>
    <s v="Printer"/>
    <n v="1"/>
    <n v="653.15"/>
    <n v="653.15"/>
    <n v="653.15"/>
    <s v="Low"/>
    <n v="2023"/>
    <s v="Marvin Sanchez"/>
    <s v="MARVIN SANCHEZ"/>
    <n v="587.83500000000004"/>
    <s v="Sep-2023"/>
  </r>
  <r>
    <n v="4594"/>
    <x v="128"/>
    <x v="239"/>
    <x v="2"/>
    <x v="2"/>
    <s v="Desk"/>
    <n v="8"/>
    <n v="571.64"/>
    <n v="4573.12"/>
    <n v="4573.12"/>
    <s v="Low"/>
    <n v="2023"/>
    <s v="Janet Jackson"/>
    <s v="JANET JACKSON"/>
    <n v="4115.808"/>
    <s v="Sep-2023"/>
  </r>
  <r>
    <n v="7966"/>
    <x v="129"/>
    <x v="240"/>
    <x v="3"/>
    <x v="0"/>
    <s v="Printer"/>
    <n v="3"/>
    <n v="552.48"/>
    <n v="1657.44"/>
    <n v="1657.44"/>
    <s v="Low"/>
    <n v="2023"/>
    <s v="Margaret Taylor"/>
    <s v="MARGARET TAYLOR"/>
    <n v="1491.6960000000001"/>
    <s v="Sep-2023"/>
  </r>
  <r>
    <n v="5638"/>
    <x v="130"/>
    <x v="241"/>
    <x v="3"/>
    <x v="1"/>
    <s v="Pen"/>
    <n v="4"/>
    <n v="457.8"/>
    <n v="1831.2"/>
    <n v="1831.2"/>
    <s v="Low"/>
    <n v="2023"/>
    <s v="Terry Hernandez"/>
    <s v="TERRY HERNANDEZ"/>
    <n v="1648.0800000000002"/>
    <s v="Sep-2023"/>
  </r>
  <r>
    <n v="7855"/>
    <x v="130"/>
    <x v="242"/>
    <x v="2"/>
    <x v="0"/>
    <s v="Desk"/>
    <n v="6"/>
    <n v="647.47"/>
    <n v="3884.82"/>
    <n v="3884.82"/>
    <s v="Low"/>
    <n v="2023"/>
    <s v="William Baker"/>
    <s v="WILLIAM BAKER"/>
    <n v="3496.3380000000006"/>
    <s v="Sep-2023"/>
  </r>
  <r>
    <n v="7955"/>
    <x v="131"/>
    <x v="243"/>
    <x v="0"/>
    <x v="2"/>
    <s v="Desk"/>
    <n v="3"/>
    <n v="330.37"/>
    <n v="991.11"/>
    <n v="991.11"/>
    <s v="Low"/>
    <n v="2023"/>
    <s v="Mark Ruiz"/>
    <s v="MARK RUIZ"/>
    <n v="891.99900000000002"/>
    <s v="Sep-2023"/>
  </r>
  <r>
    <n v="4294"/>
    <x v="131"/>
    <x v="244"/>
    <x v="0"/>
    <x v="1"/>
    <s v="Table"/>
    <n v="1"/>
    <n v="15.7"/>
    <n v="15.7"/>
    <n v="15.7"/>
    <s v="Low"/>
    <n v="2023"/>
    <s v="Jordan Reid"/>
    <s v="JORDAN REID"/>
    <n v="14.129999999999999"/>
    <s v="Sep-2023"/>
  </r>
  <r>
    <n v="3588"/>
    <x v="131"/>
    <x v="245"/>
    <x v="3"/>
    <x v="1"/>
    <s v="Table"/>
    <n v="6"/>
    <n v="544.55999999999995"/>
    <n v="3267.36"/>
    <n v="3267.3599999999997"/>
    <s v="Low"/>
    <n v="2023"/>
    <s v="Melvin Chase"/>
    <s v="MELVIN CHASE"/>
    <n v="2940.6239999999998"/>
    <s v="Sep-2023"/>
  </r>
  <r>
    <n v="5556"/>
    <x v="132"/>
    <x v="246"/>
    <x v="2"/>
    <x v="0"/>
    <s v="Chair"/>
    <n v="9"/>
    <n v="35.549999999999997"/>
    <n v="319.95"/>
    <n v="319.95"/>
    <s v="Low"/>
    <n v="2023"/>
    <s v="Lucas Whitaker"/>
    <s v="LUCAS WHITAKER"/>
    <n v="287.95499999999998"/>
    <s v="Sep-2023"/>
  </r>
  <r>
    <n v="8209"/>
    <x v="133"/>
    <x v="247"/>
    <x v="0"/>
    <x v="2"/>
    <s v="Pen"/>
    <n v="2"/>
    <n v="330.14"/>
    <n v="660.28"/>
    <n v="660.28"/>
    <s v="Low"/>
    <n v="2023"/>
    <s v="Marcus Garza"/>
    <s v="MARCUS GARZA"/>
    <n v="594.25199999999995"/>
    <s v="Sep-2023"/>
  </r>
  <r>
    <n v="2001"/>
    <x v="133"/>
    <x v="248"/>
    <x v="3"/>
    <x v="0"/>
    <s v="Notebook"/>
    <n v="1"/>
    <n v="698.08"/>
    <n v="698.08"/>
    <n v="698.08"/>
    <s v="Low"/>
    <n v="2023"/>
    <s v="Caitlin Berry"/>
    <s v="CAITLIN BERRY"/>
    <n v="628.27200000000005"/>
    <s v="Sep-2023"/>
  </r>
  <r>
    <n v="8592"/>
    <x v="134"/>
    <x v="249"/>
    <x v="1"/>
    <x v="0"/>
    <s v="Monitor"/>
    <n v="6"/>
    <n v="984.24"/>
    <n v="5905.4400000000014"/>
    <n v="5905.4400000000005"/>
    <s v="High"/>
    <n v="2023"/>
    <s v="Gregory Mcdonald"/>
    <s v="GREGORY MCDONALD"/>
    <n v="5314.8960000000006"/>
    <s v="Oct-2023"/>
  </r>
  <r>
    <n v="1200"/>
    <x v="134"/>
    <x v="250"/>
    <x v="2"/>
    <x v="1"/>
    <s v="Laptop"/>
    <n v="4"/>
    <n v="115.81"/>
    <n v="463.24"/>
    <n v="463.24"/>
    <s v="Low"/>
    <n v="2023"/>
    <s v="Eric Carlson"/>
    <s v="ERIC CARLSON"/>
    <n v="416.916"/>
    <s v="Oct-2023"/>
  </r>
  <r>
    <n v="9508"/>
    <x v="135"/>
    <x v="251"/>
    <x v="0"/>
    <x v="2"/>
    <s v="Printer"/>
    <n v="8"/>
    <n v="438.01"/>
    <n v="3504.08"/>
    <n v="3504.08"/>
    <s v="Low"/>
    <n v="2023"/>
    <s v="Sara Morris"/>
    <s v="SARA MORRIS"/>
    <n v="3153.672"/>
    <s v="Oct-2023"/>
  </r>
  <r>
    <n v="9061"/>
    <x v="135"/>
    <x v="252"/>
    <x v="3"/>
    <x v="0"/>
    <s v="Pen"/>
    <n v="1"/>
    <n v="552.12"/>
    <n v="552.12"/>
    <n v="552.12"/>
    <s v="Low"/>
    <n v="2023"/>
    <s v="Christina Webb"/>
    <s v="CHRISTINA WEBB"/>
    <n v="496.90800000000002"/>
    <s v="Oct-2023"/>
  </r>
  <r>
    <n v="2645"/>
    <x v="136"/>
    <x v="253"/>
    <x v="1"/>
    <x v="1"/>
    <s v="Notebook"/>
    <n v="4"/>
    <n v="811.42"/>
    <n v="3245.68"/>
    <n v="3245.68"/>
    <s v="Low"/>
    <n v="2023"/>
    <s v="Christopher Jones"/>
    <s v="CHRISTOPHER JONES"/>
    <n v="2921.1120000000001"/>
    <s v="Oct-2023"/>
  </r>
  <r>
    <n v="5606"/>
    <x v="136"/>
    <x v="254"/>
    <x v="3"/>
    <x v="1"/>
    <s v="Chair"/>
    <n v="2"/>
    <n v="331.09"/>
    <n v="662.18"/>
    <n v="662.18"/>
    <s v="Low"/>
    <n v="2023"/>
    <s v="Mary Mckenzie"/>
    <s v="MARY MCKENZIE"/>
    <n v="595.96199999999999"/>
    <s v="Oct-2023"/>
  </r>
  <r>
    <n v="7568"/>
    <x v="137"/>
    <x v="255"/>
    <x v="3"/>
    <x v="0"/>
    <s v="Printer"/>
    <n v="4"/>
    <n v="94.8"/>
    <n v="379.2"/>
    <n v="379.2"/>
    <s v="Low"/>
    <n v="2023"/>
    <s v="Kayla Olson"/>
    <s v="KAYLA OLSON"/>
    <n v="341.28"/>
    <s v="Oct-2023"/>
  </r>
  <r>
    <n v="6394"/>
    <x v="138"/>
    <x v="256"/>
    <x v="3"/>
    <x v="2"/>
    <s v="Chair"/>
    <n v="1"/>
    <n v="771.53"/>
    <n v="771.53"/>
    <n v="771.53"/>
    <s v="Low"/>
    <n v="2023"/>
    <s v="Richard Baxter"/>
    <s v="RICHARD BAXTER"/>
    <n v="694.37699999999995"/>
    <s v="Oct-2023"/>
  </r>
  <r>
    <n v="1818"/>
    <x v="139"/>
    <x v="257"/>
    <x v="3"/>
    <x v="0"/>
    <s v="Laptop"/>
    <n v="1"/>
    <n v="636.29999999999995"/>
    <n v="636.29999999999995"/>
    <n v="636.29999999999995"/>
    <s v="Low"/>
    <n v="2023"/>
    <s v="Edward Good"/>
    <s v="EDWARD GOOD"/>
    <n v="572.66999999999996"/>
    <s v="Oct-2023"/>
  </r>
  <r>
    <n v="6450"/>
    <x v="139"/>
    <x v="258"/>
    <x v="0"/>
    <x v="0"/>
    <s v="Notebook"/>
    <n v="4"/>
    <n v="861.52"/>
    <n v="3446.08"/>
    <n v="3446.08"/>
    <s v="Low"/>
    <n v="2023"/>
    <s v="Bryan Conner"/>
    <s v="BRYAN CONNER"/>
    <n v="3101.4720000000002"/>
    <s v="Oct-2023"/>
  </r>
  <r>
    <n v="4999"/>
    <x v="140"/>
    <x v="259"/>
    <x v="3"/>
    <x v="2"/>
    <s v="Desk"/>
    <n v="6"/>
    <n v="81.36"/>
    <n v="488.16"/>
    <n v="488.15999999999997"/>
    <s v="Low"/>
    <n v="2023"/>
    <s v="Terrence Dominguez"/>
    <s v="TERRENCE DOMINGUEZ"/>
    <n v="439.34400000000005"/>
    <s v="Oct-2023"/>
  </r>
  <r>
    <n v="1621"/>
    <x v="141"/>
    <x v="260"/>
    <x v="1"/>
    <x v="2"/>
    <s v="Printer"/>
    <n v="7"/>
    <n v="145.44999999999999"/>
    <n v="1018.15"/>
    <n v="1018.1499999999999"/>
    <s v="Low"/>
    <n v="2023"/>
    <s v="Jennifer Sheppard"/>
    <s v="JENNIFER SHEPPARD"/>
    <n v="916.33500000000004"/>
    <s v="Oct-2023"/>
  </r>
  <r>
    <n v="6879"/>
    <x v="141"/>
    <x v="261"/>
    <x v="2"/>
    <x v="0"/>
    <s v="Chair"/>
    <n v="5"/>
    <n v="874.22"/>
    <n v="4371.1000000000004"/>
    <n v="4371.1000000000004"/>
    <s v="Low"/>
    <n v="2023"/>
    <s v="Timothy Clements"/>
    <s v="TIMOTHY CLEMENTS"/>
    <n v="3933.99"/>
    <s v="Oct-2023"/>
  </r>
  <r>
    <n v="1106"/>
    <x v="142"/>
    <x v="262"/>
    <x v="0"/>
    <x v="0"/>
    <s v="Printer"/>
    <n v="7"/>
    <n v="656.22"/>
    <n v="4593.54"/>
    <n v="4593.54"/>
    <s v="Low"/>
    <n v="2023"/>
    <s v="Nancy Flores"/>
    <s v="NANCY FLORES"/>
    <n v="4134.1860000000006"/>
    <s v="Oct-2023"/>
  </r>
  <r>
    <n v="4476"/>
    <x v="142"/>
    <x v="263"/>
    <x v="0"/>
    <x v="1"/>
    <s v="Pen"/>
    <n v="2"/>
    <n v="34.159999999999997"/>
    <n v="68.319999999999993"/>
    <n v="68.319999999999993"/>
    <s v="Low"/>
    <n v="2023"/>
    <s v="Shane Moore"/>
    <s v="SHANE MOORE"/>
    <n v="61.487999999999992"/>
    <s v="Oct-2023"/>
  </r>
  <r>
    <n v="9696"/>
    <x v="142"/>
    <x v="264"/>
    <x v="1"/>
    <x v="0"/>
    <s v="Desk"/>
    <n v="5"/>
    <n v="125.2"/>
    <n v="626"/>
    <n v="626"/>
    <s v="Low"/>
    <n v="2023"/>
    <s v="Ryan Harris Md"/>
    <s v="RYAN HARRIS MD"/>
    <n v="563.40000000000009"/>
    <s v="Oct-2023"/>
  </r>
  <r>
    <n v="8433"/>
    <x v="143"/>
    <x v="265"/>
    <x v="3"/>
    <x v="2"/>
    <s v="Monitor"/>
    <n v="5"/>
    <n v="872.05"/>
    <n v="4360.25"/>
    <n v="4360.25"/>
    <s v="Low"/>
    <n v="2023"/>
    <s v="Christopher Alvarez"/>
    <s v="CHRISTOPHER ALVAREZ"/>
    <n v="3924.2250000000004"/>
    <s v="Oct-2023"/>
  </r>
  <r>
    <n v="4059"/>
    <x v="144"/>
    <x v="266"/>
    <x v="3"/>
    <x v="0"/>
    <s v="Printer"/>
    <n v="3"/>
    <n v="333.2"/>
    <n v="999.59999999999991"/>
    <n v="999.59999999999991"/>
    <s v="Low"/>
    <n v="2023"/>
    <s v="Alex Jones"/>
    <s v="ALEX JONES"/>
    <n v="899.64"/>
    <s v="Oct-2023"/>
  </r>
  <r>
    <n v="7385"/>
    <x v="144"/>
    <x v="267"/>
    <x v="1"/>
    <x v="1"/>
    <s v="Chair"/>
    <n v="3"/>
    <n v="757.72"/>
    <n v="2273.16"/>
    <n v="2273.16"/>
    <s v="Low"/>
    <n v="2023"/>
    <s v="Shelley Cordova"/>
    <s v="SHELLEY CORDOVA"/>
    <n v="2045.8440000000003"/>
    <s v="Oct-2023"/>
  </r>
  <r>
    <n v="8747"/>
    <x v="145"/>
    <x v="268"/>
    <x v="3"/>
    <x v="2"/>
    <s v="Printer"/>
    <n v="7"/>
    <n v="999.42"/>
    <n v="6995.94"/>
    <n v="6995.94"/>
    <s v="High"/>
    <n v="2023"/>
    <s v="Matthew Jacobson"/>
    <s v="MATTHEW JACOBSON"/>
    <n v="6296.3459999999995"/>
    <s v="Oct-2023"/>
  </r>
  <r>
    <n v="9120"/>
    <x v="146"/>
    <x v="269"/>
    <x v="1"/>
    <x v="2"/>
    <s v="Printer"/>
    <n v="3"/>
    <n v="77.16"/>
    <n v="231.48"/>
    <n v="231.48"/>
    <s v="Low"/>
    <n v="2023"/>
    <s v="Jason Blackburn"/>
    <s v="JASON BLACKBURN"/>
    <n v="208.33199999999999"/>
    <s v="Oct-2023"/>
  </r>
  <r>
    <n v="8480"/>
    <x v="147"/>
    <x v="270"/>
    <x v="1"/>
    <x v="2"/>
    <s v="Desk"/>
    <n v="4"/>
    <n v="944.18"/>
    <n v="3776.72"/>
    <n v="3776.72"/>
    <s v="Low"/>
    <n v="2023"/>
    <s v="Ashley Brown"/>
    <s v="ASHLEY BROWN"/>
    <n v="3399.0479999999998"/>
    <s v="Oct-2023"/>
  </r>
  <r>
    <n v="7297"/>
    <x v="147"/>
    <x v="271"/>
    <x v="3"/>
    <x v="0"/>
    <s v="Notebook"/>
    <n v="6"/>
    <n v="913.24"/>
    <n v="5479.4400000000014"/>
    <n v="5479.4400000000005"/>
    <s v="High"/>
    <n v="2023"/>
    <s v="Shane Bates"/>
    <s v="SHANE BATES"/>
    <n v="4931.4960000000001"/>
    <s v="Oct-2023"/>
  </r>
  <r>
    <n v="3965"/>
    <x v="148"/>
    <x v="272"/>
    <x v="0"/>
    <x v="2"/>
    <s v="Pen"/>
    <n v="8"/>
    <n v="357.12"/>
    <n v="2856.96"/>
    <n v="2856.96"/>
    <s v="Low"/>
    <n v="2023"/>
    <s v="Leslie Owens"/>
    <s v="LESLIE OWENS"/>
    <n v="2571.2640000000001"/>
    <s v="Oct-2023"/>
  </r>
  <r>
    <n v="5006"/>
    <x v="148"/>
    <x v="273"/>
    <x v="2"/>
    <x v="0"/>
    <s v="Chair"/>
    <n v="9"/>
    <n v="670.2"/>
    <n v="6031.8"/>
    <n v="6031.8"/>
    <s v="High"/>
    <n v="2023"/>
    <s v="Ronald Moore"/>
    <s v="RONALD MOORE"/>
    <n v="5428.6200000000008"/>
    <s v="Oct-2023"/>
  </r>
  <r>
    <n v="6248"/>
    <x v="149"/>
    <x v="274"/>
    <x v="0"/>
    <x v="1"/>
    <s v="Printer"/>
    <n v="3"/>
    <n v="845.73"/>
    <n v="2537.19"/>
    <n v="2537.19"/>
    <s v="Low"/>
    <n v="2023"/>
    <s v="Ricky Ramirez"/>
    <s v="RICKY RAMIREZ"/>
    <n v="2283.471"/>
    <s v="Oct-2023"/>
  </r>
  <r>
    <n v="3422"/>
    <x v="149"/>
    <x v="275"/>
    <x v="0"/>
    <x v="2"/>
    <s v="Chair"/>
    <n v="2"/>
    <n v="449.31"/>
    <n v="898.62"/>
    <n v="898.62"/>
    <s v="Low"/>
    <n v="2023"/>
    <s v="Steven Moran"/>
    <s v="STEVEN MORAN"/>
    <n v="808.75800000000004"/>
    <s v="Oct-2023"/>
  </r>
  <r>
    <n v="3893"/>
    <x v="150"/>
    <x v="276"/>
    <x v="3"/>
    <x v="1"/>
    <s v="Chair"/>
    <n v="1"/>
    <n v="607.41"/>
    <n v="607.41"/>
    <n v="607.41"/>
    <s v="Low"/>
    <n v="2023"/>
    <s v="Donald Chandler"/>
    <s v="DONALD CHANDLER"/>
    <n v="546.66899999999998"/>
    <s v="Oct-2023"/>
  </r>
  <r>
    <n v="8136"/>
    <x v="151"/>
    <x v="277"/>
    <x v="0"/>
    <x v="2"/>
    <s v="Chair"/>
    <n v="3"/>
    <n v="514.33000000000004"/>
    <n v="1542.99"/>
    <n v="1542.9900000000002"/>
    <s v="Low"/>
    <n v="2023"/>
    <s v="Kristin Fisher"/>
    <s v="KRISTIN FISHER"/>
    <n v="1388.6910000000003"/>
    <s v="Oct-2023"/>
  </r>
  <r>
    <n v="5950"/>
    <x v="152"/>
    <x v="278"/>
    <x v="1"/>
    <x v="0"/>
    <s v="Pen"/>
    <n v="4"/>
    <n v="431.82"/>
    <n v="1727.28"/>
    <n v="1727.28"/>
    <s v="Low"/>
    <n v="2023"/>
    <s v="Tina Rodriguez"/>
    <s v="TINA RODRIGUEZ"/>
    <n v="1554.5519999999999"/>
    <s v="Oct-2023"/>
  </r>
  <r>
    <n v="2318"/>
    <x v="153"/>
    <x v="279"/>
    <x v="1"/>
    <x v="2"/>
    <s v="Monitor"/>
    <n v="6"/>
    <n v="431.92"/>
    <n v="2591.52"/>
    <n v="2591.52"/>
    <s v="Low"/>
    <n v="2023"/>
    <s v="Jason Russo"/>
    <s v="JASON RUSSO"/>
    <n v="2332.3679999999999"/>
    <s v="Oct-2023"/>
  </r>
  <r>
    <n v="1723"/>
    <x v="154"/>
    <x v="280"/>
    <x v="1"/>
    <x v="0"/>
    <s v="Notebook"/>
    <n v="7"/>
    <n v="81.48"/>
    <n v="570.36"/>
    <n v="570.36"/>
    <s v="Low"/>
    <n v="2023"/>
    <s v="Gavin Kennedy Jr."/>
    <s v="GAVIN KENNEDY JR."/>
    <n v="513.32400000000007"/>
    <s v="Nov-2023"/>
  </r>
  <r>
    <n v="7438"/>
    <x v="154"/>
    <x v="281"/>
    <x v="0"/>
    <x v="1"/>
    <s v="Chair"/>
    <n v="5"/>
    <n v="741.06"/>
    <n v="3705.3"/>
    <n v="3705.2999999999997"/>
    <s v="Low"/>
    <n v="2023"/>
    <s v="Amy Ellis"/>
    <s v="AMY ELLIS"/>
    <n v="3334.7699999999995"/>
    <s v="Nov-2023"/>
  </r>
  <r>
    <n v="7158"/>
    <x v="155"/>
    <x v="282"/>
    <x v="3"/>
    <x v="1"/>
    <s v="Notebook"/>
    <n v="7"/>
    <n v="735.25"/>
    <n v="5146.75"/>
    <n v="5146.75"/>
    <s v="High"/>
    <n v="2023"/>
    <s v="Gabriel Ramirez"/>
    <s v="GABRIEL RAMIREZ"/>
    <n v="4632.0749999999998"/>
    <s v="Nov-2023"/>
  </r>
  <r>
    <n v="7794"/>
    <x v="155"/>
    <x v="283"/>
    <x v="3"/>
    <x v="0"/>
    <s v="Monitor"/>
    <n v="9"/>
    <n v="468.86"/>
    <n v="4219.74"/>
    <n v="4219.74"/>
    <s v="Low"/>
    <n v="2023"/>
    <s v="Dennis Cooper"/>
    <s v="DENNIS COOPER"/>
    <n v="3797.7660000000005"/>
    <s v="Nov-2023"/>
  </r>
  <r>
    <n v="3364"/>
    <x v="156"/>
    <x v="284"/>
    <x v="1"/>
    <x v="0"/>
    <s v="Chair"/>
    <n v="7"/>
    <n v="67.58"/>
    <n v="473.06"/>
    <n v="473.06"/>
    <s v="Low"/>
    <n v="2023"/>
    <s v="Gary Jenkins"/>
    <s v="GARY JENKINS"/>
    <n v="425.75400000000002"/>
    <s v="Nov-2023"/>
  </r>
  <r>
    <n v="7409"/>
    <x v="157"/>
    <x v="285"/>
    <x v="0"/>
    <x v="0"/>
    <s v="Desk"/>
    <n v="1"/>
    <n v="799.45"/>
    <n v="799.45"/>
    <n v="799.45"/>
    <s v="Low"/>
    <n v="2023"/>
    <s v="Norma Henderson"/>
    <s v="NORMA HENDERSON"/>
    <n v="719.50500000000011"/>
    <s v="Nov-2023"/>
  </r>
  <r>
    <n v="4669"/>
    <x v="157"/>
    <x v="286"/>
    <x v="0"/>
    <x v="2"/>
    <s v="Pen"/>
    <n v="6"/>
    <n v="843.61"/>
    <n v="5061.66"/>
    <n v="5061.66"/>
    <s v="High"/>
    <n v="2023"/>
    <s v="Jacob Ward"/>
    <s v="JACOB WARD"/>
    <n v="4555.4940000000006"/>
    <s v="Nov-2023"/>
  </r>
  <r>
    <n v="3729"/>
    <x v="157"/>
    <x v="287"/>
    <x v="0"/>
    <x v="1"/>
    <s v="Desk"/>
    <n v="6"/>
    <n v="617.79"/>
    <n v="3706.74"/>
    <n v="3706.74"/>
    <s v="Low"/>
    <n v="2023"/>
    <s v="Melanie Jimenez"/>
    <s v="MELANIE JIMENEZ"/>
    <n v="3336.0659999999998"/>
    <s v="Nov-2023"/>
  </r>
  <r>
    <n v="3437"/>
    <x v="158"/>
    <x v="288"/>
    <x v="3"/>
    <x v="0"/>
    <s v="Notebook"/>
    <n v="9"/>
    <n v="493.76"/>
    <n v="4443.84"/>
    <n v="4443.84"/>
    <s v="Low"/>
    <n v="2023"/>
    <s v="Jennifer Brown"/>
    <s v="JENNIFER BROWN"/>
    <n v="3999.4560000000001"/>
    <s v="Nov-2023"/>
  </r>
  <r>
    <n v="2929"/>
    <x v="158"/>
    <x v="289"/>
    <x v="0"/>
    <x v="2"/>
    <s v="Printer"/>
    <n v="5"/>
    <n v="895.16"/>
    <n v="4475.8"/>
    <n v="4475.8"/>
    <s v="Low"/>
    <n v="2023"/>
    <s v="Luke Edwards Dds"/>
    <s v="LUKE EDWARDS DDS"/>
    <n v="4028.2200000000003"/>
    <s v="Nov-2023"/>
  </r>
  <r>
    <n v="8837"/>
    <x v="158"/>
    <x v="290"/>
    <x v="0"/>
    <x v="0"/>
    <s v="Notebook"/>
    <n v="3"/>
    <n v="265.11"/>
    <n v="795.33"/>
    <n v="795.33"/>
    <s v="Low"/>
    <n v="2023"/>
    <s v="Lawrence Edwards"/>
    <s v="LAWRENCE EDWARDS"/>
    <n v="715.79700000000003"/>
    <s v="Nov-2023"/>
  </r>
  <r>
    <n v="4393"/>
    <x v="158"/>
    <x v="291"/>
    <x v="2"/>
    <x v="0"/>
    <s v="Printer"/>
    <n v="4"/>
    <n v="928.8"/>
    <n v="3715.2"/>
    <n v="3715.2"/>
    <s v="Low"/>
    <n v="2023"/>
    <s v="Blake Hughes"/>
    <s v="BLAKE HUGHES"/>
    <n v="3343.68"/>
    <s v="Nov-2023"/>
  </r>
  <r>
    <n v="3650"/>
    <x v="159"/>
    <x v="292"/>
    <x v="0"/>
    <x v="0"/>
    <s v="Chair"/>
    <n v="8"/>
    <n v="390.48"/>
    <n v="3123.84"/>
    <n v="3123.84"/>
    <s v="Low"/>
    <n v="2023"/>
    <s v="Kenneth Parker"/>
    <s v="KENNETH PARKER"/>
    <n v="2811.4560000000001"/>
    <s v="Nov-2023"/>
  </r>
  <r>
    <n v="4298"/>
    <x v="159"/>
    <x v="293"/>
    <x v="3"/>
    <x v="0"/>
    <s v="Pen"/>
    <n v="3"/>
    <n v="175.81"/>
    <n v="527.43000000000006"/>
    <n v="527.43000000000006"/>
    <s v="Low"/>
    <n v="2023"/>
    <s v="Steve Snyder"/>
    <s v="STEVE SNYDER"/>
    <n v="474.68700000000001"/>
    <s v="Nov-2023"/>
  </r>
  <r>
    <n v="2231"/>
    <x v="159"/>
    <x v="294"/>
    <x v="3"/>
    <x v="0"/>
    <s v="Pen"/>
    <n v="7"/>
    <n v="189.34"/>
    <n v="1325.38"/>
    <n v="1325.38"/>
    <s v="Low"/>
    <n v="2023"/>
    <s v="David Jackson"/>
    <s v="DAVID JACKSON"/>
    <n v="1192.8420000000001"/>
    <s v="Nov-2023"/>
  </r>
  <r>
    <n v="9047"/>
    <x v="159"/>
    <x v="295"/>
    <x v="0"/>
    <x v="1"/>
    <s v="Table"/>
    <n v="1"/>
    <n v="344.88"/>
    <n v="344.88"/>
    <n v="344.88"/>
    <s v="Low"/>
    <n v="2023"/>
    <s v="Rachel Haynes"/>
    <s v="RACHEL HAYNES"/>
    <n v="310.392"/>
    <s v="Nov-2023"/>
  </r>
  <r>
    <n v="4349"/>
    <x v="159"/>
    <x v="296"/>
    <x v="2"/>
    <x v="0"/>
    <s v="Monitor"/>
    <n v="7"/>
    <n v="938.01"/>
    <n v="6566.07"/>
    <n v="6566.07"/>
    <s v="High"/>
    <n v="2023"/>
    <s v="Thomas Rodriguez"/>
    <s v="THOMAS RODRIGUEZ"/>
    <n v="5909.4630000000006"/>
    <s v="Nov-2023"/>
  </r>
  <r>
    <n v="7131"/>
    <x v="160"/>
    <x v="297"/>
    <x v="2"/>
    <x v="1"/>
    <s v="Laptop"/>
    <n v="5"/>
    <n v="130.16999999999999"/>
    <n v="650.84999999999991"/>
    <n v="650.84999999999991"/>
    <s v="Low"/>
    <n v="2023"/>
    <s v="Colleen Walters"/>
    <s v="COLLEEN WALTERS"/>
    <n v="585.76499999999999"/>
    <s v="Nov-2023"/>
  </r>
  <r>
    <n v="1841"/>
    <x v="161"/>
    <x v="298"/>
    <x v="0"/>
    <x v="1"/>
    <s v="Chair"/>
    <n v="4"/>
    <n v="944.62"/>
    <n v="3778.48"/>
    <n v="3778.48"/>
    <s v="Low"/>
    <n v="2023"/>
    <s v="Connie Johnson"/>
    <s v="CONNIE JOHNSON"/>
    <n v="3400.6320000000001"/>
    <s v="Nov-2023"/>
  </r>
  <r>
    <n v="2016"/>
    <x v="162"/>
    <x v="299"/>
    <x v="2"/>
    <x v="0"/>
    <s v="Printer"/>
    <n v="4"/>
    <n v="398.57"/>
    <n v="1594.28"/>
    <n v="1594.28"/>
    <s v="Low"/>
    <n v="2023"/>
    <s v="Karen Combs"/>
    <s v="KAREN COMBS"/>
    <n v="1434.8520000000001"/>
    <s v="Nov-2023"/>
  </r>
  <r>
    <n v="5931"/>
    <x v="163"/>
    <x v="300"/>
    <x v="2"/>
    <x v="2"/>
    <s v="Chair"/>
    <n v="2"/>
    <n v="402.21"/>
    <n v="804.42"/>
    <n v="804.42"/>
    <s v="Low"/>
    <n v="2023"/>
    <s v="Natasha Gaines"/>
    <s v="NATASHA GAINES"/>
    <n v="723.97799999999995"/>
    <s v="Nov-2023"/>
  </r>
  <r>
    <n v="9859"/>
    <x v="163"/>
    <x v="301"/>
    <x v="1"/>
    <x v="1"/>
    <s v="Chair"/>
    <n v="3"/>
    <n v="96.77"/>
    <n v="290.31"/>
    <n v="290.31"/>
    <s v="Low"/>
    <n v="2023"/>
    <s v="Heather Hernandez"/>
    <s v="HEATHER HERNANDEZ"/>
    <n v="261.279"/>
    <s v="Nov-2023"/>
  </r>
  <r>
    <n v="4854"/>
    <x v="164"/>
    <x v="302"/>
    <x v="1"/>
    <x v="0"/>
    <s v="Laptop"/>
    <n v="1"/>
    <n v="562.21"/>
    <n v="562.21"/>
    <n v="562.21"/>
    <s v="Low"/>
    <n v="2023"/>
    <s v="Olivia Fernandez"/>
    <s v="OLIVIA FERNANDEZ"/>
    <n v="505.98900000000003"/>
    <s v="Nov-2023"/>
  </r>
  <r>
    <n v="6798"/>
    <x v="164"/>
    <x v="303"/>
    <x v="3"/>
    <x v="0"/>
    <s v="Chair"/>
    <n v="7"/>
    <n v="653.70000000000005"/>
    <n v="4575.9000000000005"/>
    <n v="4575.9000000000005"/>
    <s v="Low"/>
    <n v="2023"/>
    <s v="Daniel Perez"/>
    <s v="DANIEL PEREZ"/>
    <n v="4118.3100000000004"/>
    <s v="Nov-2023"/>
  </r>
  <r>
    <n v="5585"/>
    <x v="164"/>
    <x v="304"/>
    <x v="2"/>
    <x v="0"/>
    <s v="Pen"/>
    <n v="5"/>
    <n v="493.36"/>
    <n v="2466.8000000000002"/>
    <n v="2466.8000000000002"/>
    <s v="Low"/>
    <n v="2023"/>
    <s v="George Evans"/>
    <s v="GEORGE EVANS"/>
    <n v="2220.12"/>
    <s v="Nov-2023"/>
  </r>
  <r>
    <n v="1258"/>
    <x v="165"/>
    <x v="305"/>
    <x v="3"/>
    <x v="0"/>
    <s v="Notebook"/>
    <n v="4"/>
    <n v="21.5"/>
    <n v="86"/>
    <n v="86"/>
    <s v="Low"/>
    <n v="2023"/>
    <s v="Andrea Ruiz"/>
    <s v="ANDREA RUIZ"/>
    <n v="77.400000000000006"/>
    <s v="Nov-2023"/>
  </r>
  <r>
    <n v="7477"/>
    <x v="165"/>
    <x v="306"/>
    <x v="1"/>
    <x v="2"/>
    <s v="Laptop"/>
    <n v="5"/>
    <n v="143.81"/>
    <n v="719.05"/>
    <n v="719.05"/>
    <s v="Low"/>
    <n v="2023"/>
    <s v="Colin Mitchell"/>
    <s v="COLIN MITCHELL"/>
    <n v="647.14499999999998"/>
    <s v="Nov-2023"/>
  </r>
  <r>
    <n v="7062"/>
    <x v="166"/>
    <x v="307"/>
    <x v="1"/>
    <x v="2"/>
    <s v="Pen"/>
    <n v="5"/>
    <n v="661.27"/>
    <n v="3306.35"/>
    <n v="3306.35"/>
    <s v="Low"/>
    <n v="2023"/>
    <s v="Emily Kelley"/>
    <s v="EMILY KELLEY"/>
    <n v="2975.7150000000001"/>
    <s v="Nov-2023"/>
  </r>
  <r>
    <n v="1062"/>
    <x v="167"/>
    <x v="308"/>
    <x v="2"/>
    <x v="1"/>
    <s v="Chair"/>
    <n v="1"/>
    <n v="174.62"/>
    <n v="174.62"/>
    <n v="174.62"/>
    <s v="Low"/>
    <n v="2023"/>
    <s v="Katrina Mcmahon"/>
    <s v="KATRINA MCMAHON"/>
    <n v="157.15800000000002"/>
    <s v="Nov-2023"/>
  </r>
  <r>
    <n v="1375"/>
    <x v="167"/>
    <x v="309"/>
    <x v="1"/>
    <x v="0"/>
    <s v="Laptop"/>
    <n v="5"/>
    <n v="872.26"/>
    <n v="4361.3"/>
    <n v="4361.3"/>
    <s v="Low"/>
    <n v="2023"/>
    <s v="Eric Walker"/>
    <s v="ERIC WALKER"/>
    <n v="3925.17"/>
    <s v="Nov-2023"/>
  </r>
  <r>
    <n v="9976"/>
    <x v="167"/>
    <x v="310"/>
    <x v="1"/>
    <x v="2"/>
    <s v="Pen"/>
    <n v="7"/>
    <n v="540.47"/>
    <n v="3783.29"/>
    <n v="3783.29"/>
    <s v="Low"/>
    <n v="2023"/>
    <s v="Timothy Ramirez"/>
    <s v="TIMOTHY RAMIREZ"/>
    <n v="3404.9610000000002"/>
    <s v="Nov-2023"/>
  </r>
  <r>
    <n v="8067"/>
    <x v="167"/>
    <x v="311"/>
    <x v="0"/>
    <x v="0"/>
    <s v="Laptop"/>
    <n v="4"/>
    <n v="807.87"/>
    <n v="3231.48"/>
    <n v="3231.48"/>
    <s v="Low"/>
    <n v="2023"/>
    <s v="Alicia Contreras Md"/>
    <s v="ALICIA CONTRERAS MD"/>
    <n v="2908.3319999999999"/>
    <s v="Nov-2023"/>
  </r>
  <r>
    <n v="6915"/>
    <x v="168"/>
    <x v="312"/>
    <x v="0"/>
    <x v="1"/>
    <s v="Table"/>
    <n v="8"/>
    <n v="205.5"/>
    <n v="1644"/>
    <n v="1644"/>
    <s v="Low"/>
    <n v="2023"/>
    <s v="George Beck"/>
    <s v="GEORGE BECK"/>
    <n v="1479.6000000000001"/>
    <s v="Nov-2023"/>
  </r>
  <r>
    <n v="1489"/>
    <x v="169"/>
    <x v="313"/>
    <x v="0"/>
    <x v="1"/>
    <s v="Desk"/>
    <n v="7"/>
    <n v="75.989999999999995"/>
    <n v="531.92999999999995"/>
    <n v="531.92999999999995"/>
    <s v="Low"/>
    <n v="2023"/>
    <s v="Thomas Phillips"/>
    <s v="THOMAS PHILLIPS"/>
    <n v="478.73699999999997"/>
    <s v="Nov-2023"/>
  </r>
  <r>
    <n v="5374"/>
    <x v="170"/>
    <x v="314"/>
    <x v="0"/>
    <x v="0"/>
    <s v="Printer"/>
    <n v="2"/>
    <n v="402.95"/>
    <n v="805.9"/>
    <n v="805.9"/>
    <s v="Low"/>
    <n v="2023"/>
    <s v="Randy Smith"/>
    <s v="RANDY SMITH"/>
    <n v="725.31"/>
    <s v="Nov-2023"/>
  </r>
  <r>
    <n v="9678"/>
    <x v="171"/>
    <x v="315"/>
    <x v="2"/>
    <x v="0"/>
    <s v="Chair"/>
    <n v="4"/>
    <n v="492.98"/>
    <n v="1971.92"/>
    <n v="1971.92"/>
    <s v="Low"/>
    <n v="2023"/>
    <s v="Jill Lewis"/>
    <s v="JILL LEWIS"/>
    <n v="1774.7280000000001"/>
    <s v="Nov-2023"/>
  </r>
  <r>
    <n v="8635"/>
    <x v="172"/>
    <x v="316"/>
    <x v="2"/>
    <x v="1"/>
    <s v="Notebook"/>
    <n v="1"/>
    <n v="133.93"/>
    <n v="133.93"/>
    <n v="133.93"/>
    <s v="Low"/>
    <n v="2023"/>
    <s v="Cynthia Vaughan"/>
    <s v="CYNTHIA VAUGHAN"/>
    <n v="120.53700000000001"/>
    <s v="Nov-2023"/>
  </r>
  <r>
    <n v="5278"/>
    <x v="172"/>
    <x v="317"/>
    <x v="1"/>
    <x v="1"/>
    <s v="Pen"/>
    <n v="4"/>
    <n v="845.91"/>
    <n v="3383.64"/>
    <n v="3383.64"/>
    <s v="Low"/>
    <n v="2023"/>
    <s v="Jacqueline Anderson"/>
    <s v="JACQUELINE ANDERSON"/>
    <n v="3045.2759999999998"/>
    <s v="Nov-2023"/>
  </r>
  <r>
    <n v="6063"/>
    <x v="173"/>
    <x v="318"/>
    <x v="3"/>
    <x v="0"/>
    <s v="Notebook"/>
    <n v="6"/>
    <n v="317.26"/>
    <n v="1903.56"/>
    <n v="1903.56"/>
    <s v="Low"/>
    <n v="2023"/>
    <s v="Debra Wilson"/>
    <s v="DEBRA WILSON"/>
    <n v="1713.204"/>
    <s v="Nov-2023"/>
  </r>
  <r>
    <n v="9032"/>
    <x v="173"/>
    <x v="319"/>
    <x v="0"/>
    <x v="1"/>
    <s v="Chair"/>
    <n v="7"/>
    <n v="551.23"/>
    <n v="3858.61"/>
    <n v="3858.61"/>
    <s v="Low"/>
    <n v="2023"/>
    <s v="Craig Ramirez"/>
    <s v="CRAIG RAMIREZ"/>
    <n v="3472.7490000000003"/>
    <s v="Nov-2023"/>
  </r>
  <r>
    <n v="4738"/>
    <x v="174"/>
    <x v="320"/>
    <x v="3"/>
    <x v="1"/>
    <s v="Monitor"/>
    <n v="6"/>
    <n v="60.91"/>
    <n v="365.46"/>
    <n v="365.46"/>
    <s v="Low"/>
    <n v="2023"/>
    <s v="Melissa Smith"/>
    <s v="MELISSA SMITH"/>
    <n v="328.91399999999999"/>
    <s v="Nov-2023"/>
  </r>
  <r>
    <n v="9903"/>
    <x v="174"/>
    <x v="321"/>
    <x v="3"/>
    <x v="0"/>
    <s v="Printer"/>
    <n v="5"/>
    <n v="873.13"/>
    <n v="4365.6499999999996"/>
    <n v="4365.6499999999996"/>
    <s v="Low"/>
    <n v="2023"/>
    <s v="Kimberly Smith"/>
    <s v="KIMBERLY SMITH"/>
    <n v="3929.085"/>
    <s v="Nov-2023"/>
  </r>
  <r>
    <n v="8771"/>
    <x v="175"/>
    <x v="322"/>
    <x v="2"/>
    <x v="0"/>
    <s v="Desk"/>
    <n v="1"/>
    <n v="331.34"/>
    <n v="331.34"/>
    <n v="331.34"/>
    <s v="Low"/>
    <n v="2023"/>
    <s v="Rebecca Doyle"/>
    <s v="REBECCA DOYLE"/>
    <n v="298.20599999999996"/>
    <s v="Nov-2023"/>
  </r>
  <r>
    <n v="5062"/>
    <x v="176"/>
    <x v="323"/>
    <x v="0"/>
    <x v="1"/>
    <s v="Printer"/>
    <n v="7"/>
    <n v="367.36"/>
    <n v="2571.52"/>
    <n v="2571.52"/>
    <s v="Low"/>
    <n v="2023"/>
    <s v="Amber Myers"/>
    <s v="AMBER MYERS"/>
    <n v="2314.3680000000004"/>
    <s v="Nov-2023"/>
  </r>
  <r>
    <n v="8065"/>
    <x v="176"/>
    <x v="324"/>
    <x v="0"/>
    <x v="0"/>
    <s v="Laptop"/>
    <n v="8"/>
    <n v="944.82"/>
    <n v="7558.56"/>
    <n v="7558.56"/>
    <s v="High"/>
    <n v="2023"/>
    <s v="Kirk Bates"/>
    <s v="KIRK BATES"/>
    <n v="6802.7040000000006"/>
    <s v="Nov-2023"/>
  </r>
  <r>
    <n v="7956"/>
    <x v="176"/>
    <x v="325"/>
    <x v="3"/>
    <x v="0"/>
    <s v="Table"/>
    <n v="8"/>
    <n v="310.24"/>
    <n v="2481.92"/>
    <n v="2481.92"/>
    <s v="Low"/>
    <n v="2023"/>
    <s v="Angela King"/>
    <s v="ANGELA KING"/>
    <n v="2233.7280000000001"/>
    <s v="Nov-2023"/>
  </r>
  <r>
    <n v="9825"/>
    <x v="177"/>
    <x v="326"/>
    <x v="2"/>
    <x v="1"/>
    <s v="Notebook"/>
    <n v="2"/>
    <n v="915.16"/>
    <n v="1830.32"/>
    <n v="1830.32"/>
    <s v="Low"/>
    <n v="2023"/>
    <s v="Kevin Weber"/>
    <s v="KEVIN WEBER"/>
    <n v="1647.288"/>
    <s v="Nov-2023"/>
  </r>
  <r>
    <n v="6124"/>
    <x v="177"/>
    <x v="327"/>
    <x v="2"/>
    <x v="2"/>
    <s v="Chair"/>
    <n v="1"/>
    <n v="700.45"/>
    <n v="700.45"/>
    <n v="700.45"/>
    <s v="Low"/>
    <n v="2023"/>
    <s v="Dawn Baker"/>
    <s v="DAWN BAKER"/>
    <n v="630.40500000000009"/>
    <s v="Nov-2023"/>
  </r>
  <r>
    <n v="1432"/>
    <x v="177"/>
    <x v="328"/>
    <x v="0"/>
    <x v="2"/>
    <s v="Notebook"/>
    <n v="2"/>
    <n v="81.72"/>
    <n v="163.44"/>
    <n v="163.44"/>
    <s v="Low"/>
    <n v="2023"/>
    <s v="Matthew Fuller"/>
    <s v="MATTHEW FULLER"/>
    <n v="147.096"/>
    <s v="Nov-2023"/>
  </r>
  <r>
    <n v="5041"/>
    <x v="177"/>
    <x v="329"/>
    <x v="1"/>
    <x v="1"/>
    <s v="Laptop"/>
    <n v="2"/>
    <n v="611.83000000000004"/>
    <n v="1223.6600000000001"/>
    <n v="1223.6600000000001"/>
    <s v="Low"/>
    <n v="2023"/>
    <s v="Kevin Lyons"/>
    <s v="KEVIN LYONS"/>
    <n v="1101.2940000000001"/>
    <s v="Nov-2023"/>
  </r>
  <r>
    <n v="8228"/>
    <x v="177"/>
    <x v="330"/>
    <x v="3"/>
    <x v="0"/>
    <s v="Chair"/>
    <n v="7"/>
    <n v="52.74"/>
    <n v="369.18"/>
    <n v="369.18"/>
    <s v="Low"/>
    <n v="2023"/>
    <s v="Robert Turner"/>
    <s v="ROBERT TURNER"/>
    <n v="332.262"/>
    <s v="Nov-2023"/>
  </r>
  <r>
    <n v="5798"/>
    <x v="178"/>
    <x v="331"/>
    <x v="0"/>
    <x v="2"/>
    <s v="Pen"/>
    <n v="4"/>
    <n v="139.56"/>
    <n v="558.24"/>
    <n v="558.24"/>
    <s v="Low"/>
    <n v="2023"/>
    <s v="Ashley Calhoun"/>
    <s v="ASHLEY CALHOUN"/>
    <n v="502.416"/>
    <s v="Nov-2023"/>
  </r>
  <r>
    <n v="6578"/>
    <x v="179"/>
    <x v="332"/>
    <x v="3"/>
    <x v="1"/>
    <s v="Pen"/>
    <n v="3"/>
    <n v="984.14"/>
    <n v="2952.42"/>
    <n v="2952.42"/>
    <s v="Low"/>
    <n v="2023"/>
    <s v="Lindsey Larson"/>
    <s v="LINDSEY LARSON"/>
    <n v="2657.1779999999999"/>
    <s v="Nov-2023"/>
  </r>
  <r>
    <n v="8091"/>
    <x v="180"/>
    <x v="333"/>
    <x v="2"/>
    <x v="1"/>
    <s v="Printer"/>
    <n v="6"/>
    <n v="826.43"/>
    <n v="4958.58"/>
    <n v="4958.58"/>
    <s v="Low"/>
    <n v="2023"/>
    <s v="Kenneth Elliott"/>
    <s v="KENNETH ELLIOTT"/>
    <n v="4462.7219999999998"/>
    <s v="Nov-2023"/>
  </r>
  <r>
    <n v="9595"/>
    <x v="180"/>
    <x v="334"/>
    <x v="2"/>
    <x v="1"/>
    <s v="Printer"/>
    <n v="9"/>
    <n v="893.16"/>
    <n v="8038.44"/>
    <n v="8038.44"/>
    <s v="High"/>
    <n v="2023"/>
    <s v="Jamie Anderson"/>
    <s v="JAMIE ANDERSON"/>
    <n v="7234.5959999999995"/>
    <s v="Nov-2023"/>
  </r>
  <r>
    <n v="9920"/>
    <x v="181"/>
    <x v="335"/>
    <x v="2"/>
    <x v="0"/>
    <s v="Table"/>
    <n v="2"/>
    <n v="763.42"/>
    <n v="1526.84"/>
    <n v="1526.84"/>
    <s v="Low"/>
    <n v="2023"/>
    <s v="Daniel Johnston"/>
    <s v="DANIEL JOHNSTON"/>
    <n v="1374.1559999999999"/>
    <s v="Dec-2023"/>
  </r>
  <r>
    <n v="1718"/>
    <x v="181"/>
    <x v="336"/>
    <x v="0"/>
    <x v="1"/>
    <s v="Monitor"/>
    <n v="1"/>
    <n v="20.92"/>
    <n v="20.92"/>
    <n v="20.92"/>
    <s v="Low"/>
    <n v="2023"/>
    <s v="Robert Woods"/>
    <s v="ROBERT WOODS"/>
    <n v="18.828000000000003"/>
    <s v="Dec-2023"/>
  </r>
  <r>
    <n v="6384"/>
    <x v="182"/>
    <x v="337"/>
    <x v="2"/>
    <x v="1"/>
    <s v="Laptop"/>
    <n v="4"/>
    <n v="55.28"/>
    <n v="221.12"/>
    <n v="221.12"/>
    <s v="Low"/>
    <n v="2023"/>
    <s v="Lisa Miller"/>
    <s v="LISA MILLER"/>
    <n v="199.00800000000001"/>
    <s v="Dec-2023"/>
  </r>
  <r>
    <n v="8971"/>
    <x v="182"/>
    <x v="338"/>
    <x v="0"/>
    <x v="0"/>
    <s v="Monitor"/>
    <n v="8"/>
    <n v="698"/>
    <n v="5584"/>
    <n v="5584"/>
    <s v="High"/>
    <n v="2023"/>
    <s v="Cory Martinez"/>
    <s v="CORY MARTINEZ"/>
    <n v="5025.6000000000004"/>
    <s v="Dec-2023"/>
  </r>
  <r>
    <n v="8260"/>
    <x v="182"/>
    <x v="339"/>
    <x v="0"/>
    <x v="2"/>
    <s v="Notebook"/>
    <n v="6"/>
    <n v="352.64"/>
    <n v="2115.84"/>
    <n v="2115.84"/>
    <s v="Low"/>
    <n v="2023"/>
    <s v="April White"/>
    <s v="APRIL WHITE"/>
    <n v="1904.2559999999999"/>
    <s v="Dec-2023"/>
  </r>
  <r>
    <n v="3712"/>
    <x v="183"/>
    <x v="340"/>
    <x v="1"/>
    <x v="0"/>
    <s v="Chair"/>
    <n v="9"/>
    <n v="441.23"/>
    <n v="3971.07"/>
    <n v="3971.07"/>
    <s v="Low"/>
    <n v="2023"/>
    <s v="Brian Rogers"/>
    <s v="BRIAN ROGERS"/>
    <n v="3573.9630000000002"/>
    <s v="Dec-2023"/>
  </r>
  <r>
    <n v="1946"/>
    <x v="184"/>
    <x v="341"/>
    <x v="0"/>
    <x v="2"/>
    <s v="Printer"/>
    <n v="6"/>
    <n v="520.44000000000005"/>
    <n v="3122.64"/>
    <n v="3122.6400000000003"/>
    <s v="Low"/>
    <n v="2023"/>
    <s v="Sylvia Klein"/>
    <s v="SYLVIA KLEIN"/>
    <n v="2810.3760000000002"/>
    <s v="Dec-2023"/>
  </r>
  <r>
    <n v="8440"/>
    <x v="185"/>
    <x v="342"/>
    <x v="3"/>
    <x v="1"/>
    <s v="Printer"/>
    <n v="2"/>
    <n v="492.56"/>
    <n v="985.12"/>
    <n v="985.12"/>
    <s v="Low"/>
    <n v="2023"/>
    <s v="Emma Krause"/>
    <s v="EMMA KRAUSE"/>
    <n v="886.60800000000006"/>
    <s v="Dec-2023"/>
  </r>
  <r>
    <n v="3450"/>
    <x v="185"/>
    <x v="343"/>
    <x v="0"/>
    <x v="2"/>
    <s v="Notebook"/>
    <n v="3"/>
    <n v="347.84"/>
    <n v="1043.52"/>
    <n v="1043.52"/>
    <s v="Low"/>
    <n v="2023"/>
    <s v="Richard Carter"/>
    <s v="RICHARD CARTER"/>
    <n v="939.16799999999989"/>
    <s v="Dec-2023"/>
  </r>
  <r>
    <n v="8515"/>
    <x v="186"/>
    <x v="344"/>
    <x v="1"/>
    <x v="1"/>
    <s v="Table"/>
    <n v="4"/>
    <n v="675.17"/>
    <n v="2700.68"/>
    <n v="2700.68"/>
    <s v="Low"/>
    <n v="2023"/>
    <s v="Terry Johnson"/>
    <s v="TERRY JOHNSON"/>
    <n v="2430.6120000000001"/>
    <s v="Dec-2023"/>
  </r>
  <r>
    <n v="4789"/>
    <x v="187"/>
    <x v="345"/>
    <x v="0"/>
    <x v="0"/>
    <s v="Printer"/>
    <n v="5"/>
    <n v="799.84"/>
    <n v="3999.2"/>
    <n v="3999.2000000000003"/>
    <s v="Low"/>
    <n v="2023"/>
    <s v="Tim Parks"/>
    <s v="TIM PARKS"/>
    <n v="3599.2799999999997"/>
    <s v="Dec-2023"/>
  </r>
  <r>
    <n v="3029"/>
    <x v="187"/>
    <x v="346"/>
    <x v="2"/>
    <x v="0"/>
    <s v="Desk"/>
    <n v="1"/>
    <n v="955.78"/>
    <n v="955.78"/>
    <n v="955.78"/>
    <s v="Low"/>
    <n v="2023"/>
    <s v="Harold Johns"/>
    <s v="HAROLD JOHNS"/>
    <n v="860.202"/>
    <s v="Dec-2023"/>
  </r>
  <r>
    <n v="2150"/>
    <x v="188"/>
    <x v="347"/>
    <x v="1"/>
    <x v="0"/>
    <s v="Table"/>
    <n v="2"/>
    <n v="82.46"/>
    <n v="164.92"/>
    <n v="164.92"/>
    <s v="Low"/>
    <n v="2023"/>
    <s v="Michael Campbell"/>
    <s v="MICHAEL CAMPBELL"/>
    <n v="148.428"/>
    <s v="Dec-2023"/>
  </r>
  <r>
    <n v="6745"/>
    <x v="188"/>
    <x v="348"/>
    <x v="2"/>
    <x v="1"/>
    <s v="Notebook"/>
    <n v="8"/>
    <n v="223.88"/>
    <n v="1791.04"/>
    <n v="1791.04"/>
    <s v="Low"/>
    <n v="2023"/>
    <s v="Rodney Barrett"/>
    <s v="RODNEY BARRETT"/>
    <n v="1611.9359999999999"/>
    <s v="Dec-2023"/>
  </r>
  <r>
    <n v="1905"/>
    <x v="188"/>
    <x v="349"/>
    <x v="3"/>
    <x v="0"/>
    <s v="Laptop"/>
    <n v="9"/>
    <n v="93.94"/>
    <n v="845.46"/>
    <n v="845.46"/>
    <s v="Low"/>
    <n v="2023"/>
    <s v="Brandon Crosby"/>
    <s v="BRANDON CROSBY"/>
    <n v="760.9140000000001"/>
    <s v="Dec-2023"/>
  </r>
  <r>
    <n v="1118"/>
    <x v="189"/>
    <x v="350"/>
    <x v="2"/>
    <x v="2"/>
    <s v="Notebook"/>
    <n v="3"/>
    <n v="888.06"/>
    <n v="2664.18"/>
    <n v="2664.18"/>
    <s v="Low"/>
    <n v="2023"/>
    <s v="Peter Mendoza"/>
    <s v="PETER MENDOZA"/>
    <n v="2397.7620000000002"/>
    <s v="Dec-2023"/>
  </r>
  <r>
    <n v="7426"/>
    <x v="190"/>
    <x v="351"/>
    <x v="3"/>
    <x v="0"/>
    <s v="Chair"/>
    <n v="4"/>
    <n v="546.22"/>
    <n v="2184.88"/>
    <n v="2184.88"/>
    <s v="Low"/>
    <n v="2023"/>
    <s v="Julia Curry"/>
    <s v="JULIA CURRY"/>
    <n v="1966.3920000000001"/>
    <s v="Dec-2023"/>
  </r>
  <r>
    <n v="9270"/>
    <x v="190"/>
    <x v="352"/>
    <x v="2"/>
    <x v="0"/>
    <s v="Pen"/>
    <n v="9"/>
    <n v="675.88"/>
    <n v="6082.92"/>
    <n v="6082.92"/>
    <s v="High"/>
    <n v="2023"/>
    <s v="Julie Becker"/>
    <s v="JULIE BECKER"/>
    <n v="5474.6280000000006"/>
    <s v="Dec-2023"/>
  </r>
  <r>
    <n v="3978"/>
    <x v="191"/>
    <x v="353"/>
    <x v="1"/>
    <x v="2"/>
    <s v="Laptop"/>
    <n v="3"/>
    <n v="963.48"/>
    <n v="2890.44"/>
    <n v="2890.44"/>
    <s v="Low"/>
    <n v="2023"/>
    <s v="Marie Jenkins"/>
    <s v="MARIE JENKINS"/>
    <n v="2601.3960000000002"/>
    <s v="Dec-2023"/>
  </r>
  <r>
    <n v="4936"/>
    <x v="192"/>
    <x v="354"/>
    <x v="2"/>
    <x v="1"/>
    <s v="Printer"/>
    <n v="6"/>
    <n v="792.82"/>
    <n v="4756.92"/>
    <n v="4756.92"/>
    <s v="Low"/>
    <n v="2023"/>
    <s v="Christopher Vazquez"/>
    <s v="CHRISTOPHER VAZQUEZ"/>
    <n v="4281.2280000000001"/>
    <s v="Dec-2023"/>
  </r>
  <r>
    <n v="2079"/>
    <x v="192"/>
    <x v="355"/>
    <x v="2"/>
    <x v="1"/>
    <s v="Monitor"/>
    <n v="5"/>
    <n v="520.52"/>
    <n v="2602.6"/>
    <n v="2602.6"/>
    <s v="Low"/>
    <n v="2023"/>
    <s v="Isaac Martinez"/>
    <s v="ISAAC MARTINEZ"/>
    <n v="2342.34"/>
    <s v="Dec-2023"/>
  </r>
  <r>
    <n v="6269"/>
    <x v="193"/>
    <x v="356"/>
    <x v="1"/>
    <x v="1"/>
    <s v="Table"/>
    <n v="4"/>
    <n v="895.61"/>
    <n v="3582.44"/>
    <n v="3582.44"/>
    <s v="Low"/>
    <n v="2023"/>
    <s v="Pamela Smith"/>
    <s v="PAMELA SMITH"/>
    <n v="3224.1959999999999"/>
    <s v="Dec-2023"/>
  </r>
  <r>
    <n v="4603"/>
    <x v="193"/>
    <x v="357"/>
    <x v="0"/>
    <x v="2"/>
    <s v="Chair"/>
    <n v="3"/>
    <n v="987.91"/>
    <n v="2963.73"/>
    <n v="2963.73"/>
    <s v="Low"/>
    <n v="2023"/>
    <s v="Lisa Medina"/>
    <s v="LISA MEDINA"/>
    <n v="2667.357"/>
    <s v="Dec-2023"/>
  </r>
  <r>
    <n v="3562"/>
    <x v="194"/>
    <x v="358"/>
    <x v="0"/>
    <x v="1"/>
    <s v="Monitor"/>
    <n v="7"/>
    <n v="820.91"/>
    <n v="5746.37"/>
    <n v="5746.37"/>
    <s v="High"/>
    <n v="2023"/>
    <s v="Olivia Carpenter"/>
    <s v="OLIVIA CARPENTER"/>
    <n v="5171.7330000000002"/>
    <s v="Dec-2023"/>
  </r>
  <r>
    <n v="4787"/>
    <x v="195"/>
    <x v="359"/>
    <x v="2"/>
    <x v="2"/>
    <s v="Pen"/>
    <n v="9"/>
    <n v="229"/>
    <n v="2061"/>
    <n v="2061"/>
    <s v="Low"/>
    <n v="2023"/>
    <s v="Carol Bryan"/>
    <s v="CAROL BRYAN"/>
    <n v="1854.8999999999999"/>
    <s v="Dec-2023"/>
  </r>
  <r>
    <n v="8203"/>
    <x v="195"/>
    <x v="360"/>
    <x v="0"/>
    <x v="2"/>
    <s v="Pen"/>
    <n v="3"/>
    <n v="951.35"/>
    <n v="2854.05"/>
    <n v="2854.05"/>
    <s v="Low"/>
    <n v="2023"/>
    <s v="Gregory Scott"/>
    <s v="GREGORY SCOTT"/>
    <n v="2568.645"/>
    <s v="Dec-2023"/>
  </r>
  <r>
    <n v="3434"/>
    <x v="195"/>
    <x v="361"/>
    <x v="2"/>
    <x v="0"/>
    <s v="Table"/>
    <n v="4"/>
    <n v="314.85000000000002"/>
    <n v="1259.4000000000001"/>
    <n v="1259.4000000000001"/>
    <s v="Low"/>
    <n v="2023"/>
    <s v="Keith Gaines"/>
    <s v="KEITH GAINES"/>
    <n v="1133.46"/>
    <s v="Dec-2023"/>
  </r>
  <r>
    <n v="1419"/>
    <x v="195"/>
    <x v="362"/>
    <x v="0"/>
    <x v="1"/>
    <s v="Chair"/>
    <n v="3"/>
    <n v="970.21"/>
    <n v="2910.63"/>
    <n v="2910.63"/>
    <s v="Low"/>
    <n v="2023"/>
    <s v="Teresa Hoover"/>
    <s v="TERESA HOOVER"/>
    <n v="2619.567"/>
    <s v="Dec-2023"/>
  </r>
  <r>
    <n v="8913"/>
    <x v="195"/>
    <x v="363"/>
    <x v="2"/>
    <x v="2"/>
    <s v="Desk"/>
    <n v="8"/>
    <n v="645.54999999999995"/>
    <n v="5164.3999999999996"/>
    <n v="5164.3999999999996"/>
    <s v="High"/>
    <n v="2023"/>
    <s v="Lori Burton"/>
    <s v="LORI BURTON"/>
    <n v="4647.96"/>
    <s v="Dec-2023"/>
  </r>
  <r>
    <n v="2613"/>
    <x v="196"/>
    <x v="364"/>
    <x v="3"/>
    <x v="1"/>
    <s v="Pen"/>
    <n v="3"/>
    <n v="569.37"/>
    <n v="1708.11"/>
    <n v="1708.1100000000001"/>
    <s v="Low"/>
    <n v="2023"/>
    <s v="Cassandra Stewart"/>
    <s v="CASSANDRA STEWART"/>
    <n v="1537.299"/>
    <s v="Dec-2023"/>
  </r>
  <r>
    <n v="3133"/>
    <x v="197"/>
    <x v="365"/>
    <x v="0"/>
    <x v="1"/>
    <s v="Monitor"/>
    <n v="6"/>
    <n v="145.74"/>
    <n v="874.44"/>
    <n v="874.44"/>
    <s v="Low"/>
    <n v="2023"/>
    <s v="Rachel Kim"/>
    <s v="RACHEL KIM"/>
    <n v="786.99600000000009"/>
    <s v="Dec-2023"/>
  </r>
  <r>
    <n v="5612"/>
    <x v="197"/>
    <x v="366"/>
    <x v="0"/>
    <x v="1"/>
    <s v="Monitor"/>
    <n v="9"/>
    <n v="766.73"/>
    <n v="6900.57"/>
    <n v="6900.57"/>
    <s v="High"/>
    <n v="2023"/>
    <s v="Jennifer Munoz"/>
    <s v="JENNIFER MUNOZ"/>
    <n v="6210.5129999999999"/>
    <s v="Dec-2023"/>
  </r>
  <r>
    <n v="4481"/>
    <x v="198"/>
    <x v="367"/>
    <x v="2"/>
    <x v="1"/>
    <s v="Table"/>
    <n v="6"/>
    <n v="397.17"/>
    <n v="2383.02"/>
    <n v="2383.02"/>
    <s v="Low"/>
    <n v="2023"/>
    <s v="Rick Smith"/>
    <s v="RICK SMITH"/>
    <n v="2144.7180000000003"/>
    <s v="Dec-2023"/>
  </r>
  <r>
    <n v="3795"/>
    <x v="198"/>
    <x v="368"/>
    <x v="2"/>
    <x v="0"/>
    <s v="Desk"/>
    <n v="1"/>
    <n v="408.95"/>
    <n v="408.95"/>
    <n v="408.95"/>
    <s v="Low"/>
    <n v="2023"/>
    <s v="Marcus Green"/>
    <s v="MARCUS GREEN"/>
    <n v="368.05500000000001"/>
    <s v="Dec-2023"/>
  </r>
  <r>
    <n v="9187"/>
    <x v="198"/>
    <x v="369"/>
    <x v="3"/>
    <x v="2"/>
    <s v="Table"/>
    <n v="4"/>
    <n v="202.68"/>
    <n v="810.72"/>
    <n v="810.72"/>
    <s v="Low"/>
    <n v="2023"/>
    <s v="Julie Hodge"/>
    <s v="JULIE HODGE"/>
    <n v="729.64800000000002"/>
    <s v="Dec-2023"/>
  </r>
  <r>
    <n v="7514"/>
    <x v="199"/>
    <x v="370"/>
    <x v="2"/>
    <x v="1"/>
    <s v="Printer"/>
    <n v="4"/>
    <n v="927.91"/>
    <n v="3711.64"/>
    <n v="3711.64"/>
    <s v="Low"/>
    <n v="2023"/>
    <s v="Rebecca Thornton"/>
    <s v="REBECCA THORNTON"/>
    <n v="3340.4760000000001"/>
    <s v="Dec-2023"/>
  </r>
  <r>
    <n v="5073"/>
    <x v="199"/>
    <x v="371"/>
    <x v="2"/>
    <x v="2"/>
    <s v="Monitor"/>
    <n v="1"/>
    <n v="452.73"/>
    <n v="452.73"/>
    <n v="452.73"/>
    <s v="Low"/>
    <n v="2023"/>
    <s v="Robert Duarte"/>
    <s v="ROBERT DUARTE"/>
    <n v="407.45700000000005"/>
    <s v="Dec-2023"/>
  </r>
  <r>
    <n v="7665"/>
    <x v="200"/>
    <x v="372"/>
    <x v="2"/>
    <x v="2"/>
    <s v="Monitor"/>
    <n v="4"/>
    <n v="503.21"/>
    <n v="2012.84"/>
    <n v="2012.84"/>
    <s v="Low"/>
    <n v="2023"/>
    <s v="Michael Beard"/>
    <s v="MICHAEL BEARD"/>
    <n v="1811.556"/>
    <s v="Dec-2023"/>
  </r>
  <r>
    <n v="6163"/>
    <x v="201"/>
    <x v="373"/>
    <x v="1"/>
    <x v="2"/>
    <s v="Laptop"/>
    <n v="3"/>
    <n v="237.71"/>
    <n v="713.13"/>
    <n v="713.13"/>
    <s v="Low"/>
    <n v="2023"/>
    <s v="Joseph Mccoy"/>
    <s v="JOSEPH MCCOY"/>
    <n v="641.81700000000001"/>
    <s v="Dec-2023"/>
  </r>
  <r>
    <n v="2083"/>
    <x v="201"/>
    <x v="374"/>
    <x v="1"/>
    <x v="1"/>
    <s v="Printer"/>
    <n v="7"/>
    <n v="617.28"/>
    <n v="4320.96"/>
    <n v="4320.96"/>
    <s v="Low"/>
    <n v="2023"/>
    <s v="Shawn Gray"/>
    <s v="SHAWN GRAY"/>
    <n v="3888.864"/>
    <s v="Dec-2023"/>
  </r>
  <r>
    <n v="5710"/>
    <x v="201"/>
    <x v="375"/>
    <x v="2"/>
    <x v="2"/>
    <s v="Notebook"/>
    <n v="8"/>
    <n v="668.26"/>
    <n v="5346.08"/>
    <n v="5346.08"/>
    <s v="High"/>
    <n v="2023"/>
    <s v="Emily Johnson"/>
    <s v="EMILY JOHNSON"/>
    <n v="4811.4719999999998"/>
    <s v="Dec-2023"/>
  </r>
  <r>
    <n v="1286"/>
    <x v="201"/>
    <x v="376"/>
    <x v="0"/>
    <x v="1"/>
    <s v="Printer"/>
    <n v="3"/>
    <n v="662.76"/>
    <n v="1988.28"/>
    <n v="1988.28"/>
    <s v="Low"/>
    <n v="2023"/>
    <s v="Jerry Richards"/>
    <s v="JERRY RICHARDS"/>
    <n v="1789.4520000000002"/>
    <s v="Dec-2023"/>
  </r>
  <r>
    <n v="5809"/>
    <x v="202"/>
    <x v="377"/>
    <x v="1"/>
    <x v="1"/>
    <s v="Pen"/>
    <n v="7"/>
    <n v="801.92"/>
    <n v="5613.44"/>
    <n v="5613.44"/>
    <s v="High"/>
    <n v="2023"/>
    <s v="Alex Wright"/>
    <s v="ALEX WRIGHT"/>
    <n v="5052.0959999999995"/>
    <s v="Dec-2023"/>
  </r>
  <r>
    <n v="3620"/>
    <x v="202"/>
    <x v="378"/>
    <x v="0"/>
    <x v="0"/>
    <s v="Table"/>
    <n v="3"/>
    <n v="269.64"/>
    <n v="808.92"/>
    <n v="808.92"/>
    <s v="Low"/>
    <n v="2023"/>
    <s v="Sharon Duran"/>
    <s v="SHARON DURAN"/>
    <n v="728.02800000000002"/>
    <s v="Dec-2023"/>
  </r>
  <r>
    <n v="6978"/>
    <x v="202"/>
    <x v="379"/>
    <x v="3"/>
    <x v="1"/>
    <s v="Monitor"/>
    <n v="3"/>
    <n v="129.01"/>
    <n v="387.03"/>
    <n v="387.03"/>
    <s v="Low"/>
    <n v="2023"/>
    <s v="Hannah Hernandez"/>
    <s v="HANNAH HERNANDEZ"/>
    <n v="348.327"/>
    <s v="Dec-2023"/>
  </r>
  <r>
    <n v="7417"/>
    <x v="203"/>
    <x v="380"/>
    <x v="2"/>
    <x v="2"/>
    <s v="Desk"/>
    <n v="6"/>
    <n v="17.489999999999998"/>
    <n v="104.94"/>
    <n v="104.94"/>
    <s v="Low"/>
    <n v="2023"/>
    <s v="Susan Rodriguez"/>
    <s v="SUSAN RODRIGUEZ"/>
    <n v="94.445999999999998"/>
    <s v="Dec-2023"/>
  </r>
  <r>
    <n v="4206"/>
    <x v="204"/>
    <x v="381"/>
    <x v="2"/>
    <x v="2"/>
    <s v="Table"/>
    <n v="9"/>
    <n v="113.52"/>
    <n v="1021.68"/>
    <n v="1021.68"/>
    <s v="Low"/>
    <n v="2024"/>
    <s v="James James"/>
    <s v="JAMES JAMES"/>
    <n v="919.51199999999994"/>
    <s v="Jan-2024"/>
  </r>
  <r>
    <n v="4602"/>
    <x v="205"/>
    <x v="382"/>
    <x v="0"/>
    <x v="0"/>
    <s v="Desk"/>
    <n v="9"/>
    <n v="816.68"/>
    <n v="7350.12"/>
    <n v="7350.12"/>
    <s v="High"/>
    <n v="2024"/>
    <s v="Michelle Cisneros"/>
    <s v="MICHELLE CISNEROS"/>
    <n v="6615.1079999999993"/>
    <s v="Jan-2024"/>
  </r>
  <r>
    <n v="9566"/>
    <x v="206"/>
    <x v="383"/>
    <x v="2"/>
    <x v="1"/>
    <s v="Table"/>
    <n v="2"/>
    <n v="185.38"/>
    <n v="370.76"/>
    <n v="370.76"/>
    <s v="Low"/>
    <n v="2024"/>
    <s v="Rhonda Brown"/>
    <s v="RHONDA BROWN"/>
    <n v="333.68400000000003"/>
    <s v="Jan-2024"/>
  </r>
  <r>
    <n v="1619"/>
    <x v="206"/>
    <x v="384"/>
    <x v="1"/>
    <x v="1"/>
    <s v="Notebook"/>
    <n v="5"/>
    <n v="554.03"/>
    <n v="2770.15"/>
    <n v="2770.1499999999996"/>
    <s v="Low"/>
    <n v="2024"/>
    <s v="Michelle Wilkinson"/>
    <s v="MICHELLE WILKINSON"/>
    <n v="2493.1350000000002"/>
    <s v="Jan-2024"/>
  </r>
  <r>
    <n v="9887"/>
    <x v="207"/>
    <x v="385"/>
    <x v="2"/>
    <x v="0"/>
    <s v="Chair"/>
    <n v="7"/>
    <n v="833.81"/>
    <n v="5836.67"/>
    <n v="5836.67"/>
    <s v="High"/>
    <n v="2024"/>
    <s v="Joe Patterson"/>
    <s v="JOE PATTERSON"/>
    <n v="5253.0029999999997"/>
    <s v="Jan-2024"/>
  </r>
  <r>
    <n v="8805"/>
    <x v="207"/>
    <x v="386"/>
    <x v="2"/>
    <x v="2"/>
    <s v="Chair"/>
    <n v="5"/>
    <n v="695.7"/>
    <n v="3478.5"/>
    <n v="3478.5"/>
    <s v="Low"/>
    <n v="2024"/>
    <s v="Desiree Smith"/>
    <s v="DESIREE SMITH"/>
    <n v="3130.6500000000005"/>
    <s v="Jan-2024"/>
  </r>
  <r>
    <n v="3627"/>
    <x v="208"/>
    <x v="387"/>
    <x v="2"/>
    <x v="2"/>
    <s v="Notebook"/>
    <n v="6"/>
    <n v="31.9"/>
    <n v="191.4"/>
    <n v="191.39999999999998"/>
    <s v="Low"/>
    <n v="2024"/>
    <s v="Helen Choi"/>
    <s v="HELEN CHOI"/>
    <n v="172.26"/>
    <s v="Jan-2024"/>
  </r>
  <r>
    <n v="3952"/>
    <x v="208"/>
    <x v="388"/>
    <x v="2"/>
    <x v="0"/>
    <s v="Laptop"/>
    <n v="1"/>
    <n v="113.88"/>
    <n v="113.88"/>
    <n v="113.88"/>
    <s v="Low"/>
    <n v="2024"/>
    <s v="Heather Smith"/>
    <s v="HEATHER SMITH"/>
    <n v="102.492"/>
    <s v="Jan-2024"/>
  </r>
  <r>
    <n v="6771"/>
    <x v="208"/>
    <x v="389"/>
    <x v="1"/>
    <x v="1"/>
    <s v="Table"/>
    <n v="1"/>
    <n v="558.26"/>
    <n v="558.26"/>
    <n v="558.26"/>
    <s v="Low"/>
    <n v="2024"/>
    <s v="Harold Mack"/>
    <s v="HAROLD MACK"/>
    <n v="502.43400000000003"/>
    <s v="Jan-2024"/>
  </r>
  <r>
    <n v="3725"/>
    <x v="208"/>
    <x v="390"/>
    <x v="2"/>
    <x v="1"/>
    <s v="Chair"/>
    <n v="7"/>
    <n v="455.29"/>
    <n v="3187.03"/>
    <n v="3187.03"/>
    <s v="Low"/>
    <n v="2024"/>
    <s v="Michael Rogers"/>
    <s v="MICHAEL ROGERS"/>
    <n v="2868.3270000000002"/>
    <s v="Jan-2024"/>
  </r>
  <r>
    <n v="7637"/>
    <x v="209"/>
    <x v="391"/>
    <x v="2"/>
    <x v="1"/>
    <s v="Laptop"/>
    <n v="9"/>
    <n v="203.82"/>
    <n v="1834.38"/>
    <n v="1834.3799999999999"/>
    <s v="Low"/>
    <n v="2024"/>
    <s v="Daniel Morales"/>
    <s v="DANIEL MORALES"/>
    <n v="1650.942"/>
    <s v="Jan-2024"/>
  </r>
  <r>
    <n v="3636"/>
    <x v="209"/>
    <x v="392"/>
    <x v="1"/>
    <x v="1"/>
    <s v="Notebook"/>
    <n v="5"/>
    <n v="433.92"/>
    <n v="2169.6"/>
    <n v="2169.6"/>
    <s v="Low"/>
    <n v="2024"/>
    <s v="Anthony Wilson"/>
    <s v="ANTHONY WILSON"/>
    <n v="1952.64"/>
    <s v="Jan-2024"/>
  </r>
  <r>
    <n v="2272"/>
    <x v="209"/>
    <x v="393"/>
    <x v="2"/>
    <x v="1"/>
    <s v="Laptop"/>
    <n v="9"/>
    <n v="419.99"/>
    <n v="3779.91"/>
    <n v="3779.91"/>
    <s v="Low"/>
    <n v="2024"/>
    <s v="Henry Mullins"/>
    <s v="HENRY MULLINS"/>
    <n v="3401.9190000000003"/>
    <s v="Jan-2024"/>
  </r>
  <r>
    <n v="5996"/>
    <x v="210"/>
    <x v="394"/>
    <x v="3"/>
    <x v="0"/>
    <s v="Monitor"/>
    <n v="5"/>
    <n v="869.78"/>
    <n v="4348.8999999999996"/>
    <n v="4348.8999999999996"/>
    <s v="Low"/>
    <n v="2024"/>
    <s v="Olivia Austin"/>
    <s v="OLIVIA AUSTIN"/>
    <n v="3914.01"/>
    <s v="Jan-2024"/>
  </r>
  <r>
    <n v="1671"/>
    <x v="211"/>
    <x v="395"/>
    <x v="1"/>
    <x v="0"/>
    <s v="Monitor"/>
    <n v="8"/>
    <n v="145.52000000000001"/>
    <n v="1164.1600000000001"/>
    <n v="1164.1600000000001"/>
    <s v="Low"/>
    <n v="2024"/>
    <s v="Michael Larson"/>
    <s v="MICHAEL LARSON"/>
    <n v="1047.7440000000001"/>
    <s v="Jan-2024"/>
  </r>
  <r>
    <n v="7322"/>
    <x v="211"/>
    <x v="396"/>
    <x v="0"/>
    <x v="1"/>
    <s v="Laptop"/>
    <n v="3"/>
    <n v="115.53"/>
    <n v="346.59"/>
    <n v="346.59000000000003"/>
    <s v="Low"/>
    <n v="2024"/>
    <s v="Robert Banks"/>
    <s v="ROBERT BANKS"/>
    <n v="311.93100000000004"/>
    <s v="Jan-2024"/>
  </r>
  <r>
    <n v="5119"/>
    <x v="212"/>
    <x v="397"/>
    <x v="1"/>
    <x v="2"/>
    <s v="Pen"/>
    <n v="9"/>
    <n v="304.14999999999998"/>
    <n v="2737.35"/>
    <n v="2737.35"/>
    <s v="Low"/>
    <n v="2024"/>
    <s v="David Patterson"/>
    <s v="DAVID PATTERSON"/>
    <n v="2463.6150000000002"/>
    <s v="Jan-2024"/>
  </r>
  <r>
    <n v="5888"/>
    <x v="212"/>
    <x v="398"/>
    <x v="3"/>
    <x v="0"/>
    <s v="Chair"/>
    <n v="8"/>
    <n v="945.17"/>
    <n v="7561.36"/>
    <n v="7561.36"/>
    <s v="High"/>
    <n v="2024"/>
    <s v="Elizabeth Mcbride"/>
    <s v="ELIZABETH MCBRIDE"/>
    <n v="6805.2240000000002"/>
    <s v="Jan-2024"/>
  </r>
  <r>
    <n v="8896"/>
    <x v="213"/>
    <x v="399"/>
    <x v="1"/>
    <x v="1"/>
    <s v="Chair"/>
    <n v="9"/>
    <n v="183.62"/>
    <n v="1652.58"/>
    <n v="1652.58"/>
    <s v="Low"/>
    <n v="2024"/>
    <s v="Jason Brewer"/>
    <s v="JASON BREWER"/>
    <n v="1487.3220000000001"/>
    <s v="Jan-2024"/>
  </r>
  <r>
    <n v="7279"/>
    <x v="213"/>
    <x v="400"/>
    <x v="3"/>
    <x v="2"/>
    <s v="Laptop"/>
    <n v="7"/>
    <n v="945.28"/>
    <n v="6616.96"/>
    <n v="6616.96"/>
    <s v="High"/>
    <n v="2024"/>
    <s v="Anthony Beck"/>
    <s v="ANTHONY BECK"/>
    <n v="5955.2639999999992"/>
    <s v="Jan-2024"/>
  </r>
  <r>
    <n v="7230"/>
    <x v="213"/>
    <x v="401"/>
    <x v="1"/>
    <x v="1"/>
    <s v="Notebook"/>
    <n v="2"/>
    <n v="841.46"/>
    <n v="1682.92"/>
    <n v="1682.92"/>
    <s v="Low"/>
    <n v="2024"/>
    <s v="Katherine White"/>
    <s v="KATHERINE WHITE"/>
    <n v="1514.6280000000002"/>
    <s v="Jan-2024"/>
  </r>
  <r>
    <n v="1260"/>
    <x v="214"/>
    <x v="402"/>
    <x v="2"/>
    <x v="2"/>
    <s v="Monitor"/>
    <n v="6"/>
    <n v="46.3"/>
    <n v="277.8"/>
    <n v="277.79999999999995"/>
    <s v="Low"/>
    <n v="2024"/>
    <s v="Dr. Karen Welch"/>
    <s v="DR. KAREN WELCH"/>
    <n v="250.02"/>
    <s v="Jan-2024"/>
  </r>
  <r>
    <n v="5892"/>
    <x v="214"/>
    <x v="403"/>
    <x v="2"/>
    <x v="2"/>
    <s v="Notebook"/>
    <n v="3"/>
    <n v="619.07000000000005"/>
    <n v="1857.21"/>
    <n v="1857.21"/>
    <s v="Low"/>
    <n v="2024"/>
    <s v="Felicia Salas"/>
    <s v="FELICIA SALAS"/>
    <n v="1671.489"/>
    <s v="Jan-2024"/>
  </r>
  <r>
    <n v="3668"/>
    <x v="214"/>
    <x v="404"/>
    <x v="1"/>
    <x v="0"/>
    <s v="Table"/>
    <n v="8"/>
    <n v="984.82"/>
    <n v="7878.56"/>
    <n v="7878.56"/>
    <s v="High"/>
    <n v="2024"/>
    <s v="Marissa Schmidt"/>
    <s v="MARISSA SCHMIDT"/>
    <n v="7090.7040000000006"/>
    <s v="Jan-2024"/>
  </r>
  <r>
    <n v="9379"/>
    <x v="215"/>
    <x v="405"/>
    <x v="0"/>
    <x v="1"/>
    <s v="Notebook"/>
    <n v="6"/>
    <n v="971.35"/>
    <n v="5828.1"/>
    <n v="5828.1"/>
    <s v="High"/>
    <n v="2024"/>
    <s v="Jamie Richardson"/>
    <s v="JAMIE RICHARDSON"/>
    <n v="5245.29"/>
    <s v="Jan-2024"/>
  </r>
  <r>
    <n v="5417"/>
    <x v="216"/>
    <x v="406"/>
    <x v="0"/>
    <x v="1"/>
    <s v="Printer"/>
    <n v="3"/>
    <n v="194.57"/>
    <n v="583.71"/>
    <n v="583.71"/>
    <s v="Low"/>
    <n v="2024"/>
    <s v="John Patel"/>
    <s v="JOHN PATEL"/>
    <n v="525.33899999999994"/>
    <s v="Jan-2024"/>
  </r>
  <r>
    <n v="1333"/>
    <x v="217"/>
    <x v="407"/>
    <x v="3"/>
    <x v="0"/>
    <s v="Monitor"/>
    <n v="9"/>
    <n v="148.71"/>
    <n v="1338.39"/>
    <n v="1338.39"/>
    <s v="Low"/>
    <n v="2024"/>
    <s v="Stephen Robinson"/>
    <s v="STEPHEN ROBINSON"/>
    <n v="1204.5509999999999"/>
    <s v="Jan-2024"/>
  </r>
  <r>
    <n v="1592"/>
    <x v="217"/>
    <x v="408"/>
    <x v="1"/>
    <x v="1"/>
    <s v="Monitor"/>
    <n v="1"/>
    <n v="256.23"/>
    <n v="256.23"/>
    <n v="256.23"/>
    <s v="Low"/>
    <n v="2024"/>
    <s v="Jennifer Frost"/>
    <s v="JENNIFER FROST"/>
    <n v="230.60700000000003"/>
    <s v="Jan-2024"/>
  </r>
  <r>
    <n v="7044"/>
    <x v="218"/>
    <x v="409"/>
    <x v="0"/>
    <x v="1"/>
    <s v="Printer"/>
    <n v="6"/>
    <n v="734.9"/>
    <n v="4409.3999999999996"/>
    <n v="4409.3999999999996"/>
    <s v="Low"/>
    <n v="2024"/>
    <s v="Julia Padilla"/>
    <s v="JULIA PADILLA"/>
    <n v="3968.46"/>
    <s v="Jan-2024"/>
  </r>
  <r>
    <n v="4733"/>
    <x v="218"/>
    <x v="410"/>
    <x v="0"/>
    <x v="1"/>
    <s v="Desk"/>
    <n v="3"/>
    <n v="472.73"/>
    <n v="1418.19"/>
    <n v="1418.19"/>
    <s v="Low"/>
    <n v="2024"/>
    <s v="Mrs. Jennifer Baker"/>
    <s v="MRS. JENNIFER BAKER"/>
    <n v="1276.3710000000001"/>
    <s v="Jan-2024"/>
  </r>
  <r>
    <n v="4141"/>
    <x v="218"/>
    <x v="411"/>
    <x v="1"/>
    <x v="2"/>
    <s v="Table"/>
    <n v="3"/>
    <n v="16.32"/>
    <n v="48.96"/>
    <n v="48.96"/>
    <s v="Low"/>
    <n v="2024"/>
    <s v="Joan Griffith"/>
    <s v="JOAN GRIFFITH"/>
    <n v="44.064"/>
    <s v="Jan-2024"/>
  </r>
  <r>
    <n v="4670"/>
    <x v="219"/>
    <x v="412"/>
    <x v="3"/>
    <x v="1"/>
    <s v="Laptop"/>
    <n v="4"/>
    <n v="937.59"/>
    <n v="3750.36"/>
    <n v="3750.36"/>
    <s v="Low"/>
    <n v="2024"/>
    <s v="David Gonzalez"/>
    <s v="DAVID GONZALEZ"/>
    <n v="3375.3240000000001"/>
    <s v="Jan-2024"/>
  </r>
  <r>
    <n v="4547"/>
    <x v="220"/>
    <x v="270"/>
    <x v="3"/>
    <x v="0"/>
    <s v="Monitor"/>
    <n v="7"/>
    <n v="275.38"/>
    <n v="1927.66"/>
    <n v="1927.6599999999999"/>
    <s v="Low"/>
    <n v="2024"/>
    <s v="Ashley Brown"/>
    <s v="ASHLEY BROWN"/>
    <n v="1734.894"/>
    <s v="Jan-2024"/>
  </r>
  <r>
    <n v="2291"/>
    <x v="220"/>
    <x v="413"/>
    <x v="1"/>
    <x v="0"/>
    <s v="Pen"/>
    <n v="1"/>
    <n v="801.42"/>
    <n v="801.42"/>
    <n v="801.42"/>
    <s v="Low"/>
    <n v="2024"/>
    <s v="James King"/>
    <s v="JAMES KING"/>
    <n v="721.27800000000002"/>
    <s v="Jan-2024"/>
  </r>
  <r>
    <n v="5894"/>
    <x v="220"/>
    <x v="414"/>
    <x v="2"/>
    <x v="1"/>
    <s v="Table"/>
    <n v="1"/>
    <n v="997.95"/>
    <n v="997.95"/>
    <n v="997.95"/>
    <s v="Low"/>
    <n v="2024"/>
    <s v="Brian Wagner"/>
    <s v="BRIAN WAGNER"/>
    <n v="898.15500000000009"/>
    <s v="Jan-2024"/>
  </r>
  <r>
    <n v="1352"/>
    <x v="220"/>
    <x v="415"/>
    <x v="2"/>
    <x v="0"/>
    <s v="Chair"/>
    <n v="2"/>
    <n v="425.53"/>
    <n v="851.06"/>
    <n v="851.06"/>
    <s v="Low"/>
    <n v="2024"/>
    <s v="Jillian May"/>
    <s v="JILLIAN MAY"/>
    <n v="765.95399999999995"/>
    <s v="Jan-2024"/>
  </r>
  <r>
    <n v="2126"/>
    <x v="221"/>
    <x v="416"/>
    <x v="2"/>
    <x v="0"/>
    <s v="Pen"/>
    <n v="2"/>
    <n v="272.94"/>
    <n v="545.88"/>
    <n v="545.88"/>
    <s v="Low"/>
    <n v="2024"/>
    <s v="Peter Novak"/>
    <s v="PETER NOVAK"/>
    <n v="491.29200000000003"/>
    <s v="Jan-2024"/>
  </r>
  <r>
    <n v="3545"/>
    <x v="222"/>
    <x v="417"/>
    <x v="2"/>
    <x v="0"/>
    <s v="Laptop"/>
    <n v="4"/>
    <n v="241.27"/>
    <n v="965.08"/>
    <n v="965.08"/>
    <s v="Low"/>
    <n v="2024"/>
    <s v="Theresa Thomas"/>
    <s v="THERESA THOMAS"/>
    <n v="868.572"/>
    <s v="Jan-2024"/>
  </r>
  <r>
    <n v="2498"/>
    <x v="222"/>
    <x v="418"/>
    <x v="2"/>
    <x v="1"/>
    <s v="Pen"/>
    <n v="7"/>
    <n v="571.87"/>
    <n v="4003.09"/>
    <n v="4003.09"/>
    <s v="Low"/>
    <n v="2024"/>
    <s v="Terry Jenkins"/>
    <s v="TERRY JENKINS"/>
    <n v="3602.7809999999999"/>
    <s v="Jan-2024"/>
  </r>
  <r>
    <n v="7998"/>
    <x v="222"/>
    <x v="419"/>
    <x v="0"/>
    <x v="2"/>
    <s v="Chair"/>
    <n v="2"/>
    <n v="543.77"/>
    <n v="1087.54"/>
    <n v="1087.54"/>
    <s v="Low"/>
    <n v="2024"/>
    <s v="Margaret Richardson Md"/>
    <s v="MARGARET RICHARDSON MD"/>
    <n v="978.78599999999994"/>
    <s v="Jan-2024"/>
  </r>
  <r>
    <n v="2243"/>
    <x v="223"/>
    <x v="420"/>
    <x v="2"/>
    <x v="1"/>
    <s v="Notebook"/>
    <n v="9"/>
    <n v="362.12"/>
    <n v="3259.08"/>
    <n v="3259.08"/>
    <s v="Low"/>
    <n v="2024"/>
    <s v="Haley Buckley"/>
    <s v="HALEY BUCKLEY"/>
    <n v="2933.172"/>
    <s v="Jan-2024"/>
  </r>
  <r>
    <n v="7324"/>
    <x v="223"/>
    <x v="421"/>
    <x v="0"/>
    <x v="2"/>
    <s v="Printer"/>
    <n v="4"/>
    <n v="119.37"/>
    <n v="477.48"/>
    <n v="477.48"/>
    <s v="Low"/>
    <n v="2024"/>
    <s v="Bethany Jones"/>
    <s v="BETHANY JONES"/>
    <n v="429.73200000000003"/>
    <s v="Jan-2024"/>
  </r>
  <r>
    <n v="9923"/>
    <x v="224"/>
    <x v="422"/>
    <x v="2"/>
    <x v="2"/>
    <s v="Monitor"/>
    <n v="7"/>
    <n v="500.54"/>
    <n v="3503.78"/>
    <n v="3503.78"/>
    <s v="Low"/>
    <n v="2024"/>
    <s v="Alex Allen"/>
    <s v="ALEX ALLEN"/>
    <n v="3153.4020000000005"/>
    <s v="Jan-2024"/>
  </r>
  <r>
    <n v="7378"/>
    <x v="224"/>
    <x v="423"/>
    <x v="0"/>
    <x v="0"/>
    <s v="Laptop"/>
    <n v="2"/>
    <n v="322.14"/>
    <n v="644.28"/>
    <n v="644.28"/>
    <s v="Low"/>
    <n v="2024"/>
    <s v="Christian Buckley"/>
    <s v="CHRISTIAN BUCKLEY"/>
    <n v="579.85199999999998"/>
    <s v="Jan-2024"/>
  </r>
  <r>
    <n v="1336"/>
    <x v="225"/>
    <x v="424"/>
    <x v="1"/>
    <x v="0"/>
    <s v="Printer"/>
    <n v="8"/>
    <n v="824.39"/>
    <n v="6595.12"/>
    <n v="6595.12"/>
    <s v="High"/>
    <n v="2024"/>
    <s v="Elizabeth Pugh"/>
    <s v="ELIZABETH PUGH"/>
    <n v="5935.6080000000002"/>
    <s v="Jan-2024"/>
  </r>
  <r>
    <n v="9961"/>
    <x v="225"/>
    <x v="425"/>
    <x v="2"/>
    <x v="1"/>
    <s v="Printer"/>
    <n v="4"/>
    <n v="107.1"/>
    <n v="428.4"/>
    <n v="428.4"/>
    <s v="Low"/>
    <n v="2024"/>
    <s v="Bryan Deleon"/>
    <s v="BRYAN DELEON"/>
    <n v="385.56"/>
    <s v="Jan-2024"/>
  </r>
  <r>
    <n v="5464"/>
    <x v="226"/>
    <x v="426"/>
    <x v="0"/>
    <x v="0"/>
    <s v="Desk"/>
    <n v="3"/>
    <n v="331.94"/>
    <n v="995.81999999999994"/>
    <n v="995.81999999999994"/>
    <s v="Low"/>
    <n v="2024"/>
    <s v="Kenneth Bass"/>
    <s v="KENNETH BASS"/>
    <n v="896.23799999999994"/>
    <s v="Jan-2024"/>
  </r>
  <r>
    <n v="6309"/>
    <x v="226"/>
    <x v="427"/>
    <x v="3"/>
    <x v="0"/>
    <s v="Laptop"/>
    <n v="1"/>
    <n v="82.76"/>
    <n v="82.76"/>
    <n v="82.76"/>
    <s v="Low"/>
    <n v="2024"/>
    <s v="Donald Beasley"/>
    <s v="DONALD BEASLEY"/>
    <n v="74.484000000000009"/>
    <s v="Jan-2024"/>
  </r>
  <r>
    <n v="4640"/>
    <x v="226"/>
    <x v="428"/>
    <x v="0"/>
    <x v="2"/>
    <s v="Table"/>
    <n v="8"/>
    <n v="262.12"/>
    <n v="2096.96"/>
    <n v="2096.96"/>
    <s v="Low"/>
    <n v="2024"/>
    <s v="Steven Mcdaniel"/>
    <s v="STEVEN MCDANIEL"/>
    <n v="1887.2640000000001"/>
    <s v="Jan-2024"/>
  </r>
  <r>
    <n v="5734"/>
    <x v="227"/>
    <x v="429"/>
    <x v="2"/>
    <x v="1"/>
    <s v="Pen"/>
    <n v="5"/>
    <n v="966.16"/>
    <n v="4830.8"/>
    <n v="4830.8"/>
    <s v="Low"/>
    <n v="2024"/>
    <s v="Robert Gill"/>
    <s v="ROBERT GILL"/>
    <n v="4347.72"/>
    <s v="Feb-2024"/>
  </r>
  <r>
    <n v="3165"/>
    <x v="228"/>
    <x v="430"/>
    <x v="2"/>
    <x v="0"/>
    <s v="Printer"/>
    <n v="4"/>
    <n v="292.02"/>
    <n v="1168.08"/>
    <n v="1168.08"/>
    <s v="Low"/>
    <n v="2024"/>
    <s v="Jerome Jackson"/>
    <s v="JEROME JACKSON"/>
    <n v="1051.2719999999999"/>
    <s v="Feb-2024"/>
  </r>
  <r>
    <n v="6565"/>
    <x v="228"/>
    <x v="431"/>
    <x v="1"/>
    <x v="1"/>
    <s v="Chair"/>
    <n v="5"/>
    <n v="614.23"/>
    <n v="3071.15"/>
    <n v="3071.15"/>
    <s v="Low"/>
    <n v="2024"/>
    <s v="Maria Nguyen"/>
    <s v="MARIA NGUYEN"/>
    <n v="2764.0349999999999"/>
    <s v="Feb-2024"/>
  </r>
  <r>
    <n v="6162"/>
    <x v="228"/>
    <x v="432"/>
    <x v="2"/>
    <x v="0"/>
    <s v="Table"/>
    <n v="8"/>
    <n v="546.80999999999995"/>
    <n v="4374.4799999999996"/>
    <n v="4374.4799999999996"/>
    <s v="Low"/>
    <n v="2024"/>
    <s v="Donna Leon"/>
    <s v="DONNA LEON"/>
    <n v="3937.0319999999997"/>
    <s v="Feb-2024"/>
  </r>
  <r>
    <n v="3796"/>
    <x v="229"/>
    <x v="433"/>
    <x v="2"/>
    <x v="1"/>
    <s v="Notebook"/>
    <n v="9"/>
    <n v="348.4"/>
    <n v="3135.6"/>
    <n v="3135.6"/>
    <s v="Low"/>
    <n v="2024"/>
    <s v="Angela Robertson"/>
    <s v="ANGELA ROBERTSON"/>
    <n v="2822.04"/>
    <s v="Feb-2024"/>
  </r>
  <r>
    <n v="7472"/>
    <x v="230"/>
    <x v="434"/>
    <x v="2"/>
    <x v="0"/>
    <s v="Desk"/>
    <n v="1"/>
    <n v="872.82"/>
    <n v="872.82"/>
    <n v="872.82"/>
    <s v="Low"/>
    <n v="2024"/>
    <s v="Timothy Richardson"/>
    <s v="TIMOTHY RICHARDSON"/>
    <n v="785.53800000000001"/>
    <s v="Feb-2024"/>
  </r>
  <r>
    <n v="8251"/>
    <x v="230"/>
    <x v="435"/>
    <x v="0"/>
    <x v="0"/>
    <s v="Monitor"/>
    <n v="5"/>
    <n v="636.82000000000005"/>
    <n v="3184.1"/>
    <n v="3184.1000000000004"/>
    <s v="Low"/>
    <n v="2024"/>
    <s v="Vicki Hoffman"/>
    <s v="VICKI HOFFMAN"/>
    <n v="2865.69"/>
    <s v="Feb-2024"/>
  </r>
  <r>
    <n v="1186"/>
    <x v="231"/>
    <x v="436"/>
    <x v="2"/>
    <x v="0"/>
    <s v="Table"/>
    <n v="3"/>
    <n v="654.72"/>
    <n v="1964.16"/>
    <n v="1964.16"/>
    <s v="Low"/>
    <n v="2024"/>
    <s v="Sheri Day"/>
    <s v="SHERI DAY"/>
    <n v="1767.7440000000001"/>
    <s v="Feb-2024"/>
  </r>
  <r>
    <n v="7117"/>
    <x v="232"/>
    <x v="437"/>
    <x v="3"/>
    <x v="1"/>
    <s v="Laptop"/>
    <n v="9"/>
    <n v="524.58000000000004"/>
    <n v="4721.22"/>
    <n v="4721.22"/>
    <s v="Low"/>
    <n v="2024"/>
    <s v="Amy Fernandez"/>
    <s v="AMY FERNANDEZ"/>
    <n v="4249.0980000000009"/>
    <s v="Feb-2024"/>
  </r>
  <r>
    <n v="8633"/>
    <x v="232"/>
    <x v="438"/>
    <x v="1"/>
    <x v="0"/>
    <s v="Chair"/>
    <n v="6"/>
    <n v="270.48"/>
    <n v="1622.88"/>
    <n v="1622.88"/>
    <s v="Low"/>
    <n v="2024"/>
    <s v="John Salinas"/>
    <s v="JOHN SALINAS"/>
    <n v="1460.5920000000001"/>
    <s v="Feb-2024"/>
  </r>
  <r>
    <n v="3624"/>
    <x v="232"/>
    <x v="439"/>
    <x v="3"/>
    <x v="1"/>
    <s v="Pen"/>
    <n v="9"/>
    <n v="610.19000000000005"/>
    <n v="5491.7100000000009"/>
    <n v="5491.7100000000009"/>
    <s v="High"/>
    <n v="2024"/>
    <s v="Justin Cox"/>
    <s v="JUSTIN COX"/>
    <n v="4942.5390000000007"/>
    <s v="Feb-2024"/>
  </r>
  <r>
    <n v="1083"/>
    <x v="233"/>
    <x v="440"/>
    <x v="2"/>
    <x v="2"/>
    <s v="Desk"/>
    <n v="1"/>
    <n v="846.1"/>
    <n v="846.1"/>
    <n v="846.1"/>
    <s v="Low"/>
    <n v="2024"/>
    <s v="Andrew White"/>
    <s v="ANDREW WHITE"/>
    <n v="761.49"/>
    <s v="Feb-2024"/>
  </r>
  <r>
    <n v="9674"/>
    <x v="233"/>
    <x v="441"/>
    <x v="3"/>
    <x v="2"/>
    <s v="Pen"/>
    <n v="8"/>
    <n v="48.04"/>
    <n v="384.32"/>
    <n v="384.32"/>
    <s v="Low"/>
    <n v="2024"/>
    <s v="Jennifer May"/>
    <s v="JENNIFER MAY"/>
    <n v="345.88799999999998"/>
    <s v="Feb-2024"/>
  </r>
  <r>
    <n v="2877"/>
    <x v="234"/>
    <x v="442"/>
    <x v="2"/>
    <x v="1"/>
    <s v="Pen"/>
    <n v="7"/>
    <n v="51.67"/>
    <n v="361.69"/>
    <n v="361.69"/>
    <s v="Low"/>
    <n v="2024"/>
    <s v="Benjamin Ryan"/>
    <s v="BENJAMIN RYAN"/>
    <n v="325.52100000000002"/>
    <s v="Feb-2024"/>
  </r>
  <r>
    <n v="7536"/>
    <x v="234"/>
    <x v="443"/>
    <x v="3"/>
    <x v="1"/>
    <s v="Desk"/>
    <n v="8"/>
    <n v="189.62"/>
    <n v="1516.96"/>
    <n v="1516.96"/>
    <s v="Low"/>
    <n v="2024"/>
    <s v="Cheryl Forbes"/>
    <s v="CHERYL FORBES"/>
    <n v="1365.2640000000001"/>
    <s v="Feb-2024"/>
  </r>
  <r>
    <n v="2740"/>
    <x v="235"/>
    <x v="444"/>
    <x v="2"/>
    <x v="1"/>
    <s v="Laptop"/>
    <n v="8"/>
    <n v="160.5"/>
    <n v="1284"/>
    <n v="1284"/>
    <s v="Low"/>
    <n v="2024"/>
    <s v="Veronica Green"/>
    <s v="VERONICA GREEN"/>
    <n v="1155.6000000000001"/>
    <s v="Feb-2024"/>
  </r>
  <r>
    <n v="9637"/>
    <x v="236"/>
    <x v="445"/>
    <x v="1"/>
    <x v="1"/>
    <s v="Table"/>
    <n v="9"/>
    <n v="932.71"/>
    <n v="8394.39"/>
    <n v="8394.39"/>
    <s v="High"/>
    <n v="2024"/>
    <s v="Katie Mcintyre"/>
    <s v="KATIE MCINTYRE"/>
    <n v="7554.9510000000009"/>
    <s v="Feb-2024"/>
  </r>
  <r>
    <n v="8988"/>
    <x v="236"/>
    <x v="446"/>
    <x v="3"/>
    <x v="2"/>
    <s v="Desk"/>
    <n v="3"/>
    <n v="140.41"/>
    <n v="421.23"/>
    <n v="421.23"/>
    <s v="Low"/>
    <n v="2024"/>
    <s v="Marilyn Casey"/>
    <s v="MARILYN CASEY"/>
    <n v="379.10699999999997"/>
    <s v="Feb-2024"/>
  </r>
  <r>
    <n v="1456"/>
    <x v="237"/>
    <x v="447"/>
    <x v="0"/>
    <x v="1"/>
    <s v="Notebook"/>
    <n v="1"/>
    <n v="586.15"/>
    <n v="586.15"/>
    <n v="586.15"/>
    <s v="Low"/>
    <n v="2024"/>
    <s v="Jennifer Robinson"/>
    <s v="JENNIFER ROBINSON"/>
    <n v="527.53499999999997"/>
    <s v="Feb-2024"/>
  </r>
  <r>
    <n v="3612"/>
    <x v="238"/>
    <x v="448"/>
    <x v="2"/>
    <x v="0"/>
    <s v="Laptop"/>
    <n v="6"/>
    <n v="485.78"/>
    <n v="2914.68"/>
    <n v="2914.68"/>
    <s v="Low"/>
    <n v="2024"/>
    <s v="William Barrera"/>
    <s v="WILLIAM BARRERA"/>
    <n v="2623.212"/>
    <s v="Feb-2024"/>
  </r>
  <r>
    <n v="4658"/>
    <x v="239"/>
    <x v="449"/>
    <x v="2"/>
    <x v="1"/>
    <s v="Laptop"/>
    <n v="8"/>
    <n v="739.51"/>
    <n v="5916.08"/>
    <n v="5916.08"/>
    <s v="High"/>
    <n v="2024"/>
    <s v="Cheryl Mccarthy"/>
    <s v="CHERYL MCCARTHY"/>
    <n v="5324.4719999999998"/>
    <s v="Feb-2024"/>
  </r>
  <r>
    <n v="7381"/>
    <x v="240"/>
    <x v="450"/>
    <x v="0"/>
    <x v="0"/>
    <s v="Pen"/>
    <n v="5"/>
    <n v="395.4"/>
    <n v="1977"/>
    <n v="1977"/>
    <s v="Low"/>
    <n v="2024"/>
    <s v="Joshua Pierce"/>
    <s v="JOSHUA PIERCE"/>
    <n v="1779.3000000000002"/>
    <s v="Feb-2024"/>
  </r>
  <r>
    <n v="4499"/>
    <x v="240"/>
    <x v="451"/>
    <x v="1"/>
    <x v="0"/>
    <s v="Monitor"/>
    <n v="2"/>
    <n v="787.17"/>
    <n v="1574.34"/>
    <n v="1574.34"/>
    <s v="Low"/>
    <n v="2024"/>
    <s v="John Roberts"/>
    <s v="JOHN ROBERTS"/>
    <n v="1416.9059999999999"/>
    <s v="Feb-2024"/>
  </r>
  <r>
    <n v="3262"/>
    <x v="241"/>
    <x v="452"/>
    <x v="2"/>
    <x v="0"/>
    <s v="Notebook"/>
    <n v="7"/>
    <n v="49.71"/>
    <n v="347.97"/>
    <n v="347.97"/>
    <s v="Low"/>
    <n v="2024"/>
    <s v="Patricia Haynes"/>
    <s v="PATRICIA HAYNES"/>
    <n v="313.173"/>
    <s v="Feb-2024"/>
  </r>
  <r>
    <n v="2995"/>
    <x v="241"/>
    <x v="453"/>
    <x v="0"/>
    <x v="2"/>
    <s v="Laptop"/>
    <n v="8"/>
    <n v="464.85"/>
    <n v="3718.8"/>
    <n v="3718.8"/>
    <s v="Low"/>
    <n v="2024"/>
    <s v="Roberta Mullins"/>
    <s v="ROBERTA MULLINS"/>
    <n v="3346.92"/>
    <s v="Feb-2024"/>
  </r>
  <r>
    <n v="1063"/>
    <x v="242"/>
    <x v="454"/>
    <x v="2"/>
    <x v="0"/>
    <s v="Pen"/>
    <n v="2"/>
    <n v="647.14"/>
    <n v="1294.28"/>
    <n v="1294.28"/>
    <s v="Low"/>
    <n v="2024"/>
    <s v="Nancy Chapman Dds"/>
    <s v="NANCY CHAPMAN DDS"/>
    <n v="1164.8520000000001"/>
    <s v="Feb-2024"/>
  </r>
  <r>
    <n v="8219"/>
    <x v="242"/>
    <x v="455"/>
    <x v="2"/>
    <x v="0"/>
    <s v="Table"/>
    <n v="4"/>
    <n v="589.5"/>
    <n v="2358"/>
    <n v="2358"/>
    <s v="Low"/>
    <n v="2024"/>
    <s v="Melissa Nguyen"/>
    <s v="MELISSA NGUYEN"/>
    <n v="2122.2000000000003"/>
    <s v="Feb-2024"/>
  </r>
  <r>
    <n v="3183"/>
    <x v="242"/>
    <x v="456"/>
    <x v="0"/>
    <x v="2"/>
    <s v="Laptop"/>
    <n v="3"/>
    <n v="239.63"/>
    <n v="718.89"/>
    <n v="718.89"/>
    <s v="Low"/>
    <n v="2024"/>
    <s v="Susan Martinez"/>
    <s v="SUSAN MARTINEZ"/>
    <n v="647.00099999999998"/>
    <s v="Feb-2024"/>
  </r>
  <r>
    <n v="8662"/>
    <x v="243"/>
    <x v="457"/>
    <x v="3"/>
    <x v="1"/>
    <s v="Desk"/>
    <n v="3"/>
    <n v="956.09"/>
    <n v="2868.27"/>
    <n v="2868.27"/>
    <s v="Low"/>
    <n v="2024"/>
    <s v="Michael Copeland"/>
    <s v="MICHAEL COPELAND"/>
    <n v="2581.4430000000002"/>
    <s v="Feb-2024"/>
  </r>
  <r>
    <n v="9790"/>
    <x v="243"/>
    <x v="458"/>
    <x v="3"/>
    <x v="0"/>
    <s v="Pen"/>
    <n v="2"/>
    <n v="731.21"/>
    <n v="1462.42"/>
    <n v="1462.42"/>
    <s v="Low"/>
    <n v="2024"/>
    <s v="John Dickson"/>
    <s v="JOHN DICKSON"/>
    <n v="1316.1780000000001"/>
    <s v="Feb-2024"/>
  </r>
  <r>
    <n v="8000"/>
    <x v="244"/>
    <x v="459"/>
    <x v="2"/>
    <x v="2"/>
    <s v="Monitor"/>
    <n v="3"/>
    <n v="245.17"/>
    <n v="735.51"/>
    <n v="735.51"/>
    <s v="Low"/>
    <n v="2024"/>
    <s v="Christina Smith"/>
    <s v="CHRISTINA SMITH"/>
    <n v="661.95899999999995"/>
    <s v="Feb-2024"/>
  </r>
  <r>
    <n v="4576"/>
    <x v="245"/>
    <x v="460"/>
    <x v="2"/>
    <x v="1"/>
    <s v="Monitor"/>
    <n v="1"/>
    <n v="227.98"/>
    <n v="227.98"/>
    <n v="227.98"/>
    <s v="Low"/>
    <n v="2024"/>
    <s v="Jeanette Rice"/>
    <s v="JEANETTE RICE"/>
    <n v="205.18199999999999"/>
    <s v="Feb-2024"/>
  </r>
  <r>
    <n v="5590"/>
    <x v="246"/>
    <x v="461"/>
    <x v="1"/>
    <x v="1"/>
    <s v="Notebook"/>
    <n v="6"/>
    <n v="502.2"/>
    <n v="3013.2"/>
    <n v="3013.2"/>
    <s v="Low"/>
    <n v="2024"/>
    <s v="Danielle Brooks"/>
    <s v="DANIELLE BROOKS"/>
    <n v="2711.88"/>
    <s v="Feb-2024"/>
  </r>
  <r>
    <n v="6036"/>
    <x v="246"/>
    <x v="462"/>
    <x v="0"/>
    <x v="0"/>
    <s v="Printer"/>
    <n v="9"/>
    <n v="88.63"/>
    <n v="797.67"/>
    <n v="797.67"/>
    <s v="Low"/>
    <n v="2024"/>
    <s v="Emily Riggs"/>
    <s v="EMILY RIGGS"/>
    <n v="717.90300000000002"/>
    <s v="Feb-2024"/>
  </r>
  <r>
    <n v="7054"/>
    <x v="247"/>
    <x v="463"/>
    <x v="0"/>
    <x v="1"/>
    <s v="Printer"/>
    <n v="1"/>
    <n v="621.66999999999996"/>
    <n v="621.66999999999996"/>
    <n v="621.66999999999996"/>
    <s v="Low"/>
    <n v="2024"/>
    <s v="Brian Bauer"/>
    <s v="BRIAN BAUER"/>
    <n v="559.50299999999993"/>
    <s v="Feb-2024"/>
  </r>
  <r>
    <n v="7329"/>
    <x v="248"/>
    <x v="464"/>
    <x v="1"/>
    <x v="2"/>
    <s v="Notebook"/>
    <n v="5"/>
    <n v="20.89"/>
    <n v="104.45"/>
    <n v="104.45"/>
    <s v="Low"/>
    <n v="2024"/>
    <s v="George Curry"/>
    <s v="GEORGE CURRY"/>
    <n v="94.00500000000001"/>
    <s v="Feb-2024"/>
  </r>
  <r>
    <n v="5596"/>
    <x v="249"/>
    <x v="465"/>
    <x v="0"/>
    <x v="2"/>
    <s v="Monitor"/>
    <n v="7"/>
    <n v="618.86"/>
    <n v="4332.0200000000004"/>
    <n v="4332.0200000000004"/>
    <s v="Low"/>
    <n v="2024"/>
    <s v="Maria Flores"/>
    <s v="MARIA FLORES"/>
    <n v="3898.8180000000002"/>
    <s v="Feb-2024"/>
  </r>
  <r>
    <n v="4511"/>
    <x v="250"/>
    <x v="466"/>
    <x v="1"/>
    <x v="0"/>
    <s v="Pen"/>
    <n v="3"/>
    <n v="87.79"/>
    <n v="263.37"/>
    <n v="263.37"/>
    <s v="Low"/>
    <n v="2024"/>
    <s v="Justin Smith"/>
    <s v="JUSTIN SMITH"/>
    <n v="237.03300000000002"/>
    <s v="Feb-2024"/>
  </r>
  <r>
    <n v="9328"/>
    <x v="251"/>
    <x v="467"/>
    <x v="1"/>
    <x v="0"/>
    <s v="Printer"/>
    <n v="3"/>
    <n v="781.79"/>
    <n v="2345.37"/>
    <n v="2345.37"/>
    <s v="Low"/>
    <n v="2024"/>
    <s v="David Warner"/>
    <s v="DAVID WARNER"/>
    <n v="2110.8330000000001"/>
    <s v="Mar-2024"/>
  </r>
  <r>
    <n v="7023"/>
    <x v="252"/>
    <x v="468"/>
    <x v="0"/>
    <x v="0"/>
    <s v="Printer"/>
    <n v="9"/>
    <n v="423.4"/>
    <n v="3810.6"/>
    <n v="3810.6"/>
    <s v="Low"/>
    <n v="2024"/>
    <s v="Ryan Foster"/>
    <s v="RYAN FOSTER"/>
    <n v="3429.54"/>
    <s v="Mar-2024"/>
  </r>
  <r>
    <n v="5604"/>
    <x v="252"/>
    <x v="469"/>
    <x v="3"/>
    <x v="0"/>
    <s v="Pen"/>
    <n v="8"/>
    <n v="711.96"/>
    <n v="5695.68"/>
    <n v="5695.68"/>
    <s v="High"/>
    <n v="2024"/>
    <s v="Emily Boyd"/>
    <s v="EMILY BOYD"/>
    <n v="5126.1120000000001"/>
    <s v="Mar-2024"/>
  </r>
  <r>
    <n v="5056"/>
    <x v="253"/>
    <x v="470"/>
    <x v="1"/>
    <x v="2"/>
    <s v="Table"/>
    <n v="5"/>
    <n v="19.670000000000002"/>
    <n v="98.350000000000009"/>
    <n v="98.350000000000009"/>
    <s v="Low"/>
    <n v="2024"/>
    <s v="Amber Duran"/>
    <s v="AMBER DURAN"/>
    <n v="88.515000000000015"/>
    <s v="Mar-2024"/>
  </r>
  <r>
    <n v="5506"/>
    <x v="253"/>
    <x v="471"/>
    <x v="3"/>
    <x v="0"/>
    <s v="Laptop"/>
    <n v="2"/>
    <n v="980.17"/>
    <n v="1960.34"/>
    <n v="1960.34"/>
    <s v="Low"/>
    <n v="2024"/>
    <s v="Gregory Riley"/>
    <s v="GREGORY RILEY"/>
    <n v="1764.306"/>
    <s v="Mar-2024"/>
  </r>
  <r>
    <n v="9929"/>
    <x v="254"/>
    <x v="472"/>
    <x v="1"/>
    <x v="2"/>
    <s v="Printer"/>
    <n v="5"/>
    <n v="276.3"/>
    <n v="1381.5"/>
    <n v="1381.5"/>
    <s v="Low"/>
    <n v="2024"/>
    <s v="Christopher Grant"/>
    <s v="CHRISTOPHER GRANT"/>
    <n v="1243.3500000000001"/>
    <s v="Mar-2024"/>
  </r>
  <r>
    <n v="9541"/>
    <x v="254"/>
    <x v="473"/>
    <x v="1"/>
    <x v="1"/>
    <s v="Monitor"/>
    <n v="9"/>
    <n v="136.44"/>
    <n v="1227.96"/>
    <n v="1227.96"/>
    <s v="Low"/>
    <n v="2024"/>
    <s v="Heather Rodriguez"/>
    <s v="HEATHER RODRIGUEZ"/>
    <n v="1105.164"/>
    <s v="Mar-2024"/>
  </r>
  <r>
    <n v="7720"/>
    <x v="255"/>
    <x v="474"/>
    <x v="3"/>
    <x v="2"/>
    <s v="Monitor"/>
    <n v="3"/>
    <n v="361.08"/>
    <n v="1083.24"/>
    <n v="1083.24"/>
    <s v="Low"/>
    <n v="2024"/>
    <s v="Paul Nelson"/>
    <s v="PAUL NELSON"/>
    <n v="974.91599999999994"/>
    <s v="Mar-2024"/>
  </r>
  <r>
    <n v="6971"/>
    <x v="256"/>
    <x v="475"/>
    <x v="3"/>
    <x v="2"/>
    <s v="Pen"/>
    <n v="5"/>
    <n v="414.37"/>
    <n v="2071.85"/>
    <n v="2071.85"/>
    <s v="Low"/>
    <n v="2024"/>
    <s v="Chad French"/>
    <s v="CHAD FRENCH"/>
    <n v="1864.665"/>
    <s v="Mar-2024"/>
  </r>
  <r>
    <n v="1311"/>
    <x v="256"/>
    <x v="476"/>
    <x v="3"/>
    <x v="1"/>
    <s v="Monitor"/>
    <n v="4"/>
    <n v="366.54"/>
    <n v="1466.16"/>
    <n v="1466.16"/>
    <s v="Low"/>
    <n v="2024"/>
    <s v="Christine Davis"/>
    <s v="CHRISTINE DAVIS"/>
    <n v="1319.5440000000001"/>
    <s v="Mar-2024"/>
  </r>
  <r>
    <n v="6386"/>
    <x v="257"/>
    <x v="477"/>
    <x v="2"/>
    <x v="2"/>
    <s v="Printer"/>
    <n v="6"/>
    <n v="864.17"/>
    <n v="5185.0200000000004"/>
    <n v="5185.0199999999995"/>
    <s v="High"/>
    <n v="2024"/>
    <s v="Jennifer Rowe"/>
    <s v="JENNIFER ROWE"/>
    <n v="4666.518"/>
    <s v="Mar-2024"/>
  </r>
  <r>
    <n v="9815"/>
    <x v="258"/>
    <x v="478"/>
    <x v="3"/>
    <x v="1"/>
    <s v="Chair"/>
    <n v="6"/>
    <n v="310.10000000000002"/>
    <n v="1860.6"/>
    <n v="1860.6000000000001"/>
    <s v="Low"/>
    <n v="2024"/>
    <s v="Stacy Leon"/>
    <s v="STACY LEON"/>
    <n v="1674.5400000000002"/>
    <s v="Mar-2024"/>
  </r>
  <r>
    <n v="2695"/>
    <x v="258"/>
    <x v="479"/>
    <x v="1"/>
    <x v="1"/>
    <s v="Chair"/>
    <n v="7"/>
    <n v="616.80999999999995"/>
    <n v="4317.67"/>
    <n v="4317.67"/>
    <s v="Low"/>
    <n v="2024"/>
    <s v="Justin Gonzalez"/>
    <s v="JUSTIN GONZALEZ"/>
    <n v="3885.9030000000002"/>
    <s v="Mar-2024"/>
  </r>
  <r>
    <n v="9222"/>
    <x v="259"/>
    <x v="480"/>
    <x v="2"/>
    <x v="1"/>
    <s v="Laptop"/>
    <n v="5"/>
    <n v="594.33000000000004"/>
    <n v="2971.65"/>
    <n v="2971.65"/>
    <s v="Low"/>
    <n v="2024"/>
    <s v="Tiffany Liu"/>
    <s v="TIFFANY LIU"/>
    <n v="2674.4850000000001"/>
    <s v="Mar-2024"/>
  </r>
  <r>
    <n v="5038"/>
    <x v="259"/>
    <x v="481"/>
    <x v="0"/>
    <x v="0"/>
    <s v="Monitor"/>
    <n v="4"/>
    <n v="378.96"/>
    <n v="1515.84"/>
    <n v="1515.84"/>
    <s v="Low"/>
    <n v="2024"/>
    <s v="Gina Davis"/>
    <s v="GINA DAVIS"/>
    <n v="1364.2559999999999"/>
    <s v="Mar-2024"/>
  </r>
  <r>
    <n v="2431"/>
    <x v="260"/>
    <x v="482"/>
    <x v="1"/>
    <x v="2"/>
    <s v="Table"/>
    <n v="5"/>
    <n v="484.39"/>
    <n v="2421.9499999999998"/>
    <n v="2421.9499999999998"/>
    <s v="Low"/>
    <n v="2024"/>
    <s v="Paul Robbins"/>
    <s v="PAUL ROBBINS"/>
    <n v="2179.7550000000001"/>
    <s v="Mar-2024"/>
  </r>
  <r>
    <n v="8672"/>
    <x v="260"/>
    <x v="483"/>
    <x v="2"/>
    <x v="0"/>
    <s v="Pen"/>
    <n v="2"/>
    <n v="728.72"/>
    <n v="1457.44"/>
    <n v="1457.44"/>
    <s v="Low"/>
    <n v="2024"/>
    <s v="Jacob Jennings"/>
    <s v="JACOB JENNINGS"/>
    <n v="1311.6960000000001"/>
    <s v="Mar-2024"/>
  </r>
  <r>
    <n v="1319"/>
    <x v="261"/>
    <x v="484"/>
    <x v="1"/>
    <x v="1"/>
    <s v="Printer"/>
    <n v="8"/>
    <n v="14.89"/>
    <n v="119.12"/>
    <n v="119.12"/>
    <s v="Low"/>
    <n v="2024"/>
    <s v="Nathan Cruz"/>
    <s v="NATHAN CRUZ"/>
    <n v="107.20800000000001"/>
    <s v="Mar-2024"/>
  </r>
  <r>
    <n v="8364"/>
    <x v="261"/>
    <x v="485"/>
    <x v="3"/>
    <x v="0"/>
    <s v="Notebook"/>
    <n v="7"/>
    <n v="455.87"/>
    <n v="3191.09"/>
    <n v="3191.09"/>
    <s v="Low"/>
    <n v="2024"/>
    <s v="Michael Simon"/>
    <s v="MICHAEL SIMON"/>
    <n v="2871.9810000000002"/>
    <s v="Mar-2024"/>
  </r>
  <r>
    <n v="2860"/>
    <x v="261"/>
    <x v="486"/>
    <x v="0"/>
    <x v="2"/>
    <s v="Monitor"/>
    <n v="6"/>
    <n v="481.26"/>
    <n v="2887.56"/>
    <n v="2887.56"/>
    <s v="Low"/>
    <n v="2024"/>
    <s v="Natasha Carter"/>
    <s v="NATASHA CARTER"/>
    <n v="2598.8040000000001"/>
    <s v="Mar-2024"/>
  </r>
  <r>
    <n v="8503"/>
    <x v="262"/>
    <x v="487"/>
    <x v="0"/>
    <x v="2"/>
    <s v="Printer"/>
    <n v="4"/>
    <n v="279.42"/>
    <n v="1117.68"/>
    <n v="1117.68"/>
    <s v="Low"/>
    <n v="2024"/>
    <s v="Heather Williams"/>
    <s v="HEATHER WILLIAMS"/>
    <n v="1005.912"/>
    <s v="Mar-2024"/>
  </r>
  <r>
    <n v="9375"/>
    <x v="262"/>
    <x v="488"/>
    <x v="3"/>
    <x v="1"/>
    <s v="Laptop"/>
    <n v="6"/>
    <n v="755.19"/>
    <n v="4531.1400000000003"/>
    <n v="4531.1400000000003"/>
    <s v="Low"/>
    <n v="2024"/>
    <s v="Darrell Graham"/>
    <s v="DARRELL GRAHAM"/>
    <n v="4078.0260000000003"/>
    <s v="Mar-2024"/>
  </r>
  <r>
    <n v="6261"/>
    <x v="263"/>
    <x v="489"/>
    <x v="3"/>
    <x v="1"/>
    <s v="Printer"/>
    <n v="8"/>
    <n v="213.63"/>
    <n v="1709.04"/>
    <n v="1709.04"/>
    <s v="Low"/>
    <n v="2024"/>
    <s v="Kevin Morgan"/>
    <s v="KEVIN MORGAN"/>
    <n v="1538.136"/>
    <s v="Mar-2024"/>
  </r>
  <r>
    <n v="5836"/>
    <x v="264"/>
    <x v="490"/>
    <x v="1"/>
    <x v="1"/>
    <s v="Laptop"/>
    <n v="6"/>
    <n v="113.07"/>
    <n v="678.42"/>
    <n v="678.42"/>
    <s v="Low"/>
    <n v="2024"/>
    <s v="Lori Carter"/>
    <s v="LORI CARTER"/>
    <n v="610.57799999999997"/>
    <s v="Mar-2024"/>
  </r>
  <r>
    <n v="1581"/>
    <x v="265"/>
    <x v="491"/>
    <x v="3"/>
    <x v="1"/>
    <s v="Table"/>
    <n v="3"/>
    <n v="819.12"/>
    <n v="2457.36"/>
    <n v="2457.36"/>
    <s v="Low"/>
    <n v="2024"/>
    <s v="Sarah Martin"/>
    <s v="SARAH MARTIN"/>
    <n v="2211.6239999999998"/>
    <s v="Mar-2024"/>
  </r>
  <r>
    <n v="8901"/>
    <x v="265"/>
    <x v="492"/>
    <x v="2"/>
    <x v="2"/>
    <s v="Monitor"/>
    <n v="1"/>
    <n v="991.34"/>
    <n v="991.34"/>
    <n v="991.34"/>
    <s v="Low"/>
    <n v="2024"/>
    <s v="Jimmy Ellis"/>
    <s v="JIMMY ELLIS"/>
    <n v="892.20600000000002"/>
    <s v="Mar-2024"/>
  </r>
  <r>
    <n v="1933"/>
    <x v="266"/>
    <x v="493"/>
    <x v="3"/>
    <x v="0"/>
    <s v="Desk"/>
    <n v="1"/>
    <n v="651"/>
    <n v="651"/>
    <n v="651"/>
    <s v="Low"/>
    <n v="2024"/>
    <s v="Jesse Reynolds"/>
    <s v="JESSE REYNOLDS"/>
    <n v="585.9"/>
    <s v="Mar-2024"/>
  </r>
  <r>
    <n v="9567"/>
    <x v="266"/>
    <x v="494"/>
    <x v="3"/>
    <x v="0"/>
    <s v="Table"/>
    <n v="9"/>
    <n v="105.71"/>
    <n v="951.39"/>
    <n v="951.39"/>
    <s v="Low"/>
    <n v="2024"/>
    <s v="Shane Glover"/>
    <s v="SHANE GLOVER"/>
    <n v="856.25099999999998"/>
    <s v="Mar-2024"/>
  </r>
  <r>
    <n v="1999"/>
    <x v="267"/>
    <x v="495"/>
    <x v="1"/>
    <x v="2"/>
    <s v="Chair"/>
    <n v="7"/>
    <n v="875.95"/>
    <n v="6131.6500000000005"/>
    <n v="6131.6500000000005"/>
    <s v="High"/>
    <n v="2024"/>
    <s v="Renee Johnson"/>
    <s v="RENEE JOHNSON"/>
    <n v="5518.4850000000006"/>
    <s v="Mar-2024"/>
  </r>
  <r>
    <n v="2309"/>
    <x v="267"/>
    <x v="496"/>
    <x v="3"/>
    <x v="0"/>
    <s v="Monitor"/>
    <n v="2"/>
    <n v="827.81"/>
    <n v="1655.62"/>
    <n v="1655.62"/>
    <s v="Low"/>
    <n v="2024"/>
    <s v="Victor Vasquez"/>
    <s v="VICTOR VASQUEZ"/>
    <n v="1490.058"/>
    <s v="Mar-2024"/>
  </r>
  <r>
    <n v="7590"/>
    <x v="267"/>
    <x v="497"/>
    <x v="0"/>
    <x v="1"/>
    <s v="Chair"/>
    <n v="6"/>
    <n v="640.83000000000004"/>
    <n v="3844.98"/>
    <n v="3844.9800000000005"/>
    <s v="Low"/>
    <n v="2024"/>
    <s v="James Mckee"/>
    <s v="JAMES MCKEE"/>
    <n v="3460.4820000000004"/>
    <s v="Mar-2024"/>
  </r>
  <r>
    <n v="9806"/>
    <x v="268"/>
    <x v="498"/>
    <x v="0"/>
    <x v="1"/>
    <s v="Laptop"/>
    <n v="8"/>
    <n v="89.31"/>
    <n v="714.48"/>
    <n v="714.48"/>
    <s v="Low"/>
    <n v="2024"/>
    <s v="Jennifer Martin"/>
    <s v="JENNIFER MARTIN"/>
    <n v="643.03200000000004"/>
    <s v="Mar-2024"/>
  </r>
  <r>
    <n v="6660"/>
    <x v="269"/>
    <x v="499"/>
    <x v="3"/>
    <x v="2"/>
    <s v="Printer"/>
    <n v="5"/>
    <n v="523.89"/>
    <n v="2619.4499999999998"/>
    <n v="2619.4499999999998"/>
    <s v="Low"/>
    <n v="2024"/>
    <s v="Lauren Hernandez"/>
    <s v="LAUREN HERNANDEZ"/>
    <n v="2357.5050000000001"/>
    <s v="Mar-2024"/>
  </r>
  <r>
    <n v="8370"/>
    <x v="270"/>
    <x v="500"/>
    <x v="0"/>
    <x v="1"/>
    <s v="Monitor"/>
    <n v="6"/>
    <n v="374.08"/>
    <n v="2244.48"/>
    <n v="2244.48"/>
    <s v="Low"/>
    <n v="2024"/>
    <s v="Amy Calhoun"/>
    <s v="AMY CALHOUN"/>
    <n v="2020.0319999999997"/>
    <s v="Mar-2024"/>
  </r>
  <r>
    <n v="3414"/>
    <x v="271"/>
    <x v="501"/>
    <x v="2"/>
    <x v="0"/>
    <s v="Table"/>
    <n v="5"/>
    <n v="456.87"/>
    <n v="2284.35"/>
    <n v="2284.35"/>
    <s v="Low"/>
    <n v="2024"/>
    <s v="David Miller"/>
    <s v="DAVID MILLER"/>
    <n v="2055.915"/>
    <s v="Mar-2024"/>
  </r>
  <r>
    <n v="2673"/>
    <x v="271"/>
    <x v="502"/>
    <x v="3"/>
    <x v="1"/>
    <s v="Pen"/>
    <n v="9"/>
    <n v="244.5"/>
    <n v="2200.5"/>
    <n v="2200.5"/>
    <s v="Low"/>
    <n v="2024"/>
    <s v="Phillip Harvey"/>
    <s v="PHILLIP HARVEY"/>
    <n v="1980.45"/>
    <s v="Mar-2024"/>
  </r>
  <r>
    <n v="1598"/>
    <x v="272"/>
    <x v="503"/>
    <x v="0"/>
    <x v="0"/>
    <s v="Laptop"/>
    <n v="7"/>
    <n v="100.67"/>
    <n v="704.69"/>
    <n v="704.69"/>
    <s v="Low"/>
    <n v="2024"/>
    <s v="Donna Rasmussen"/>
    <s v="DONNA RASMUSSEN"/>
    <n v="634.221"/>
    <s v="Mar-2024"/>
  </r>
  <r>
    <n v="7807"/>
    <x v="273"/>
    <x v="504"/>
    <x v="2"/>
    <x v="2"/>
    <s v="Notebook"/>
    <n v="1"/>
    <n v="770.59"/>
    <n v="770.59"/>
    <n v="770.59"/>
    <s v="Low"/>
    <n v="2024"/>
    <s v="Kathleen Walker"/>
    <s v="KATHLEEN WALKER"/>
    <n v="693.53100000000006"/>
    <s v="Mar-2024"/>
  </r>
  <r>
    <n v="8489"/>
    <x v="273"/>
    <x v="505"/>
    <x v="1"/>
    <x v="1"/>
    <s v="Pen"/>
    <n v="1"/>
    <n v="843.58"/>
    <n v="843.58"/>
    <n v="843.58"/>
    <s v="Low"/>
    <n v="2024"/>
    <s v="Scott Holloway"/>
    <s v="SCOTT HOLLOWAY"/>
    <n v="759.22200000000009"/>
    <s v="Mar-2024"/>
  </r>
  <r>
    <n v="8916"/>
    <x v="274"/>
    <x v="506"/>
    <x v="3"/>
    <x v="1"/>
    <s v="Laptop"/>
    <n v="8"/>
    <n v="580.75"/>
    <n v="4646"/>
    <n v="4646"/>
    <s v="Low"/>
    <n v="2024"/>
    <s v="Angela Smith"/>
    <s v="ANGELA SMITH"/>
    <n v="4181.4000000000005"/>
    <s v="Mar-2024"/>
  </r>
  <r>
    <n v="3768"/>
    <x v="274"/>
    <x v="507"/>
    <x v="2"/>
    <x v="0"/>
    <s v="Laptop"/>
    <n v="3"/>
    <n v="627.66"/>
    <n v="1882.98"/>
    <n v="1882.98"/>
    <s v="Low"/>
    <n v="2024"/>
    <s v="Alexander Pace"/>
    <s v="ALEXANDER PACE"/>
    <n v="1694.682"/>
    <s v="Mar-2024"/>
  </r>
  <r>
    <n v="2014"/>
    <x v="274"/>
    <x v="508"/>
    <x v="3"/>
    <x v="2"/>
    <s v="Desk"/>
    <n v="1"/>
    <n v="445.01"/>
    <n v="445.01"/>
    <n v="445.01"/>
    <s v="Low"/>
    <n v="2024"/>
    <s v="Laurie Ayers"/>
    <s v="LAURIE AYERS"/>
    <n v="400.50900000000001"/>
    <s v="Mar-2024"/>
  </r>
  <r>
    <n v="4660"/>
    <x v="275"/>
    <x v="509"/>
    <x v="0"/>
    <x v="1"/>
    <s v="Laptop"/>
    <n v="8"/>
    <n v="154.91"/>
    <n v="1239.28"/>
    <n v="1239.28"/>
    <s v="Low"/>
    <n v="2024"/>
    <s v="Tara Quinn Dds"/>
    <s v="TARA QUINN DDS"/>
    <n v="1115.3520000000001"/>
    <s v="Mar-2024"/>
  </r>
  <r>
    <n v="9169"/>
    <x v="276"/>
    <x v="510"/>
    <x v="1"/>
    <x v="1"/>
    <s v="Desk"/>
    <n v="8"/>
    <n v="293.05"/>
    <n v="2344.4"/>
    <n v="2344.4"/>
    <s v="Low"/>
    <n v="2024"/>
    <s v="Timothy Carson"/>
    <s v="TIMOTHY CARSON"/>
    <n v="2109.96"/>
    <s v="Apr-2024"/>
  </r>
  <r>
    <n v="1392"/>
    <x v="277"/>
    <x v="511"/>
    <x v="1"/>
    <x v="2"/>
    <s v="Monitor"/>
    <n v="1"/>
    <n v="596.42999999999995"/>
    <n v="596.42999999999995"/>
    <n v="596.42999999999995"/>
    <s v="Low"/>
    <n v="2024"/>
    <s v="Nicole Armstrong"/>
    <s v="NICOLE ARMSTRONG"/>
    <n v="536.78699999999992"/>
    <s v="Apr-2024"/>
  </r>
  <r>
    <n v="1095"/>
    <x v="277"/>
    <x v="512"/>
    <x v="3"/>
    <x v="0"/>
    <s v="Chair"/>
    <n v="9"/>
    <n v="931.64"/>
    <n v="8384.76"/>
    <n v="8384.76"/>
    <s v="High"/>
    <n v="2024"/>
    <s v="Mark Houston"/>
    <s v="MARK HOUSTON"/>
    <n v="7546.2839999999997"/>
    <s v="Apr-2024"/>
  </r>
  <r>
    <n v="2446"/>
    <x v="278"/>
    <x v="513"/>
    <x v="1"/>
    <x v="0"/>
    <s v="Pen"/>
    <n v="2"/>
    <n v="427.5"/>
    <n v="855"/>
    <n v="855"/>
    <s v="Low"/>
    <n v="2024"/>
    <s v="Margaret Pierce"/>
    <s v="MARGARET PIERCE"/>
    <n v="769.5"/>
    <s v="Apr-2024"/>
  </r>
  <r>
    <n v="1042"/>
    <x v="279"/>
    <x v="514"/>
    <x v="2"/>
    <x v="0"/>
    <s v="Monitor"/>
    <n v="6"/>
    <n v="889.86"/>
    <n v="5339.16"/>
    <n v="5339.16"/>
    <s v="High"/>
    <n v="2024"/>
    <s v="Darren Watson"/>
    <s v="DARREN WATSON"/>
    <n v="4805.2440000000006"/>
    <s v="Apr-2024"/>
  </r>
  <r>
    <n v="9701"/>
    <x v="279"/>
    <x v="515"/>
    <x v="0"/>
    <x v="2"/>
    <s v="Laptop"/>
    <n v="8"/>
    <n v="784.21"/>
    <n v="6273.68"/>
    <n v="6273.68"/>
    <s v="High"/>
    <n v="2024"/>
    <s v="Douglas Harvey"/>
    <s v="DOUGLAS HARVEY"/>
    <n v="5646.3120000000008"/>
    <s v="Apr-2024"/>
  </r>
  <r>
    <n v="4545"/>
    <x v="280"/>
    <x v="516"/>
    <x v="0"/>
    <x v="1"/>
    <s v="Pen"/>
    <n v="3"/>
    <n v="503.9"/>
    <n v="1511.7"/>
    <n v="1511.6999999999998"/>
    <s v="Low"/>
    <n v="2024"/>
    <s v="Tammy Carter"/>
    <s v="TAMMY CARTER"/>
    <n v="1360.53"/>
    <s v="Apr-2024"/>
  </r>
  <r>
    <n v="5581"/>
    <x v="280"/>
    <x v="517"/>
    <x v="1"/>
    <x v="2"/>
    <s v="Table"/>
    <n v="5"/>
    <n v="994.2"/>
    <n v="4971"/>
    <n v="4971"/>
    <s v="Low"/>
    <n v="2024"/>
    <s v="Lauren Salazar"/>
    <s v="LAUREN SALAZAR"/>
    <n v="4473.9000000000005"/>
    <s v="Apr-2024"/>
  </r>
  <r>
    <n v="2578"/>
    <x v="281"/>
    <x v="518"/>
    <x v="2"/>
    <x v="0"/>
    <s v="Table"/>
    <n v="8"/>
    <n v="104.76"/>
    <n v="838.08"/>
    <n v="838.08"/>
    <s v="Low"/>
    <n v="2024"/>
    <s v="Sharon King"/>
    <s v="SHARON KING"/>
    <n v="754.27200000000005"/>
    <s v="Apr-2024"/>
  </r>
  <r>
    <n v="7418"/>
    <x v="282"/>
    <x v="519"/>
    <x v="2"/>
    <x v="1"/>
    <s v="Desk"/>
    <n v="1"/>
    <n v="433.5"/>
    <n v="433.5"/>
    <n v="433.5"/>
    <s v="Low"/>
    <n v="2024"/>
    <s v="Philip Sullivan"/>
    <s v="PHILIP SULLIVAN"/>
    <n v="390.15000000000003"/>
    <s v="Apr-2024"/>
  </r>
  <r>
    <n v="7305"/>
    <x v="282"/>
    <x v="520"/>
    <x v="2"/>
    <x v="0"/>
    <s v="Table"/>
    <n v="3"/>
    <n v="90.24"/>
    <n v="270.72000000000003"/>
    <n v="270.71999999999997"/>
    <s v="Low"/>
    <n v="2024"/>
    <s v="Lori Nguyen"/>
    <s v="LORI NGUYEN"/>
    <n v="243.64799999999997"/>
    <s v="Apr-2024"/>
  </r>
  <r>
    <n v="2553"/>
    <x v="283"/>
    <x v="521"/>
    <x v="0"/>
    <x v="2"/>
    <s v="Desk"/>
    <n v="5"/>
    <n v="137.58000000000001"/>
    <n v="687.90000000000009"/>
    <n v="687.90000000000009"/>
    <s v="Low"/>
    <n v="2024"/>
    <s v="Matthew Waters"/>
    <s v="MATTHEW WATERS"/>
    <n v="619.11000000000013"/>
    <s v="Apr-2024"/>
  </r>
  <r>
    <n v="5665"/>
    <x v="284"/>
    <x v="522"/>
    <x v="1"/>
    <x v="0"/>
    <s v="Notebook"/>
    <n v="6"/>
    <n v="817.67"/>
    <n v="4906.0200000000004"/>
    <n v="4906.0199999999995"/>
    <s v="Low"/>
    <n v="2024"/>
    <s v="Ashley Jones"/>
    <s v="ASHLEY JONES"/>
    <n v="4415.4179999999997"/>
    <s v="Apr-2024"/>
  </r>
  <r>
    <n v="3092"/>
    <x v="284"/>
    <x v="523"/>
    <x v="2"/>
    <x v="2"/>
    <s v="Laptop"/>
    <n v="2"/>
    <n v="35.39"/>
    <n v="70.78"/>
    <n v="70.78"/>
    <s v="Low"/>
    <n v="2024"/>
    <s v="Kaitlyn Duncan"/>
    <s v="KAITLYN DUNCAN"/>
    <n v="63.702000000000005"/>
    <s v="Apr-2024"/>
  </r>
  <r>
    <n v="5610"/>
    <x v="285"/>
    <x v="524"/>
    <x v="0"/>
    <x v="1"/>
    <s v="Printer"/>
    <n v="1"/>
    <n v="139.4"/>
    <n v="139.4"/>
    <n v="139.4"/>
    <s v="Low"/>
    <n v="2024"/>
    <s v="Regina Cox"/>
    <s v="REGINA COX"/>
    <n v="125.46000000000001"/>
    <s v="Apr-2024"/>
  </r>
  <r>
    <n v="2261"/>
    <x v="285"/>
    <x v="525"/>
    <x v="1"/>
    <x v="1"/>
    <s v="Notebook"/>
    <n v="8"/>
    <n v="976.12"/>
    <n v="7808.96"/>
    <n v="7808.96"/>
    <s v="High"/>
    <n v="2024"/>
    <s v="Kristen Cruz"/>
    <s v="KRISTEN CRUZ"/>
    <n v="7028.0640000000003"/>
    <s v="Apr-2024"/>
  </r>
  <r>
    <n v="6863"/>
    <x v="286"/>
    <x v="526"/>
    <x v="1"/>
    <x v="2"/>
    <s v="Table"/>
    <n v="4"/>
    <n v="918.14"/>
    <n v="3672.56"/>
    <n v="3672.56"/>
    <s v="Low"/>
    <n v="2024"/>
    <s v="Courtney Padilla"/>
    <s v="COURTNEY PADILLA"/>
    <n v="3305.3040000000001"/>
    <s v="Apr-2024"/>
  </r>
  <r>
    <n v="8734"/>
    <x v="286"/>
    <x v="527"/>
    <x v="1"/>
    <x v="0"/>
    <s v="Chair"/>
    <n v="3"/>
    <n v="167.02"/>
    <n v="501.06000000000012"/>
    <n v="501.06000000000006"/>
    <s v="Low"/>
    <n v="2024"/>
    <s v="Joanne Thomas"/>
    <s v="JOANNE THOMAS"/>
    <n v="450.95400000000006"/>
    <s v="Apr-2024"/>
  </r>
  <r>
    <n v="7151"/>
    <x v="286"/>
    <x v="528"/>
    <x v="0"/>
    <x v="2"/>
    <s v="Notebook"/>
    <n v="7"/>
    <n v="752.16"/>
    <n v="5265.12"/>
    <n v="5265.12"/>
    <s v="High"/>
    <n v="2024"/>
    <s v="Heidi Davidson"/>
    <s v="HEIDI DAVIDSON"/>
    <n v="4738.6080000000002"/>
    <s v="Apr-2024"/>
  </r>
  <r>
    <n v="8939"/>
    <x v="286"/>
    <x v="529"/>
    <x v="2"/>
    <x v="0"/>
    <s v="Notebook"/>
    <n v="6"/>
    <n v="373.86"/>
    <n v="2243.16"/>
    <n v="2243.16"/>
    <s v="Low"/>
    <n v="2024"/>
    <s v="Jessica Allen"/>
    <s v="JESSICA ALLEN"/>
    <n v="2018.8440000000003"/>
    <s v="Apr-2024"/>
  </r>
  <r>
    <n v="9636"/>
    <x v="287"/>
    <x v="530"/>
    <x v="2"/>
    <x v="0"/>
    <s v="Printer"/>
    <n v="7"/>
    <n v="80.540000000000006"/>
    <n v="563.78000000000009"/>
    <n v="563.78000000000009"/>
    <s v="Low"/>
    <n v="2024"/>
    <s v="Sarah Fleming"/>
    <s v="SARAH FLEMING"/>
    <n v="507.40200000000004"/>
    <s v="Apr-2024"/>
  </r>
  <r>
    <n v="1557"/>
    <x v="287"/>
    <x v="531"/>
    <x v="0"/>
    <x v="2"/>
    <s v="Desk"/>
    <n v="5"/>
    <n v="303.57"/>
    <n v="1517.85"/>
    <n v="1517.85"/>
    <s v="Low"/>
    <n v="2024"/>
    <s v="Jennifer Lopez"/>
    <s v="JENNIFER LOPEZ"/>
    <n v="1366.0650000000001"/>
    <s v="Apr-2024"/>
  </r>
  <r>
    <n v="1848"/>
    <x v="288"/>
    <x v="532"/>
    <x v="0"/>
    <x v="0"/>
    <s v="Notebook"/>
    <n v="2"/>
    <n v="878.69"/>
    <n v="1757.38"/>
    <n v="1757.38"/>
    <s v="Low"/>
    <n v="2024"/>
    <s v="Nicholas Wright"/>
    <s v="NICHOLAS WRIGHT"/>
    <n v="1581.6420000000001"/>
    <s v="Apr-2024"/>
  </r>
  <r>
    <n v="2290"/>
    <x v="289"/>
    <x v="533"/>
    <x v="2"/>
    <x v="1"/>
    <s v="Notebook"/>
    <n v="6"/>
    <n v="684.31"/>
    <n v="4105.8599999999997"/>
    <n v="4105.8599999999997"/>
    <s v="Low"/>
    <n v="2024"/>
    <s v="Russell Burns Md"/>
    <s v="RUSSELL BURNS MD"/>
    <n v="3695.2740000000003"/>
    <s v="Apr-2024"/>
  </r>
  <r>
    <n v="6679"/>
    <x v="290"/>
    <x v="534"/>
    <x v="2"/>
    <x v="1"/>
    <s v="Laptop"/>
    <n v="5"/>
    <n v="773.2"/>
    <n v="3866"/>
    <n v="3866"/>
    <s v="Low"/>
    <n v="2024"/>
    <s v="Bradley Burke"/>
    <s v="BRADLEY BURKE"/>
    <n v="3479.4000000000005"/>
    <s v="Apr-2024"/>
  </r>
  <r>
    <n v="9125"/>
    <x v="290"/>
    <x v="535"/>
    <x v="0"/>
    <x v="0"/>
    <s v="Chair"/>
    <n v="6"/>
    <n v="981.37"/>
    <n v="5888.22"/>
    <n v="5888.22"/>
    <s v="High"/>
    <n v="2024"/>
    <s v="Michael Miller"/>
    <s v="MICHAEL MILLER"/>
    <n v="5299.3980000000001"/>
    <s v="Apr-2024"/>
  </r>
  <r>
    <n v="8865"/>
    <x v="291"/>
    <x v="536"/>
    <x v="3"/>
    <x v="1"/>
    <s v="Laptop"/>
    <n v="8"/>
    <n v="627.62"/>
    <n v="5020.96"/>
    <n v="5020.96"/>
    <s v="High"/>
    <n v="2024"/>
    <s v="Lori Morris"/>
    <s v="LORI MORRIS"/>
    <n v="4518.8640000000005"/>
    <s v="Apr-2024"/>
  </r>
  <r>
    <n v="6599"/>
    <x v="292"/>
    <x v="537"/>
    <x v="2"/>
    <x v="0"/>
    <s v="Desk"/>
    <n v="1"/>
    <n v="403.62"/>
    <n v="403.62"/>
    <n v="403.62"/>
    <s v="Low"/>
    <n v="2024"/>
    <s v="Matthew Coleman"/>
    <s v="MATTHEW COLEMAN"/>
    <n v="363.25800000000004"/>
    <s v="Apr-2024"/>
  </r>
  <r>
    <n v="6804"/>
    <x v="293"/>
    <x v="538"/>
    <x v="0"/>
    <x v="2"/>
    <s v="Notebook"/>
    <n v="9"/>
    <n v="445.12"/>
    <n v="4006.08"/>
    <n v="4006.08"/>
    <s v="Low"/>
    <n v="2024"/>
    <s v="Lorraine Turner"/>
    <s v="LORRAINE TURNER"/>
    <n v="3605.4720000000002"/>
    <s v="Apr-2024"/>
  </r>
  <r>
    <n v="7799"/>
    <x v="293"/>
    <x v="539"/>
    <x v="1"/>
    <x v="0"/>
    <s v="Laptop"/>
    <n v="4"/>
    <n v="223.05"/>
    <n v="892.2"/>
    <n v="892.2"/>
    <s v="Low"/>
    <n v="2024"/>
    <s v="Bradley Wallace"/>
    <s v="BRADLEY WALLACE"/>
    <n v="802.98"/>
    <s v="Apr-2024"/>
  </r>
  <r>
    <n v="4231"/>
    <x v="294"/>
    <x v="540"/>
    <x v="3"/>
    <x v="1"/>
    <s v="Printer"/>
    <n v="9"/>
    <n v="40.82"/>
    <n v="367.38"/>
    <n v="367.38"/>
    <s v="Low"/>
    <n v="2024"/>
    <s v="Christopher Peterson"/>
    <s v="CHRISTOPHER PETERSON"/>
    <n v="330.642"/>
    <s v="Apr-2024"/>
  </r>
  <r>
    <n v="5381"/>
    <x v="294"/>
    <x v="541"/>
    <x v="2"/>
    <x v="1"/>
    <s v="Pen"/>
    <n v="2"/>
    <n v="644.41999999999996"/>
    <n v="1288.8399999999999"/>
    <n v="1288.8399999999999"/>
    <s v="Low"/>
    <n v="2024"/>
    <s v="Elizabeth Roach"/>
    <s v="ELIZABETH ROACH"/>
    <n v="1159.9559999999999"/>
    <s v="Apr-2024"/>
  </r>
  <r>
    <n v="2252"/>
    <x v="295"/>
    <x v="542"/>
    <x v="2"/>
    <x v="2"/>
    <s v="Chair"/>
    <n v="1"/>
    <n v="374.84"/>
    <n v="374.84"/>
    <n v="374.84"/>
    <s v="Low"/>
    <n v="2024"/>
    <s v="Jose Marquez"/>
    <s v="JOSE MARQUEZ"/>
    <n v="337.35599999999999"/>
    <s v="Apr-2024"/>
  </r>
  <r>
    <n v="1717"/>
    <x v="296"/>
    <x v="543"/>
    <x v="1"/>
    <x v="2"/>
    <s v="Laptop"/>
    <n v="1"/>
    <n v="403.01"/>
    <n v="403.01"/>
    <n v="403.01"/>
    <s v="Low"/>
    <n v="2024"/>
    <s v="Harry Evans"/>
    <s v="HARRY EVANS"/>
    <n v="362.709"/>
    <s v="Apr-2024"/>
  </r>
  <r>
    <n v="8940"/>
    <x v="296"/>
    <x v="544"/>
    <x v="3"/>
    <x v="1"/>
    <s v="Table"/>
    <n v="2"/>
    <n v="386.82"/>
    <n v="773.64"/>
    <n v="773.64"/>
    <s v="Low"/>
    <n v="2024"/>
    <s v="Morgan Mercado"/>
    <s v="MORGAN MERCADO"/>
    <n v="696.27599999999995"/>
    <s v="Apr-2024"/>
  </r>
  <r>
    <n v="4678"/>
    <x v="297"/>
    <x v="545"/>
    <x v="1"/>
    <x v="2"/>
    <s v="Printer"/>
    <n v="8"/>
    <n v="725.04"/>
    <n v="5800.32"/>
    <n v="5800.32"/>
    <s v="High"/>
    <n v="2024"/>
    <s v="Stacy Phillips"/>
    <s v="STACY PHILLIPS"/>
    <n v="5220.2879999999996"/>
    <s v="May-2024"/>
  </r>
  <r>
    <n v="4818"/>
    <x v="297"/>
    <x v="546"/>
    <x v="0"/>
    <x v="0"/>
    <s v="Pen"/>
    <n v="6"/>
    <n v="897.37"/>
    <n v="5384.22"/>
    <n v="5384.22"/>
    <s v="High"/>
    <n v="2024"/>
    <s v="Alexander Jackson"/>
    <s v="ALEXANDER JACKSON"/>
    <n v="4845.7980000000007"/>
    <s v="May-2024"/>
  </r>
  <r>
    <n v="7154"/>
    <x v="298"/>
    <x v="547"/>
    <x v="3"/>
    <x v="2"/>
    <s v="Chair"/>
    <n v="3"/>
    <n v="708.52"/>
    <n v="2125.56"/>
    <n v="2125.56"/>
    <s v="Low"/>
    <n v="2024"/>
    <s v="Samantha Richards"/>
    <s v="SAMANTHA RICHARDS"/>
    <n v="1913.0039999999999"/>
    <s v="May-2024"/>
  </r>
  <r>
    <n v="9915"/>
    <x v="299"/>
    <x v="548"/>
    <x v="1"/>
    <x v="2"/>
    <s v="Desk"/>
    <n v="6"/>
    <n v="427.14"/>
    <n v="2562.84"/>
    <n v="2562.84"/>
    <s v="Low"/>
    <n v="2024"/>
    <s v="Ryan Carr"/>
    <s v="RYAN CARR"/>
    <n v="2306.556"/>
    <s v="May-2024"/>
  </r>
  <r>
    <n v="3556"/>
    <x v="299"/>
    <x v="549"/>
    <x v="2"/>
    <x v="1"/>
    <s v="Notebook"/>
    <n v="8"/>
    <n v="281.47000000000003"/>
    <n v="2251.7600000000002"/>
    <n v="2251.7600000000002"/>
    <s v="Low"/>
    <n v="2024"/>
    <s v="Robyn Jones"/>
    <s v="ROBYN JONES"/>
    <n v="2026.5840000000003"/>
    <s v="May-2024"/>
  </r>
  <r>
    <n v="4729"/>
    <x v="300"/>
    <x v="550"/>
    <x v="0"/>
    <x v="2"/>
    <s v="Chair"/>
    <n v="4"/>
    <n v="965.47"/>
    <n v="3861.88"/>
    <n v="3861.88"/>
    <s v="Low"/>
    <n v="2024"/>
    <s v="William Lowe"/>
    <s v="WILLIAM LOWE"/>
    <n v="3475.692"/>
    <s v="May-2024"/>
  </r>
  <r>
    <n v="4028"/>
    <x v="301"/>
    <x v="551"/>
    <x v="3"/>
    <x v="0"/>
    <s v="Desk"/>
    <n v="5"/>
    <n v="736.28"/>
    <n v="3681.4"/>
    <n v="3681.3999999999996"/>
    <s v="Low"/>
    <n v="2024"/>
    <s v="Teresa Harper"/>
    <s v="TERESA HARPER"/>
    <n v="3313.26"/>
    <s v="May-2024"/>
  </r>
  <r>
    <n v="9992"/>
    <x v="302"/>
    <x v="552"/>
    <x v="2"/>
    <x v="2"/>
    <s v="Notebook"/>
    <n v="6"/>
    <n v="692.63"/>
    <n v="4155.78"/>
    <n v="4155.78"/>
    <s v="Low"/>
    <n v="2024"/>
    <s v="Taylor Anderson"/>
    <s v="TAYLOR ANDERSON"/>
    <n v="3740.2019999999998"/>
    <s v="May-2024"/>
  </r>
  <r>
    <n v="9690"/>
    <x v="303"/>
    <x v="553"/>
    <x v="2"/>
    <x v="2"/>
    <s v="Laptop"/>
    <n v="5"/>
    <n v="40.869999999999997"/>
    <n v="204.35"/>
    <n v="204.35"/>
    <s v="Low"/>
    <n v="2024"/>
    <s v="Sarah Reynolds"/>
    <s v="SARAH REYNOLDS"/>
    <n v="183.91500000000002"/>
    <s v="May-2024"/>
  </r>
  <r>
    <n v="4966"/>
    <x v="304"/>
    <x v="554"/>
    <x v="2"/>
    <x v="1"/>
    <s v="Table"/>
    <n v="7"/>
    <n v="386.39"/>
    <n v="2704.73"/>
    <n v="2704.73"/>
    <s v="Low"/>
    <n v="2024"/>
    <s v="Michael Carlson"/>
    <s v="MICHAEL CARLSON"/>
    <n v="2434.2569999999996"/>
    <s v="May-2024"/>
  </r>
  <r>
    <n v="1845"/>
    <x v="305"/>
    <x v="555"/>
    <x v="0"/>
    <x v="0"/>
    <s v="Desk"/>
    <n v="8"/>
    <n v="339.67"/>
    <n v="2717.36"/>
    <n v="2717.36"/>
    <s v="Low"/>
    <n v="2024"/>
    <s v="Debra Underwood"/>
    <s v="DEBRA UNDERWOOD"/>
    <n v="2445.6240000000003"/>
    <s v="May-2024"/>
  </r>
  <r>
    <n v="7617"/>
    <x v="306"/>
    <x v="556"/>
    <x v="1"/>
    <x v="1"/>
    <s v="Table"/>
    <n v="7"/>
    <n v="721.86"/>
    <n v="5053.0200000000004"/>
    <n v="5053.0200000000004"/>
    <s v="High"/>
    <n v="2024"/>
    <s v="Gregory Horton"/>
    <s v="GREGORY HORTON"/>
    <n v="4547.7179999999998"/>
    <s v="May-2024"/>
  </r>
  <r>
    <n v="7435"/>
    <x v="306"/>
    <x v="557"/>
    <x v="2"/>
    <x v="2"/>
    <s v="Monitor"/>
    <n v="3"/>
    <n v="541.6"/>
    <n v="1624.8"/>
    <n v="1624.8000000000002"/>
    <s v="Low"/>
    <n v="2024"/>
    <s v="Christopher Lozano"/>
    <s v="CHRISTOPHER LOZANO"/>
    <n v="1462.3200000000002"/>
    <s v="May-2024"/>
  </r>
  <r>
    <n v="4382"/>
    <x v="306"/>
    <x v="558"/>
    <x v="0"/>
    <x v="1"/>
    <s v="Desk"/>
    <n v="9"/>
    <n v="830.59"/>
    <n v="7475.31"/>
    <n v="7475.31"/>
    <s v="High"/>
    <n v="2024"/>
    <s v="William Adams"/>
    <s v="WILLIAM ADAMS"/>
    <n v="6727.7790000000005"/>
    <s v="May-2024"/>
  </r>
  <r>
    <n v="9396"/>
    <x v="306"/>
    <x v="559"/>
    <x v="2"/>
    <x v="1"/>
    <s v="Printer"/>
    <n v="3"/>
    <n v="354.1"/>
    <n v="1062.3"/>
    <n v="1062.3000000000002"/>
    <s v="Low"/>
    <n v="2024"/>
    <s v="Jonathan Rodgers"/>
    <s v="JONATHAN RODGERS"/>
    <n v="956.07000000000016"/>
    <s v="May-2024"/>
  </r>
  <r>
    <n v="7672"/>
    <x v="307"/>
    <x v="560"/>
    <x v="3"/>
    <x v="0"/>
    <s v="Printer"/>
    <n v="9"/>
    <n v="359.89"/>
    <n v="3239.01"/>
    <n v="3239.0099999999998"/>
    <s v="Low"/>
    <n v="2024"/>
    <s v="Kelsey White"/>
    <s v="KELSEY WHITE"/>
    <n v="2915.1089999999999"/>
    <s v="May-2024"/>
  </r>
  <r>
    <n v="8638"/>
    <x v="308"/>
    <x v="561"/>
    <x v="0"/>
    <x v="2"/>
    <s v="Chair"/>
    <n v="2"/>
    <n v="478.48"/>
    <n v="956.96"/>
    <n v="956.96"/>
    <s v="Low"/>
    <n v="2024"/>
    <s v="Terry Holmes"/>
    <s v="TERRY HOLMES"/>
    <n v="861.26400000000001"/>
    <s v="May-2024"/>
  </r>
  <r>
    <n v="3143"/>
    <x v="309"/>
    <x v="562"/>
    <x v="2"/>
    <x v="2"/>
    <s v="Printer"/>
    <n v="8"/>
    <n v="726.19"/>
    <n v="5809.52"/>
    <n v="5809.52"/>
    <s v="High"/>
    <n v="2024"/>
    <s v="Theodore Short"/>
    <s v="THEODORE SHORT"/>
    <n v="5228.5680000000002"/>
    <s v="May-2024"/>
  </r>
  <r>
    <n v="5501"/>
    <x v="310"/>
    <x v="563"/>
    <x v="2"/>
    <x v="1"/>
    <s v="Chair"/>
    <n v="9"/>
    <n v="352.42"/>
    <n v="3171.78"/>
    <n v="3171.78"/>
    <s v="Low"/>
    <n v="2024"/>
    <s v="Todd Reed"/>
    <s v="TODD REED"/>
    <n v="2854.6019999999999"/>
    <s v="May-2024"/>
  </r>
  <r>
    <n v="8887"/>
    <x v="310"/>
    <x v="564"/>
    <x v="2"/>
    <x v="2"/>
    <s v="Printer"/>
    <n v="9"/>
    <n v="193.67"/>
    <n v="1743.03"/>
    <n v="1743.03"/>
    <s v="Low"/>
    <n v="2024"/>
    <s v="Courtney White"/>
    <s v="COURTNEY WHITE"/>
    <n v="1568.7269999999999"/>
    <s v="May-2024"/>
  </r>
  <r>
    <n v="4449"/>
    <x v="311"/>
    <x v="565"/>
    <x v="1"/>
    <x v="0"/>
    <s v="Printer"/>
    <n v="8"/>
    <n v="869.94"/>
    <n v="6959.52"/>
    <n v="6959.52"/>
    <s v="High"/>
    <n v="2024"/>
    <s v="Danielle Hebert"/>
    <s v="DANIELLE HEBERT"/>
    <n v="6263.5680000000002"/>
    <s v="May-2024"/>
  </r>
  <r>
    <n v="9489"/>
    <x v="311"/>
    <x v="566"/>
    <x v="1"/>
    <x v="0"/>
    <s v="Pen"/>
    <n v="1"/>
    <n v="773.21"/>
    <n v="773.21"/>
    <n v="773.21"/>
    <s v="Low"/>
    <n v="2024"/>
    <s v="Jessica Yates"/>
    <s v="JESSICA YATES"/>
    <n v="695.88900000000001"/>
    <s v="May-2024"/>
  </r>
  <r>
    <n v="8340"/>
    <x v="312"/>
    <x v="567"/>
    <x v="0"/>
    <x v="2"/>
    <s v="Table"/>
    <n v="3"/>
    <n v="729.9"/>
    <n v="2189.6999999999998"/>
    <n v="2189.6999999999998"/>
    <s v="Low"/>
    <n v="2024"/>
    <s v="Jessica Stewart"/>
    <s v="JESSICA STEWART"/>
    <n v="1970.73"/>
    <s v="May-2024"/>
  </r>
  <r>
    <n v="5385"/>
    <x v="313"/>
    <x v="568"/>
    <x v="0"/>
    <x v="2"/>
    <s v="Chair"/>
    <n v="6"/>
    <n v="855.84"/>
    <n v="5135.04"/>
    <n v="5135.04"/>
    <s v="High"/>
    <n v="2024"/>
    <s v="Brenda Henderson"/>
    <s v="BRENDA HENDERSON"/>
    <n v="4621.5360000000001"/>
    <s v="May-2024"/>
  </r>
  <r>
    <n v="3724"/>
    <x v="313"/>
    <x v="569"/>
    <x v="3"/>
    <x v="2"/>
    <s v="Printer"/>
    <n v="2"/>
    <n v="676.7"/>
    <n v="1353.4"/>
    <n v="1353.4"/>
    <s v="Low"/>
    <n v="2024"/>
    <s v="Desiree Robles"/>
    <s v="DESIREE ROBLES"/>
    <n v="1218.0600000000002"/>
    <s v="May-2024"/>
  </r>
  <r>
    <n v="7607"/>
    <x v="314"/>
    <x v="570"/>
    <x v="3"/>
    <x v="2"/>
    <s v="Laptop"/>
    <n v="3"/>
    <n v="130.88999999999999"/>
    <n v="392.67"/>
    <n v="392.66999999999996"/>
    <s v="Low"/>
    <n v="2024"/>
    <s v="Dr. Darren Jackson"/>
    <s v="DR. DARREN JACKSON"/>
    <n v="353.40299999999996"/>
    <s v="May-2024"/>
  </r>
  <r>
    <n v="7643"/>
    <x v="315"/>
    <x v="571"/>
    <x v="1"/>
    <x v="0"/>
    <s v="Printer"/>
    <n v="7"/>
    <n v="926"/>
    <n v="6482"/>
    <n v="6482"/>
    <s v="High"/>
    <n v="2024"/>
    <s v="Brian Hensley"/>
    <s v="BRIAN HENSLEY"/>
    <n v="5833.8"/>
    <s v="May-2024"/>
  </r>
  <r>
    <n v="3157"/>
    <x v="315"/>
    <x v="572"/>
    <x v="0"/>
    <x v="1"/>
    <s v="Chair"/>
    <n v="1"/>
    <n v="746.07"/>
    <n v="746.07"/>
    <n v="746.07"/>
    <s v="Low"/>
    <n v="2024"/>
    <s v="Pamela Holmes"/>
    <s v="PAMELA HOLMES"/>
    <n v="671.46300000000008"/>
    <s v="May-2024"/>
  </r>
  <r>
    <n v="8231"/>
    <x v="315"/>
    <x v="573"/>
    <x v="3"/>
    <x v="2"/>
    <s v="Desk"/>
    <n v="9"/>
    <n v="698.19"/>
    <n v="6283.7100000000009"/>
    <n v="6283.7100000000009"/>
    <s v="High"/>
    <n v="2024"/>
    <s v="Christine Edwards"/>
    <s v="CHRISTINE EDWARDS"/>
    <n v="5655.3390000000009"/>
    <s v="May-2024"/>
  </r>
  <r>
    <n v="5128"/>
    <x v="316"/>
    <x v="574"/>
    <x v="3"/>
    <x v="2"/>
    <s v="Desk"/>
    <n v="7"/>
    <n v="771.61"/>
    <n v="5401.27"/>
    <n v="5401.27"/>
    <s v="High"/>
    <n v="2024"/>
    <s v="Caroline Obrien"/>
    <s v="CAROLINE OBRIEN"/>
    <n v="4861.143"/>
    <s v="May-2024"/>
  </r>
  <r>
    <n v="6860"/>
    <x v="317"/>
    <x v="575"/>
    <x v="1"/>
    <x v="2"/>
    <s v="Desk"/>
    <n v="7"/>
    <n v="496.68"/>
    <n v="3476.76"/>
    <n v="3476.76"/>
    <s v="Low"/>
    <n v="2024"/>
    <s v="Mrs. Karen Hall"/>
    <s v="MRS. KAREN HALL"/>
    <n v="3129.0839999999998"/>
    <s v="May-2024"/>
  </r>
  <r>
    <n v="2871"/>
    <x v="318"/>
    <x v="576"/>
    <x v="2"/>
    <x v="0"/>
    <s v="Laptop"/>
    <n v="2"/>
    <n v="28.21"/>
    <n v="56.42"/>
    <n v="56.42"/>
    <s v="Low"/>
    <n v="2024"/>
    <s v="Robert White"/>
    <s v="ROBERT WHITE"/>
    <n v="50.778000000000006"/>
    <s v="May-2024"/>
  </r>
  <r>
    <n v="9621"/>
    <x v="319"/>
    <x v="577"/>
    <x v="3"/>
    <x v="1"/>
    <s v="Pen"/>
    <n v="3"/>
    <n v="740.21"/>
    <n v="2220.63"/>
    <n v="2220.63"/>
    <s v="Low"/>
    <n v="2024"/>
    <s v="Reginald Lane"/>
    <s v="REGINALD LANE"/>
    <n v="1998.5670000000002"/>
    <s v="Jun-2024"/>
  </r>
  <r>
    <n v="1079"/>
    <x v="319"/>
    <x v="578"/>
    <x v="2"/>
    <x v="2"/>
    <s v="Chair"/>
    <n v="3"/>
    <n v="895.25"/>
    <n v="2685.75"/>
    <n v="2685.75"/>
    <s v="Low"/>
    <n v="2024"/>
    <s v="Marco Jones"/>
    <s v="MARCO JONES"/>
    <n v="2417.1750000000002"/>
    <s v="Jun-2024"/>
  </r>
  <r>
    <n v="5511"/>
    <x v="320"/>
    <x v="579"/>
    <x v="0"/>
    <x v="0"/>
    <s v="Notebook"/>
    <n v="7"/>
    <n v="734.27"/>
    <n v="5139.8899999999994"/>
    <n v="5139.8899999999994"/>
    <s v="High"/>
    <n v="2024"/>
    <s v="Carlos Smith"/>
    <s v="CARLOS SMITH"/>
    <n v="4625.9009999999998"/>
    <s v="Jun-2024"/>
  </r>
  <r>
    <n v="1032"/>
    <x v="320"/>
    <x v="580"/>
    <x v="3"/>
    <x v="1"/>
    <s v="Laptop"/>
    <n v="3"/>
    <n v="963.3"/>
    <n v="2889.9"/>
    <n v="2889.8999999999996"/>
    <s v="Low"/>
    <n v="2024"/>
    <s v="James Buchanan"/>
    <s v="JAMES BUCHANAN"/>
    <n v="2600.91"/>
    <s v="Jun-2024"/>
  </r>
  <r>
    <n v="8459"/>
    <x v="320"/>
    <x v="581"/>
    <x v="2"/>
    <x v="1"/>
    <s v="Notebook"/>
    <n v="6"/>
    <n v="604.59"/>
    <n v="3627.54"/>
    <n v="3627.54"/>
    <s v="Low"/>
    <n v="2024"/>
    <s v="Matthew Hernandez"/>
    <s v="MATTHEW HERNANDEZ"/>
    <n v="3264.7860000000005"/>
    <s v="Jun-2024"/>
  </r>
  <r>
    <n v="6245"/>
    <x v="321"/>
    <x v="582"/>
    <x v="0"/>
    <x v="2"/>
    <s v="Monitor"/>
    <n v="8"/>
    <n v="969.41"/>
    <n v="7755.28"/>
    <n v="7755.28"/>
    <s v="High"/>
    <n v="2024"/>
    <s v="Joshua Paul"/>
    <s v="JOSHUA PAUL"/>
    <n v="6979.7519999999995"/>
    <s v="Jun-2024"/>
  </r>
  <r>
    <n v="1212"/>
    <x v="321"/>
    <x v="583"/>
    <x v="2"/>
    <x v="2"/>
    <s v="Pen"/>
    <n v="9"/>
    <n v="182.37"/>
    <n v="1641.33"/>
    <n v="1641.33"/>
    <s v="Low"/>
    <n v="2024"/>
    <s v="Julia Strong"/>
    <s v="JULIA STRONG"/>
    <n v="1477.1970000000001"/>
    <s v="Jun-2024"/>
  </r>
  <r>
    <n v="2536"/>
    <x v="322"/>
    <x v="584"/>
    <x v="3"/>
    <x v="1"/>
    <s v="Laptop"/>
    <n v="5"/>
    <n v="43.61"/>
    <n v="218.05"/>
    <n v="218.05"/>
    <s v="Low"/>
    <n v="2024"/>
    <s v="Joshua Jennings"/>
    <s v="JOSHUA JENNINGS"/>
    <n v="196.245"/>
    <s v="Jun-2024"/>
  </r>
  <r>
    <n v="6753"/>
    <x v="322"/>
    <x v="585"/>
    <x v="0"/>
    <x v="0"/>
    <s v="Monitor"/>
    <n v="9"/>
    <n v="100.57"/>
    <n v="905.12999999999988"/>
    <n v="905.12999999999988"/>
    <s v="Low"/>
    <n v="2024"/>
    <s v="David George Md"/>
    <s v="DAVID GEORGE MD"/>
    <n v="814.61699999999996"/>
    <s v="Jun-2024"/>
  </r>
  <r>
    <n v="2618"/>
    <x v="322"/>
    <x v="586"/>
    <x v="2"/>
    <x v="1"/>
    <s v="Monitor"/>
    <n v="2"/>
    <n v="545.85"/>
    <n v="1091.7"/>
    <n v="1091.7"/>
    <s v="Low"/>
    <n v="2024"/>
    <s v="Denise Frazier"/>
    <s v="DENISE FRAZIER"/>
    <n v="982.53000000000009"/>
    <s v="Jun-2024"/>
  </r>
  <r>
    <n v="9527"/>
    <x v="322"/>
    <x v="587"/>
    <x v="2"/>
    <x v="2"/>
    <s v="Notebook"/>
    <n v="8"/>
    <n v="22"/>
    <n v="176"/>
    <n v="176"/>
    <s v="Low"/>
    <n v="2024"/>
    <s v="Clayton Lin"/>
    <s v="CLAYTON LIN"/>
    <n v="158.4"/>
    <s v="Jun-2024"/>
  </r>
  <r>
    <n v="3949"/>
    <x v="323"/>
    <x v="588"/>
    <x v="1"/>
    <x v="1"/>
    <s v="Desk"/>
    <n v="5"/>
    <n v="535"/>
    <n v="2675"/>
    <n v="2675"/>
    <s v="Low"/>
    <n v="2024"/>
    <s v="Walter Wu"/>
    <s v="WALTER WU"/>
    <n v="2407.5"/>
    <s v="Jun-2024"/>
  </r>
  <r>
    <n v="1403"/>
    <x v="324"/>
    <x v="589"/>
    <x v="3"/>
    <x v="0"/>
    <s v="Notebook"/>
    <n v="5"/>
    <n v="113.07"/>
    <n v="565.34999999999991"/>
    <n v="565.34999999999991"/>
    <s v="Low"/>
    <n v="2024"/>
    <s v="Michele Avery"/>
    <s v="MICHELE AVERY"/>
    <n v="508.81499999999994"/>
    <s v="Jun-2024"/>
  </r>
  <r>
    <n v="5266"/>
    <x v="324"/>
    <x v="590"/>
    <x v="2"/>
    <x v="1"/>
    <s v="Laptop"/>
    <n v="9"/>
    <n v="415.32"/>
    <n v="3737.88"/>
    <n v="3737.88"/>
    <s v="Low"/>
    <n v="2024"/>
    <s v="Angela White"/>
    <s v="ANGELA WHITE"/>
    <n v="3364.0920000000001"/>
    <s v="Jun-2024"/>
  </r>
  <r>
    <n v="6895"/>
    <x v="325"/>
    <x v="591"/>
    <x v="3"/>
    <x v="2"/>
    <s v="Table"/>
    <n v="5"/>
    <n v="671.4"/>
    <n v="3357"/>
    <n v="3357"/>
    <s v="Low"/>
    <n v="2024"/>
    <s v="Billy Pena"/>
    <s v="BILLY PENA"/>
    <n v="3021.3"/>
    <s v="Jun-2024"/>
  </r>
  <r>
    <n v="2015"/>
    <x v="326"/>
    <x v="592"/>
    <x v="1"/>
    <x v="0"/>
    <s v="Laptop"/>
    <n v="3"/>
    <n v="85.37"/>
    <n v="256.11"/>
    <n v="256.11"/>
    <s v="Low"/>
    <n v="2024"/>
    <s v="Charles Fry"/>
    <s v="CHARLES FRY"/>
    <n v="230.49900000000002"/>
    <s v="Jun-2024"/>
  </r>
  <r>
    <n v="7454"/>
    <x v="327"/>
    <x v="593"/>
    <x v="1"/>
    <x v="0"/>
    <s v="Notebook"/>
    <n v="7"/>
    <n v="660.17"/>
    <n v="4621.1899999999996"/>
    <n v="4621.1899999999996"/>
    <s v="Low"/>
    <n v="2024"/>
    <s v="Eric Pratt"/>
    <s v="ERIC PRATT"/>
    <n v="4159.0709999999999"/>
    <s v="Jun-2024"/>
  </r>
  <r>
    <n v="4184"/>
    <x v="327"/>
    <x v="594"/>
    <x v="2"/>
    <x v="2"/>
    <s v="Laptop"/>
    <n v="7"/>
    <n v="750.59"/>
    <n v="5254.13"/>
    <n v="5254.13"/>
    <s v="High"/>
    <n v="2024"/>
    <s v="Chad Richardson"/>
    <s v="CHAD RICHARDSON"/>
    <n v="4728.7170000000006"/>
    <s v="Jun-2024"/>
  </r>
  <r>
    <n v="1104"/>
    <x v="328"/>
    <x v="595"/>
    <x v="2"/>
    <x v="2"/>
    <s v="Notebook"/>
    <n v="7"/>
    <n v="500.2"/>
    <n v="3501.4"/>
    <n v="3501.4"/>
    <s v="Low"/>
    <n v="2024"/>
    <s v="Emma Mendoza"/>
    <s v="EMMA MENDOZA"/>
    <n v="3151.26"/>
    <s v="Jun-2024"/>
  </r>
  <r>
    <n v="3110"/>
    <x v="328"/>
    <x v="596"/>
    <x v="0"/>
    <x v="0"/>
    <s v="Laptop"/>
    <n v="2"/>
    <n v="294.17"/>
    <n v="588.34"/>
    <n v="588.34"/>
    <s v="Low"/>
    <n v="2024"/>
    <s v="John Hester"/>
    <s v="JOHN HESTER"/>
    <n v="529.50600000000009"/>
    <s v="Jun-2024"/>
  </r>
  <r>
    <n v="9042"/>
    <x v="329"/>
    <x v="597"/>
    <x v="1"/>
    <x v="2"/>
    <s v="Printer"/>
    <n v="5"/>
    <n v="959.98"/>
    <n v="4799.8999999999996"/>
    <n v="4799.8999999999996"/>
    <s v="Low"/>
    <n v="2024"/>
    <s v="Robert Jones"/>
    <s v="ROBERT JONES"/>
    <n v="4319.9100000000008"/>
    <s v="Jun-2024"/>
  </r>
  <r>
    <n v="5064"/>
    <x v="330"/>
    <x v="598"/>
    <x v="1"/>
    <x v="0"/>
    <s v="Notebook"/>
    <n v="7"/>
    <n v="879.73"/>
    <n v="6158.1100000000006"/>
    <n v="6158.1100000000006"/>
    <s v="High"/>
    <n v="2024"/>
    <s v="Kelly Browning Dds"/>
    <s v="KELLY BROWNING DDS"/>
    <n v="5542.2990000000009"/>
    <s v="Jun-2024"/>
  </r>
  <r>
    <n v="7533"/>
    <x v="330"/>
    <x v="599"/>
    <x v="1"/>
    <x v="1"/>
    <s v="Table"/>
    <n v="8"/>
    <n v="956.94"/>
    <n v="7655.52"/>
    <n v="7655.52"/>
    <s v="High"/>
    <n v="2024"/>
    <s v="Susan Bradley"/>
    <s v="SUSAN BRADLEY"/>
    <n v="6889.9680000000008"/>
    <s v="Jun-2024"/>
  </r>
  <r>
    <n v="5621"/>
    <x v="331"/>
    <x v="600"/>
    <x v="1"/>
    <x v="1"/>
    <s v="Table"/>
    <n v="1"/>
    <n v="325.91000000000003"/>
    <n v="325.91000000000003"/>
    <n v="325.91000000000003"/>
    <s v="Low"/>
    <n v="2024"/>
    <s v="Mario Jimenez"/>
    <s v="MARIO JIMENEZ"/>
    <n v="293.31900000000002"/>
    <s v="Jun-2024"/>
  </r>
  <r>
    <n v="9881"/>
    <x v="331"/>
    <x v="601"/>
    <x v="1"/>
    <x v="2"/>
    <s v="Monitor"/>
    <n v="8"/>
    <n v="61.45"/>
    <n v="491.6"/>
    <n v="491.6"/>
    <s v="Low"/>
    <n v="2024"/>
    <s v="Tony Moore"/>
    <s v="TONY MOORE"/>
    <n v="442.44000000000005"/>
    <s v="Jun-2024"/>
  </r>
  <r>
    <n v="1649"/>
    <x v="331"/>
    <x v="602"/>
    <x v="1"/>
    <x v="0"/>
    <s v="Printer"/>
    <n v="5"/>
    <n v="923.53"/>
    <n v="4617.6499999999996"/>
    <n v="4617.6499999999996"/>
    <s v="Low"/>
    <n v="2024"/>
    <s v="Christina Johnson"/>
    <s v="CHRISTINA JOHNSON"/>
    <n v="4155.8850000000002"/>
    <s v="Jun-2024"/>
  </r>
  <r>
    <n v="3487"/>
    <x v="332"/>
    <x v="603"/>
    <x v="3"/>
    <x v="2"/>
    <s v="Notebook"/>
    <n v="7"/>
    <n v="243.69"/>
    <n v="1705.83"/>
    <n v="1705.83"/>
    <s v="Low"/>
    <n v="2024"/>
    <s v="James Obrien"/>
    <s v="JAMES OBRIEN"/>
    <n v="1535.2470000000001"/>
    <s v="Jun-2024"/>
  </r>
  <r>
    <n v="9494"/>
    <x v="333"/>
    <x v="604"/>
    <x v="3"/>
    <x v="0"/>
    <s v="Monitor"/>
    <n v="1"/>
    <n v="994.92"/>
    <n v="994.92"/>
    <n v="994.92"/>
    <s v="Low"/>
    <n v="2024"/>
    <s v="Madison Arias"/>
    <s v="MADISON ARIAS"/>
    <n v="895.428"/>
    <s v="Jun-2024"/>
  </r>
  <r>
    <n v="3139"/>
    <x v="334"/>
    <x v="605"/>
    <x v="3"/>
    <x v="0"/>
    <s v="Chair"/>
    <n v="8"/>
    <n v="570.74"/>
    <n v="4565.92"/>
    <n v="4565.92"/>
    <s v="Low"/>
    <n v="2024"/>
    <s v="Jessica Murphy"/>
    <s v="JESSICA MURPHY"/>
    <n v="4109.3280000000004"/>
    <s v="Jun-2024"/>
  </r>
  <r>
    <n v="8132"/>
    <x v="334"/>
    <x v="606"/>
    <x v="2"/>
    <x v="0"/>
    <s v="Desk"/>
    <n v="9"/>
    <n v="228.28"/>
    <n v="2054.52"/>
    <n v="2054.52"/>
    <s v="Low"/>
    <n v="2024"/>
    <s v="Michael Jackson"/>
    <s v="MICHAEL JACKSON"/>
    <n v="1849.068"/>
    <s v="Jun-2024"/>
  </r>
  <r>
    <n v="9401"/>
    <x v="334"/>
    <x v="607"/>
    <x v="2"/>
    <x v="0"/>
    <s v="Pen"/>
    <n v="8"/>
    <n v="899.05"/>
    <n v="7192.4"/>
    <n v="7192.4"/>
    <s v="High"/>
    <n v="2024"/>
    <s v="Stephanie Foley"/>
    <s v="STEPHANIE FOLEY"/>
    <n v="6473.16"/>
    <s v="Jun-2024"/>
  </r>
  <r>
    <n v="2945"/>
    <x v="335"/>
    <x v="608"/>
    <x v="3"/>
    <x v="2"/>
    <s v="Monitor"/>
    <n v="7"/>
    <n v="69.75"/>
    <n v="488.25"/>
    <n v="488.25"/>
    <s v="Low"/>
    <n v="2024"/>
    <s v="Wendy Baxter"/>
    <s v="WENDY BAXTER"/>
    <n v="439.42500000000001"/>
    <s v="Jun-2024"/>
  </r>
  <r>
    <n v="2961"/>
    <x v="336"/>
    <x v="609"/>
    <x v="0"/>
    <x v="2"/>
    <s v="Chair"/>
    <n v="3"/>
    <n v="838.64"/>
    <n v="2515.92"/>
    <n v="2515.92"/>
    <s v="Low"/>
    <n v="2024"/>
    <s v="Amanda Elliott"/>
    <s v="AMANDA ELLIOTT"/>
    <n v="2264.328"/>
    <s v="Jun-2024"/>
  </r>
  <r>
    <n v="3027"/>
    <x v="337"/>
    <x v="610"/>
    <x v="1"/>
    <x v="0"/>
    <s v="Table"/>
    <n v="2"/>
    <n v="118.64"/>
    <n v="237.28"/>
    <n v="237.28"/>
    <s v="Low"/>
    <n v="2024"/>
    <s v="Michelle Cole"/>
    <s v="MICHELLE COLE"/>
    <n v="213.55199999999999"/>
    <s v="Jun-2024"/>
  </r>
  <r>
    <n v="7007"/>
    <x v="337"/>
    <x v="611"/>
    <x v="1"/>
    <x v="2"/>
    <s v="Notebook"/>
    <n v="6"/>
    <n v="465.93"/>
    <n v="2795.58"/>
    <n v="2795.58"/>
    <s v="Low"/>
    <n v="2024"/>
    <s v="Troy Cook"/>
    <s v="TROY COOK"/>
    <n v="2516.0219999999999"/>
    <s v="Jun-2024"/>
  </r>
  <r>
    <n v="2912"/>
    <x v="338"/>
    <x v="612"/>
    <x v="0"/>
    <x v="1"/>
    <s v="Desk"/>
    <n v="7"/>
    <n v="901.69"/>
    <n v="6311.83"/>
    <n v="6311.83"/>
    <s v="High"/>
    <n v="2024"/>
    <s v="James Campbell"/>
    <s v="JAMES CAMPBELL"/>
    <n v="5680.6470000000008"/>
    <s v="Jun-2024"/>
  </r>
  <r>
    <n v="1585"/>
    <x v="339"/>
    <x v="613"/>
    <x v="0"/>
    <x v="2"/>
    <s v="Table"/>
    <n v="8"/>
    <n v="789.03"/>
    <n v="6312.24"/>
    <n v="6312.24"/>
    <s v="High"/>
    <n v="2024"/>
    <s v="Jennifer James"/>
    <s v="JENNIFER JAMES"/>
    <n v="5681.0159999999996"/>
    <s v="Jun-2024"/>
  </r>
  <r>
    <n v="4146"/>
    <x v="339"/>
    <x v="614"/>
    <x v="1"/>
    <x v="0"/>
    <s v="Chair"/>
    <n v="8"/>
    <n v="51.53"/>
    <n v="412.24"/>
    <n v="412.24"/>
    <s v="Low"/>
    <n v="2024"/>
    <s v="Sara Wagner"/>
    <s v="SARA WAGNER"/>
    <n v="371.01600000000002"/>
    <s v="Jun-2024"/>
  </r>
  <r>
    <n v="7358"/>
    <x v="340"/>
    <x v="615"/>
    <x v="1"/>
    <x v="2"/>
    <s v="Desk"/>
    <n v="8"/>
    <n v="208.92"/>
    <n v="1671.36"/>
    <n v="1671.36"/>
    <s v="Low"/>
    <n v="2024"/>
    <s v="Patricia Nichols"/>
    <s v="PATRICIA NICHOLS"/>
    <n v="1504.2239999999999"/>
    <s v="Jun-2024"/>
  </r>
  <r>
    <n v="8905"/>
    <x v="341"/>
    <x v="616"/>
    <x v="0"/>
    <x v="0"/>
    <s v="Pen"/>
    <n v="4"/>
    <n v="830.63"/>
    <n v="3322.52"/>
    <n v="3322.52"/>
    <s v="Low"/>
    <n v="2024"/>
    <s v="Catherine Smith"/>
    <s v="CATHERINE SMITH"/>
    <n v="2990.268"/>
    <s v="Jul-2024"/>
  </r>
  <r>
    <n v="1778"/>
    <x v="341"/>
    <x v="617"/>
    <x v="2"/>
    <x v="1"/>
    <s v="Notebook"/>
    <n v="4"/>
    <n v="176.33"/>
    <n v="705.32"/>
    <n v="705.32"/>
    <s v="Low"/>
    <n v="2024"/>
    <s v="Mr. Donald Schultz"/>
    <s v="MR. DONALD SCHULTZ"/>
    <n v="634.78800000000001"/>
    <s v="Jul-2024"/>
  </r>
  <r>
    <n v="7433"/>
    <x v="342"/>
    <x v="618"/>
    <x v="1"/>
    <x v="1"/>
    <s v="Table"/>
    <n v="1"/>
    <n v="800.73"/>
    <n v="800.73"/>
    <n v="800.73"/>
    <s v="Low"/>
    <n v="2024"/>
    <s v="Amy Lynch"/>
    <s v="AMY LYNCH"/>
    <n v="720.65700000000004"/>
    <s v="Jul-2024"/>
  </r>
  <r>
    <n v="9722"/>
    <x v="343"/>
    <x v="619"/>
    <x v="1"/>
    <x v="2"/>
    <s v="Chair"/>
    <n v="6"/>
    <n v="997.15"/>
    <n v="5982.9"/>
    <n v="5982.9"/>
    <s v="High"/>
    <n v="2024"/>
    <s v="Ronald Morris"/>
    <s v="RONALD MORRIS"/>
    <n v="5384.61"/>
    <s v="Jul-2024"/>
  </r>
  <r>
    <n v="5144"/>
    <x v="343"/>
    <x v="620"/>
    <x v="3"/>
    <x v="0"/>
    <s v="Monitor"/>
    <n v="4"/>
    <n v="659.91"/>
    <n v="2639.64"/>
    <n v="2639.64"/>
    <s v="Low"/>
    <n v="2024"/>
    <s v="Tammy Morris"/>
    <s v="TAMMY MORRIS"/>
    <n v="2375.6759999999999"/>
    <s v="Jul-2024"/>
  </r>
  <r>
    <n v="6730"/>
    <x v="344"/>
    <x v="621"/>
    <x v="3"/>
    <x v="1"/>
    <s v="Printer"/>
    <n v="7"/>
    <n v="662.2"/>
    <n v="4635.4000000000005"/>
    <n v="4635.4000000000005"/>
    <s v="Low"/>
    <n v="2024"/>
    <s v="Luis Morgan"/>
    <s v="LUIS MORGAN"/>
    <n v="4171.8600000000006"/>
    <s v="Jul-2024"/>
  </r>
  <r>
    <n v="4128"/>
    <x v="344"/>
    <x v="622"/>
    <x v="0"/>
    <x v="2"/>
    <s v="Table"/>
    <n v="8"/>
    <n v="298.75"/>
    <n v="2390"/>
    <n v="2390"/>
    <s v="Low"/>
    <n v="2024"/>
    <s v="Gloria Fernandez"/>
    <s v="GLORIA FERNANDEZ"/>
    <n v="2151"/>
    <s v="Jul-2024"/>
  </r>
  <r>
    <n v="5827"/>
    <x v="345"/>
    <x v="623"/>
    <x v="2"/>
    <x v="1"/>
    <s v="Monitor"/>
    <n v="7"/>
    <n v="139.93"/>
    <n v="979.51"/>
    <n v="979.51"/>
    <s v="Low"/>
    <n v="2024"/>
    <s v="Holly Johnson"/>
    <s v="HOLLY JOHNSON"/>
    <n v="881.55900000000008"/>
    <s v="Jul-2024"/>
  </r>
  <r>
    <n v="2909"/>
    <x v="345"/>
    <x v="624"/>
    <x v="2"/>
    <x v="1"/>
    <s v="Printer"/>
    <n v="9"/>
    <n v="640.29999999999995"/>
    <n v="5762.7"/>
    <n v="5762.7"/>
    <s v="High"/>
    <n v="2024"/>
    <s v="Russell Atkinson"/>
    <s v="RUSSELL ATKINSON"/>
    <n v="5186.43"/>
    <s v="Jul-2024"/>
  </r>
  <r>
    <n v="1088"/>
    <x v="345"/>
    <x v="625"/>
    <x v="2"/>
    <x v="2"/>
    <s v="Pen"/>
    <n v="7"/>
    <n v="221.38"/>
    <n v="1549.66"/>
    <n v="1549.6599999999999"/>
    <s v="Low"/>
    <n v="2024"/>
    <s v="Mrs. Cassandra Larson Md"/>
    <s v="MRS. CASSANDRA LARSON MD"/>
    <n v="1394.694"/>
    <s v="Jul-2024"/>
  </r>
  <r>
    <n v="5286"/>
    <x v="346"/>
    <x v="626"/>
    <x v="2"/>
    <x v="2"/>
    <s v="Printer"/>
    <n v="1"/>
    <n v="252.9"/>
    <n v="252.9"/>
    <n v="252.9"/>
    <s v="Low"/>
    <n v="2024"/>
    <s v="Jorge Smith"/>
    <s v="JORGE SMITH"/>
    <n v="227.61"/>
    <s v="Jul-2024"/>
  </r>
  <r>
    <n v="4811"/>
    <x v="347"/>
    <x v="627"/>
    <x v="3"/>
    <x v="1"/>
    <s v="Laptop"/>
    <n v="3"/>
    <n v="831.92"/>
    <n v="2495.7600000000002"/>
    <n v="2495.7599999999998"/>
    <s v="Low"/>
    <n v="2024"/>
    <s v="Katrina Green"/>
    <s v="KATRINA GREEN"/>
    <n v="2246.1839999999997"/>
    <s v="Jul-2024"/>
  </r>
  <r>
    <n v="6513"/>
    <x v="347"/>
    <x v="628"/>
    <x v="3"/>
    <x v="1"/>
    <s v="Notebook"/>
    <n v="6"/>
    <n v="782.05"/>
    <n v="4692.2999999999993"/>
    <n v="4692.2999999999993"/>
    <s v="Low"/>
    <n v="2024"/>
    <s v="Anita Moon"/>
    <s v="ANITA MOON"/>
    <n v="4223.07"/>
    <s v="Jul-2024"/>
  </r>
  <r>
    <n v="5398"/>
    <x v="347"/>
    <x v="629"/>
    <x v="1"/>
    <x v="1"/>
    <s v="Pen"/>
    <n v="7"/>
    <n v="137.11000000000001"/>
    <n v="959.7700000000001"/>
    <n v="959.7700000000001"/>
    <s v="Low"/>
    <n v="2024"/>
    <s v="Darrell Mccarty"/>
    <s v="DARRELL MCCARTY"/>
    <n v="863.79300000000012"/>
    <s v="Jul-2024"/>
  </r>
  <r>
    <n v="4961"/>
    <x v="348"/>
    <x v="630"/>
    <x v="0"/>
    <x v="1"/>
    <s v="Desk"/>
    <n v="8"/>
    <n v="973.75"/>
    <n v="7790"/>
    <n v="7790"/>
    <s v="High"/>
    <n v="2024"/>
    <s v="Joshua Martin"/>
    <s v="JOSHUA MARTIN"/>
    <n v="7011"/>
    <s v="Jul-2024"/>
  </r>
  <r>
    <n v="6182"/>
    <x v="348"/>
    <x v="631"/>
    <x v="2"/>
    <x v="0"/>
    <s v="Chair"/>
    <n v="6"/>
    <n v="798.57"/>
    <n v="4791.42"/>
    <n v="4791.42"/>
    <s v="Low"/>
    <n v="2024"/>
    <s v="Kristen Meyer"/>
    <s v="KRISTEN MEYER"/>
    <n v="4312.2780000000002"/>
    <s v="Jul-2024"/>
  </r>
  <r>
    <n v="5654"/>
    <x v="348"/>
    <x v="632"/>
    <x v="1"/>
    <x v="2"/>
    <s v="Pen"/>
    <n v="5"/>
    <n v="491.8"/>
    <n v="2459"/>
    <n v="2459"/>
    <s v="Low"/>
    <n v="2024"/>
    <s v="Nicole Harrington"/>
    <s v="NICOLE HARRINGTON"/>
    <n v="2213.1"/>
    <s v="Jul-2024"/>
  </r>
  <r>
    <n v="7406"/>
    <x v="348"/>
    <x v="633"/>
    <x v="3"/>
    <x v="2"/>
    <s v="Pen"/>
    <n v="7"/>
    <n v="91.35"/>
    <n v="639.44999999999993"/>
    <n v="639.44999999999993"/>
    <s v="Low"/>
    <n v="2024"/>
    <s v="Samuel Young"/>
    <s v="SAMUEL YOUNG"/>
    <n v="575.505"/>
    <s v="Jul-2024"/>
  </r>
  <r>
    <n v="8864"/>
    <x v="349"/>
    <x v="634"/>
    <x v="3"/>
    <x v="0"/>
    <s v="Laptop"/>
    <n v="9"/>
    <n v="440.48"/>
    <n v="3964.32"/>
    <n v="3964.32"/>
    <s v="Low"/>
    <n v="2024"/>
    <s v="Grace Padilla"/>
    <s v="GRACE PADILLA"/>
    <n v="3567.8879999999999"/>
    <s v="Jul-2024"/>
  </r>
  <r>
    <n v="1262"/>
    <x v="349"/>
    <x v="635"/>
    <x v="2"/>
    <x v="0"/>
    <s v="Monitor"/>
    <n v="7"/>
    <n v="220.97"/>
    <n v="1546.79"/>
    <n v="1546.79"/>
    <s v="Low"/>
    <n v="2024"/>
    <s v="Ryan Church"/>
    <s v="RYAN CHURCH"/>
    <n v="1392.1109999999999"/>
    <s v="Jul-2024"/>
  </r>
  <r>
    <n v="6596"/>
    <x v="349"/>
    <x v="636"/>
    <x v="1"/>
    <x v="1"/>
    <s v="Table"/>
    <n v="3"/>
    <n v="590.74"/>
    <n v="1772.22"/>
    <n v="1772.22"/>
    <s v="Low"/>
    <n v="2024"/>
    <s v="Christopher Lopez"/>
    <s v="CHRISTOPHER LOPEZ"/>
    <n v="1594.998"/>
    <s v="Jul-2024"/>
  </r>
  <r>
    <n v="7728"/>
    <x v="349"/>
    <x v="637"/>
    <x v="3"/>
    <x v="1"/>
    <s v="Printer"/>
    <n v="4"/>
    <n v="537.63"/>
    <n v="2150.52"/>
    <n v="2150.52"/>
    <s v="Low"/>
    <n v="2024"/>
    <s v="Thomas Calderon"/>
    <s v="THOMAS CALDERON"/>
    <n v="1935.4680000000001"/>
    <s v="Jul-2024"/>
  </r>
  <r>
    <n v="8483"/>
    <x v="350"/>
    <x v="638"/>
    <x v="1"/>
    <x v="2"/>
    <s v="Pen"/>
    <n v="8"/>
    <n v="915.27"/>
    <n v="7322.16"/>
    <n v="7322.16"/>
    <s v="High"/>
    <n v="2024"/>
    <s v="Alexandra Coleman"/>
    <s v="ALEXANDRA COLEMAN"/>
    <n v="6589.9440000000004"/>
    <s v="Jul-2024"/>
  </r>
  <r>
    <n v="4155"/>
    <x v="350"/>
    <x v="639"/>
    <x v="2"/>
    <x v="0"/>
    <s v="Table"/>
    <n v="6"/>
    <n v="629.96"/>
    <n v="3779.76"/>
    <n v="3779.76"/>
    <s v="Low"/>
    <n v="2024"/>
    <s v="Karen Ryan"/>
    <s v="KAREN RYAN"/>
    <n v="3401.7840000000006"/>
    <s v="Jul-2024"/>
  </r>
  <r>
    <n v="1768"/>
    <x v="351"/>
    <x v="640"/>
    <x v="1"/>
    <x v="2"/>
    <s v="Desk"/>
    <n v="8"/>
    <n v="572.27"/>
    <n v="4578.16"/>
    <n v="4578.16"/>
    <s v="Low"/>
    <n v="2024"/>
    <s v="Brandon Schmidt"/>
    <s v="BRANDON SCHMIDT"/>
    <n v="4120.3440000000001"/>
    <s v="Jul-2024"/>
  </r>
  <r>
    <n v="3604"/>
    <x v="352"/>
    <x v="641"/>
    <x v="3"/>
    <x v="1"/>
    <s v="Laptop"/>
    <n v="1"/>
    <n v="239.35"/>
    <n v="239.35"/>
    <n v="239.35"/>
    <s v="Low"/>
    <n v="2024"/>
    <s v="Deborah Burton"/>
    <s v="DEBORAH BURTON"/>
    <n v="215.41499999999999"/>
    <s v="Jul-2024"/>
  </r>
  <r>
    <n v="1858"/>
    <x v="353"/>
    <x v="642"/>
    <x v="0"/>
    <x v="2"/>
    <s v="Monitor"/>
    <n v="1"/>
    <n v="686.43"/>
    <n v="686.43"/>
    <n v="686.43"/>
    <s v="Low"/>
    <n v="2024"/>
    <s v="Robin Cardenas"/>
    <s v="ROBIN CARDENAS"/>
    <n v="617.78699999999992"/>
    <s v="Jul-2024"/>
  </r>
  <r>
    <n v="1936"/>
    <x v="354"/>
    <x v="643"/>
    <x v="1"/>
    <x v="1"/>
    <s v="Laptop"/>
    <n v="2"/>
    <n v="544.59"/>
    <n v="1089.18"/>
    <n v="1089.18"/>
    <s v="Low"/>
    <n v="2024"/>
    <s v="Brian Porter"/>
    <s v="BRIAN PORTER"/>
    <n v="980.26200000000006"/>
    <s v="Jul-2024"/>
  </r>
  <r>
    <n v="9435"/>
    <x v="354"/>
    <x v="644"/>
    <x v="3"/>
    <x v="1"/>
    <s v="Pen"/>
    <n v="4"/>
    <n v="693.1"/>
    <n v="2772.4"/>
    <n v="2772.4"/>
    <s v="Low"/>
    <n v="2024"/>
    <s v="Nicole Bray"/>
    <s v="NICOLE BRAY"/>
    <n v="2495.1600000000003"/>
    <s v="Jul-2024"/>
  </r>
  <r>
    <n v="1272"/>
    <x v="355"/>
    <x v="645"/>
    <x v="2"/>
    <x v="0"/>
    <s v="Desk"/>
    <n v="4"/>
    <n v="169.15"/>
    <n v="676.6"/>
    <n v="676.6"/>
    <s v="Low"/>
    <n v="2024"/>
    <s v="Kimberly Summers"/>
    <s v="KIMBERLY SUMMERS"/>
    <n v="608.94000000000005"/>
    <s v="Jul-2024"/>
  </r>
  <r>
    <n v="9716"/>
    <x v="356"/>
    <x v="646"/>
    <x v="0"/>
    <x v="2"/>
    <s v="Desk"/>
    <n v="9"/>
    <n v="181.79"/>
    <n v="1636.11"/>
    <n v="1636.11"/>
    <s v="Low"/>
    <n v="2024"/>
    <s v="Ryan Smith"/>
    <s v="RYAN SMITH"/>
    <n v="1472.4989999999998"/>
    <s v="Jul-2024"/>
  </r>
  <r>
    <n v="2317"/>
    <x v="357"/>
    <x v="647"/>
    <x v="2"/>
    <x v="0"/>
    <s v="Notebook"/>
    <n v="2"/>
    <n v="775.74"/>
    <n v="1551.48"/>
    <n v="1551.48"/>
    <s v="Low"/>
    <n v="2024"/>
    <s v="Dean Mahoney"/>
    <s v="DEAN MAHONEY"/>
    <n v="1396.3320000000001"/>
    <s v="Jul-2024"/>
  </r>
  <r>
    <n v="4267"/>
    <x v="358"/>
    <x v="648"/>
    <x v="3"/>
    <x v="0"/>
    <s v="Notebook"/>
    <n v="6"/>
    <n v="379.52"/>
    <n v="2277.12"/>
    <n v="2277.12"/>
    <s v="Low"/>
    <n v="2024"/>
    <s v="Karla Tran"/>
    <s v="KARLA TRAN"/>
    <n v="2049.4079999999999"/>
    <s v="Jul-2024"/>
  </r>
  <r>
    <n v="8283"/>
    <x v="358"/>
    <x v="649"/>
    <x v="1"/>
    <x v="0"/>
    <s v="Chair"/>
    <n v="7"/>
    <n v="510.79"/>
    <n v="3575.53"/>
    <n v="3575.53"/>
    <s v="Low"/>
    <n v="2024"/>
    <s v="Sarah Newman"/>
    <s v="SARAH NEWMAN"/>
    <n v="3217.9769999999999"/>
    <s v="Jul-2024"/>
  </r>
  <r>
    <n v="8930"/>
    <x v="359"/>
    <x v="650"/>
    <x v="3"/>
    <x v="0"/>
    <s v="Table"/>
    <n v="4"/>
    <n v="697.75"/>
    <n v="2791"/>
    <n v="2791"/>
    <s v="Low"/>
    <n v="2024"/>
    <s v="Jamie Castillo"/>
    <s v="JAMIE CASTILLO"/>
    <n v="2511.9"/>
    <s v="Jul-2024"/>
  </r>
  <r>
    <n v="5857"/>
    <x v="360"/>
    <x v="651"/>
    <x v="1"/>
    <x v="2"/>
    <s v="Desk"/>
    <n v="8"/>
    <n v="322.99"/>
    <n v="2583.92"/>
    <n v="2583.92"/>
    <s v="Low"/>
    <n v="2024"/>
    <s v="Wendy Turner"/>
    <s v="WENDY TURNER"/>
    <n v="2325.5280000000002"/>
    <s v="Jul-2024"/>
  </r>
  <r>
    <n v="2918"/>
    <x v="360"/>
    <x v="652"/>
    <x v="2"/>
    <x v="1"/>
    <s v="Monitor"/>
    <n v="2"/>
    <n v="33.4"/>
    <n v="66.8"/>
    <n v="66.8"/>
    <s v="Low"/>
    <n v="2024"/>
    <s v="Charles Brock"/>
    <s v="CHARLES BROCK"/>
    <n v="60.12"/>
    <s v="Jul-2024"/>
  </r>
  <r>
    <n v="8180"/>
    <x v="361"/>
    <x v="653"/>
    <x v="0"/>
    <x v="2"/>
    <s v="Printer"/>
    <n v="2"/>
    <n v="259.72000000000003"/>
    <n v="519.44000000000005"/>
    <n v="519.44000000000005"/>
    <s v="Low"/>
    <n v="2024"/>
    <s v="Michelle Collins"/>
    <s v="MICHELLE COLLINS"/>
    <n v="467.49600000000004"/>
    <s v="Jul-2024"/>
  </r>
  <r>
    <n v="1712"/>
    <x v="362"/>
    <x v="654"/>
    <x v="3"/>
    <x v="2"/>
    <s v="Monitor"/>
    <n v="1"/>
    <n v="494.53"/>
    <n v="494.53"/>
    <n v="494.53"/>
    <s v="Low"/>
    <n v="2024"/>
    <s v="Dean Moss"/>
    <s v="DEAN MOSS"/>
    <n v="445.077"/>
    <s v="Jul-2024"/>
  </r>
  <r>
    <n v="7646"/>
    <x v="362"/>
    <x v="655"/>
    <x v="0"/>
    <x v="2"/>
    <s v="Notebook"/>
    <n v="6"/>
    <n v="620.97"/>
    <n v="3725.82"/>
    <n v="3725.82"/>
    <s v="Low"/>
    <n v="2024"/>
    <s v="Karen West"/>
    <s v="KAREN WEST"/>
    <n v="3353.2380000000003"/>
    <s v="Jul-2024"/>
  </r>
  <r>
    <n v="8233"/>
    <x v="363"/>
    <x v="656"/>
    <x v="2"/>
    <x v="1"/>
    <s v="Desk"/>
    <n v="1"/>
    <n v="512.39"/>
    <n v="512.39"/>
    <n v="512.39"/>
    <s v="Low"/>
    <n v="2024"/>
    <s v="Michael Taylor"/>
    <s v="MICHAEL TAYLOR"/>
    <n v="461.15100000000001"/>
    <s v="Jul-2024"/>
  </r>
  <r>
    <n v="1206"/>
    <x v="364"/>
    <x v="657"/>
    <x v="3"/>
    <x v="1"/>
    <s v="Table"/>
    <n v="3"/>
    <n v="266.83"/>
    <n v="800.49"/>
    <n v="800.49"/>
    <s v="Low"/>
    <n v="2024"/>
    <s v="John Peck"/>
    <s v="JOHN PECK"/>
    <n v="720.44100000000003"/>
    <s v="Jul-2024"/>
  </r>
  <r>
    <n v="2102"/>
    <x v="364"/>
    <x v="658"/>
    <x v="2"/>
    <x v="2"/>
    <s v="Notebook"/>
    <n v="9"/>
    <n v="934.54"/>
    <n v="8410.86"/>
    <n v="8410.86"/>
    <s v="High"/>
    <n v="2024"/>
    <s v="Taylor Arnold"/>
    <s v="TAYLOR ARNOLD"/>
    <n v="7569.7740000000003"/>
    <s v="Jul-2024"/>
  </r>
  <r>
    <n v="8792"/>
    <x v="364"/>
    <x v="659"/>
    <x v="0"/>
    <x v="1"/>
    <s v="Chair"/>
    <n v="3"/>
    <n v="145.08000000000001"/>
    <n v="435.24"/>
    <n v="435.24"/>
    <s v="Low"/>
    <n v="2024"/>
    <s v="Melanie Garza"/>
    <s v="MELANIE GARZA"/>
    <n v="391.71600000000001"/>
    <s v="Jul-2024"/>
  </r>
  <r>
    <n v="7383"/>
    <x v="365"/>
    <x v="660"/>
    <x v="0"/>
    <x v="1"/>
    <s v="Pen"/>
    <n v="2"/>
    <n v="208.15"/>
    <n v="416.3"/>
    <n v="416.3"/>
    <s v="Low"/>
    <n v="2024"/>
    <s v="Shannon Johnson"/>
    <s v="SHANNON JOHNSON"/>
    <n v="374.67"/>
    <s v="Jul-2024"/>
  </r>
  <r>
    <n v="2919"/>
    <x v="366"/>
    <x v="661"/>
    <x v="3"/>
    <x v="2"/>
    <s v="Desk"/>
    <n v="3"/>
    <n v="354.33"/>
    <n v="1062.99"/>
    <n v="1062.99"/>
    <s v="Low"/>
    <n v="2024"/>
    <s v="Theresa May"/>
    <s v="THERESA MAY"/>
    <n v="956.69100000000003"/>
    <s v="Jul-2024"/>
  </r>
  <r>
    <n v="5703"/>
    <x v="367"/>
    <x v="662"/>
    <x v="3"/>
    <x v="2"/>
    <s v="Printer"/>
    <n v="8"/>
    <n v="523.73"/>
    <n v="4189.84"/>
    <n v="4189.84"/>
    <s v="Low"/>
    <n v="2024"/>
    <s v="Brittany Carpenter"/>
    <s v="BRITTANY CARPENTER"/>
    <n v="3770.8560000000002"/>
    <s v="Jul-2024"/>
  </r>
  <r>
    <n v="3015"/>
    <x v="368"/>
    <x v="663"/>
    <x v="2"/>
    <x v="0"/>
    <s v="Printer"/>
    <n v="4"/>
    <n v="126.57"/>
    <n v="506.28"/>
    <n v="506.28"/>
    <s v="Low"/>
    <n v="2024"/>
    <s v="Donna Barajas"/>
    <s v="DONNA BARAJAS"/>
    <n v="455.65199999999999"/>
    <s v="Aug-2024"/>
  </r>
  <r>
    <n v="7001"/>
    <x v="368"/>
    <x v="664"/>
    <x v="0"/>
    <x v="1"/>
    <s v="Table"/>
    <n v="5"/>
    <n v="86.18"/>
    <n v="430.9"/>
    <n v="430.90000000000003"/>
    <s v="Low"/>
    <n v="2024"/>
    <s v="Kevin Perez"/>
    <s v="KEVIN PEREZ"/>
    <n v="387.81000000000006"/>
    <s v="Aug-2024"/>
  </r>
  <r>
    <n v="9510"/>
    <x v="368"/>
    <x v="665"/>
    <x v="2"/>
    <x v="0"/>
    <s v="Notebook"/>
    <n v="4"/>
    <n v="683.69"/>
    <n v="2734.76"/>
    <n v="2734.76"/>
    <s v="Low"/>
    <n v="2024"/>
    <s v="Renee Williams"/>
    <s v="RENEE WILLIAMS"/>
    <n v="2461.2840000000001"/>
    <s v="Aug-2024"/>
  </r>
  <r>
    <n v="3745"/>
    <x v="368"/>
    <x v="666"/>
    <x v="1"/>
    <x v="0"/>
    <s v="Desk"/>
    <n v="9"/>
    <n v="114.61"/>
    <n v="1031.49"/>
    <n v="1031.49"/>
    <s v="Low"/>
    <n v="2024"/>
    <s v="Rodney Pearson"/>
    <s v="RODNEY PEARSON"/>
    <n v="928.34100000000001"/>
    <s v="Aug-2024"/>
  </r>
  <r>
    <n v="5325"/>
    <x v="369"/>
    <x v="667"/>
    <x v="0"/>
    <x v="0"/>
    <s v="Printer"/>
    <n v="5"/>
    <n v="709.71"/>
    <n v="3548.55"/>
    <n v="3548.55"/>
    <s v="Low"/>
    <n v="2024"/>
    <s v="Nicole Wright"/>
    <s v="NICOLE WRIGHT"/>
    <n v="3193.6950000000002"/>
    <s v="Aug-2024"/>
  </r>
  <r>
    <n v="9993"/>
    <x v="369"/>
    <x v="668"/>
    <x v="2"/>
    <x v="2"/>
    <s v="Laptop"/>
    <n v="9"/>
    <n v="199.95"/>
    <n v="1799.55"/>
    <n v="1799.55"/>
    <s v="Low"/>
    <n v="2024"/>
    <s v="John Taylor"/>
    <s v="JOHN TAYLOR"/>
    <n v="1619.5949999999998"/>
    <s v="Aug-2024"/>
  </r>
  <r>
    <n v="6618"/>
    <x v="370"/>
    <x v="669"/>
    <x v="0"/>
    <x v="2"/>
    <s v="Pen"/>
    <n v="4"/>
    <n v="179.96"/>
    <n v="719.84"/>
    <n v="719.84"/>
    <s v="Low"/>
    <n v="2024"/>
    <s v="John Golden"/>
    <s v="JOHN GOLDEN"/>
    <n v="647.85599999999999"/>
    <s v="Aug-2024"/>
  </r>
  <r>
    <n v="1627"/>
    <x v="370"/>
    <x v="670"/>
    <x v="0"/>
    <x v="2"/>
    <s v="Chair"/>
    <n v="1"/>
    <n v="457.25"/>
    <n v="457.25"/>
    <n v="457.25"/>
    <s v="Low"/>
    <n v="2024"/>
    <s v="James Turner"/>
    <s v="JAMES TURNER"/>
    <n v="411.52500000000003"/>
    <s v="Aug-2024"/>
  </r>
  <r>
    <n v="9803"/>
    <x v="371"/>
    <x v="671"/>
    <x v="1"/>
    <x v="0"/>
    <s v="Chair"/>
    <n v="5"/>
    <n v="909.94"/>
    <n v="4549.7000000000007"/>
    <n v="4549.7000000000007"/>
    <s v="Low"/>
    <n v="2024"/>
    <s v="Katrina Underwood"/>
    <s v="KATRINA UNDERWOOD"/>
    <n v="4094.73"/>
    <s v="Aug-2024"/>
  </r>
  <r>
    <n v="2064"/>
    <x v="371"/>
    <x v="672"/>
    <x v="1"/>
    <x v="2"/>
    <s v="Table"/>
    <n v="1"/>
    <n v="764.66"/>
    <n v="764.66"/>
    <n v="764.66"/>
    <s v="Low"/>
    <n v="2024"/>
    <s v="Brenda Garcia"/>
    <s v="BRENDA GARCIA"/>
    <n v="688.19399999999996"/>
    <s v="Aug-2024"/>
  </r>
  <r>
    <n v="8292"/>
    <x v="372"/>
    <x v="673"/>
    <x v="3"/>
    <x v="1"/>
    <s v="Notebook"/>
    <n v="3"/>
    <n v="186.76"/>
    <n v="560.28"/>
    <n v="560.28"/>
    <s v="Low"/>
    <n v="2024"/>
    <s v="Heather Mcdaniel"/>
    <s v="HEATHER MCDANIEL"/>
    <n v="504.25200000000001"/>
    <s v="Aug-2024"/>
  </r>
  <r>
    <n v="2557"/>
    <x v="372"/>
    <x v="674"/>
    <x v="3"/>
    <x v="1"/>
    <s v="Pen"/>
    <n v="6"/>
    <n v="937.24"/>
    <n v="5623.4400000000014"/>
    <n v="5623.4400000000005"/>
    <s v="High"/>
    <n v="2024"/>
    <s v="Julie Miller"/>
    <s v="JULIE MILLER"/>
    <n v="5061.0960000000005"/>
    <s v="Aug-2024"/>
  </r>
  <r>
    <n v="1304"/>
    <x v="373"/>
    <x v="675"/>
    <x v="2"/>
    <x v="1"/>
    <s v="Monitor"/>
    <n v="1"/>
    <n v="493.96"/>
    <n v="493.96"/>
    <n v="493.96"/>
    <s v="Low"/>
    <n v="2024"/>
    <s v="Jason Johnson"/>
    <s v="JASON JOHNSON"/>
    <n v="444.56399999999996"/>
    <s v="Aug-2024"/>
  </r>
  <r>
    <n v="4235"/>
    <x v="374"/>
    <x v="676"/>
    <x v="0"/>
    <x v="2"/>
    <s v="Notebook"/>
    <n v="3"/>
    <n v="253.94"/>
    <n v="761.81999999999994"/>
    <n v="761.81999999999994"/>
    <s v="Low"/>
    <n v="2024"/>
    <s v="Lisa White"/>
    <s v="LISA WHITE"/>
    <n v="685.63799999999992"/>
    <s v="Aug-2024"/>
  </r>
  <r>
    <n v="9112"/>
    <x v="375"/>
    <x v="677"/>
    <x v="2"/>
    <x v="1"/>
    <s v="Chair"/>
    <n v="5"/>
    <n v="39.67"/>
    <n v="198.35"/>
    <n v="198.35000000000002"/>
    <s v="Low"/>
    <n v="2024"/>
    <s v="Jason Lindsey"/>
    <s v="JASON LINDSEY"/>
    <n v="178.51500000000001"/>
    <s v="Aug-2024"/>
  </r>
  <r>
    <n v="6515"/>
    <x v="375"/>
    <x v="678"/>
    <x v="3"/>
    <x v="2"/>
    <s v="Laptop"/>
    <n v="9"/>
    <n v="782.72"/>
    <n v="7044.48"/>
    <n v="7044.4800000000005"/>
    <s v="High"/>
    <n v="2024"/>
    <s v="Brian Lyons"/>
    <s v="BRIAN LYONS"/>
    <n v="6340.0320000000011"/>
    <s v="Aug-2024"/>
  </r>
  <r>
    <n v="1556"/>
    <x v="376"/>
    <x v="679"/>
    <x v="1"/>
    <x v="2"/>
    <s v="Laptop"/>
    <n v="9"/>
    <n v="665.22"/>
    <n v="5986.98"/>
    <n v="5986.9800000000005"/>
    <s v="High"/>
    <n v="2024"/>
    <s v="Lisa Joseph"/>
    <s v="LISA JOSEPH"/>
    <n v="5388.2820000000011"/>
    <s v="Aug-2024"/>
  </r>
  <r>
    <n v="9388"/>
    <x v="376"/>
    <x v="680"/>
    <x v="2"/>
    <x v="1"/>
    <s v="Monitor"/>
    <n v="5"/>
    <n v="605.86"/>
    <n v="3029.3"/>
    <n v="3029.3"/>
    <s v="Low"/>
    <n v="2024"/>
    <s v="Jeffrey Nguyen"/>
    <s v="JEFFREY NGUYEN"/>
    <n v="2726.37"/>
    <s v="Aug-2024"/>
  </r>
  <r>
    <n v="2898"/>
    <x v="377"/>
    <x v="681"/>
    <x v="1"/>
    <x v="2"/>
    <s v="Monitor"/>
    <n v="7"/>
    <n v="238.76"/>
    <n v="1671.32"/>
    <n v="1671.32"/>
    <s v="Low"/>
    <n v="2024"/>
    <s v="Steven Reyes"/>
    <s v="STEVEN REYES"/>
    <n v="1504.1879999999999"/>
    <s v="Aug-2024"/>
  </r>
  <r>
    <n v="5133"/>
    <x v="378"/>
    <x v="682"/>
    <x v="3"/>
    <x v="1"/>
    <s v="Table"/>
    <n v="6"/>
    <n v="884.95"/>
    <n v="5309.7000000000007"/>
    <n v="5309.7000000000007"/>
    <s v="High"/>
    <n v="2024"/>
    <s v="Jonathan Clark"/>
    <s v="JONATHAN CLARK"/>
    <n v="4778.7300000000005"/>
    <s v="Aug-2024"/>
  </r>
  <r>
    <n v="1645"/>
    <x v="379"/>
    <x v="683"/>
    <x v="2"/>
    <x v="0"/>
    <s v="Desk"/>
    <n v="7"/>
    <n v="34.340000000000003"/>
    <n v="240.38"/>
    <n v="240.38000000000002"/>
    <s v="Low"/>
    <n v="2024"/>
    <s v="Debra Flowers"/>
    <s v="DEBRA FLOWERS"/>
    <n v="216.34200000000001"/>
    <s v="Aug-2024"/>
  </r>
  <r>
    <n v="2310"/>
    <x v="379"/>
    <x v="684"/>
    <x v="3"/>
    <x v="2"/>
    <s v="Printer"/>
    <n v="9"/>
    <n v="359.72"/>
    <n v="3237.48"/>
    <n v="3237.4800000000005"/>
    <s v="Low"/>
    <n v="2024"/>
    <s v="Gina Miranda"/>
    <s v="GINA MIRANDA"/>
    <n v="2913.7320000000004"/>
    <s v="Aug-2024"/>
  </r>
  <r>
    <n v="9846"/>
    <x v="380"/>
    <x v="685"/>
    <x v="0"/>
    <x v="0"/>
    <s v="Printer"/>
    <n v="1"/>
    <n v="727.52"/>
    <n v="727.52"/>
    <n v="727.52"/>
    <s v="Low"/>
    <n v="2024"/>
    <s v="Tonya Holland"/>
    <s v="TONYA HOLLAND"/>
    <n v="654.76800000000003"/>
    <s v="Aug-2024"/>
  </r>
  <r>
    <n v="7497"/>
    <x v="380"/>
    <x v="686"/>
    <x v="1"/>
    <x v="0"/>
    <s v="Table"/>
    <n v="9"/>
    <n v="98.52"/>
    <n v="886.68"/>
    <n v="886.68"/>
    <s v="Low"/>
    <n v="2024"/>
    <s v="Amanda Cross"/>
    <s v="AMANDA CROSS"/>
    <n v="798.01199999999994"/>
    <s v="Aug-2024"/>
  </r>
  <r>
    <n v="8282"/>
    <x v="380"/>
    <x v="687"/>
    <x v="2"/>
    <x v="2"/>
    <s v="Desk"/>
    <n v="7"/>
    <n v="130.66999999999999"/>
    <n v="914.68999999999994"/>
    <n v="914.68999999999994"/>
    <s v="Low"/>
    <n v="2024"/>
    <s v="Patty Acosta"/>
    <s v="PATTY ACOSTA"/>
    <n v="823.221"/>
    <s v="Aug-2024"/>
  </r>
  <r>
    <n v="4061"/>
    <x v="381"/>
    <x v="688"/>
    <x v="2"/>
    <x v="0"/>
    <s v="Laptop"/>
    <n v="3"/>
    <n v="611.02"/>
    <n v="1833.06"/>
    <n v="1833.06"/>
    <s v="Low"/>
    <n v="2024"/>
    <s v="Amanda Riley"/>
    <s v="AMANDA RILEY"/>
    <n v="1649.7539999999999"/>
    <s v="Aug-2024"/>
  </r>
  <r>
    <n v="6873"/>
    <x v="382"/>
    <x v="689"/>
    <x v="1"/>
    <x v="0"/>
    <s v="Pen"/>
    <n v="6"/>
    <n v="245.17"/>
    <n v="1471.02"/>
    <n v="1471.02"/>
    <s v="Low"/>
    <n v="2024"/>
    <s v="Ronald Galvan"/>
    <s v="RONALD GALVAN"/>
    <n v="1323.9179999999999"/>
    <s v="Aug-2024"/>
  </r>
  <r>
    <n v="2544"/>
    <x v="383"/>
    <x v="690"/>
    <x v="0"/>
    <x v="2"/>
    <s v="Table"/>
    <n v="9"/>
    <n v="711.97"/>
    <n v="6407.73"/>
    <n v="6407.7300000000005"/>
    <s v="High"/>
    <n v="2024"/>
    <s v="April Griffin"/>
    <s v="APRIL GRIFFIN"/>
    <n v="5766.9570000000003"/>
    <s v="Aug-2024"/>
  </r>
  <r>
    <n v="4299"/>
    <x v="383"/>
    <x v="691"/>
    <x v="0"/>
    <x v="1"/>
    <s v="Chair"/>
    <n v="5"/>
    <n v="739.04"/>
    <n v="3695.2"/>
    <n v="3695.2"/>
    <s v="Low"/>
    <n v="2024"/>
    <s v="Tiffany Huff"/>
    <s v="TIFFANY HUFF"/>
    <n v="3325.68"/>
    <s v="Aug-2024"/>
  </r>
  <r>
    <n v="6570"/>
    <x v="383"/>
    <x v="692"/>
    <x v="2"/>
    <x v="1"/>
    <s v="Chair"/>
    <n v="5"/>
    <n v="740.13"/>
    <n v="3700.65"/>
    <n v="3700.65"/>
    <s v="Low"/>
    <n v="2024"/>
    <s v="Samantha Munoz"/>
    <s v="SAMANTHA MUNOZ"/>
    <n v="3330.585"/>
    <s v="Aug-2024"/>
  </r>
  <r>
    <n v="5256"/>
    <x v="384"/>
    <x v="693"/>
    <x v="3"/>
    <x v="2"/>
    <s v="Pen"/>
    <n v="5"/>
    <n v="740.06"/>
    <n v="3700.3"/>
    <n v="3700.2999999999997"/>
    <s v="Low"/>
    <n v="2024"/>
    <s v="Sarah Vargas"/>
    <s v="SARAH VARGAS"/>
    <n v="3330.27"/>
    <s v="Aug-2024"/>
  </r>
  <r>
    <n v="2192"/>
    <x v="385"/>
    <x v="694"/>
    <x v="3"/>
    <x v="1"/>
    <s v="Chair"/>
    <n v="6"/>
    <n v="657.97"/>
    <n v="3947.82"/>
    <n v="3947.82"/>
    <s v="Low"/>
    <n v="2024"/>
    <s v="Tammy Vasquez"/>
    <s v="TAMMY VASQUEZ"/>
    <n v="3553.038"/>
    <s v="Aug-2024"/>
  </r>
  <r>
    <n v="7647"/>
    <x v="385"/>
    <x v="695"/>
    <x v="2"/>
    <x v="1"/>
    <s v="Notebook"/>
    <n v="5"/>
    <n v="620.48"/>
    <n v="3102.4"/>
    <n v="3102.4"/>
    <s v="Low"/>
    <n v="2024"/>
    <s v="Kurt Baker Md"/>
    <s v="KURT BAKER MD"/>
    <n v="2792.16"/>
    <s v="Aug-2024"/>
  </r>
  <r>
    <n v="7060"/>
    <x v="385"/>
    <x v="696"/>
    <x v="3"/>
    <x v="2"/>
    <s v="Notebook"/>
    <n v="5"/>
    <n v="642.73"/>
    <n v="3213.65"/>
    <n v="3213.65"/>
    <s v="Low"/>
    <n v="2024"/>
    <s v="David Garcia"/>
    <s v="DAVID GARCIA"/>
    <n v="2892.2849999999999"/>
    <s v="Aug-2024"/>
  </r>
  <r>
    <n v="2277"/>
    <x v="386"/>
    <x v="697"/>
    <x v="0"/>
    <x v="0"/>
    <s v="Monitor"/>
    <n v="1"/>
    <n v="275.99"/>
    <n v="275.99"/>
    <n v="275.99"/>
    <s v="Low"/>
    <n v="2024"/>
    <s v="Robert Flores"/>
    <s v="ROBERT FLORES"/>
    <n v="248.39100000000002"/>
    <s v="Aug-2024"/>
  </r>
  <r>
    <n v="1844"/>
    <x v="387"/>
    <x v="698"/>
    <x v="3"/>
    <x v="2"/>
    <s v="Printer"/>
    <n v="4"/>
    <n v="545.88"/>
    <n v="2183.52"/>
    <n v="2183.52"/>
    <s v="Low"/>
    <n v="2024"/>
    <s v="Corey Fisher"/>
    <s v="COREY FISHER"/>
    <n v="1965.1680000000001"/>
    <s v="Aug-2024"/>
  </r>
  <r>
    <n v="5728"/>
    <x v="388"/>
    <x v="699"/>
    <x v="0"/>
    <x v="0"/>
    <s v="Notebook"/>
    <n v="9"/>
    <n v="597.01"/>
    <n v="5373.09"/>
    <n v="5373.09"/>
    <s v="High"/>
    <n v="2024"/>
    <s v="Jacob Sims"/>
    <s v="JACOB SIMS"/>
    <n v="4835.7809999999999"/>
    <s v="Sep-2024"/>
  </r>
  <r>
    <n v="2355"/>
    <x v="388"/>
    <x v="700"/>
    <x v="3"/>
    <x v="2"/>
    <s v="Chair"/>
    <n v="9"/>
    <n v="882.06"/>
    <n v="7938.5399999999991"/>
    <n v="7938.5399999999991"/>
    <s v="High"/>
    <n v="2024"/>
    <s v="Mr. Zachary Mcbride Dvm"/>
    <s v="MR. ZACHARY MCBRIDE DVM"/>
    <n v="7144.6859999999997"/>
    <s v="Sep-2024"/>
  </r>
  <r>
    <n v="5355"/>
    <x v="388"/>
    <x v="701"/>
    <x v="0"/>
    <x v="1"/>
    <s v="Chair"/>
    <n v="6"/>
    <n v="232.37"/>
    <n v="1394.22"/>
    <n v="1394.22"/>
    <s v="Low"/>
    <n v="2024"/>
    <s v="Dr. Kari Newton"/>
    <s v="DR. KARI NEWTON"/>
    <n v="1254.798"/>
    <s v="Sep-2024"/>
  </r>
  <r>
    <n v="6199"/>
    <x v="389"/>
    <x v="702"/>
    <x v="1"/>
    <x v="0"/>
    <s v="Chair"/>
    <n v="9"/>
    <n v="546.48"/>
    <n v="4918.32"/>
    <n v="4918.32"/>
    <s v="Low"/>
    <n v="2024"/>
    <s v="Richard Fitzpatrick"/>
    <s v="RICHARD FITZPATRICK"/>
    <n v="4426.4880000000003"/>
    <s v="Sep-2024"/>
  </r>
  <r>
    <n v="6303"/>
    <x v="390"/>
    <x v="703"/>
    <x v="2"/>
    <x v="1"/>
    <s v="Laptop"/>
    <n v="2"/>
    <n v="213.78"/>
    <n v="427.56"/>
    <n v="427.56"/>
    <s v="Low"/>
    <n v="2024"/>
    <s v="Spencer Lowe"/>
    <s v="SPENCER LOWE"/>
    <n v="384.80400000000003"/>
    <s v="Sep-2024"/>
  </r>
  <r>
    <n v="9759"/>
    <x v="391"/>
    <x v="288"/>
    <x v="0"/>
    <x v="2"/>
    <s v="Notebook"/>
    <n v="6"/>
    <n v="530.42999999999995"/>
    <n v="3182.58"/>
    <n v="3182.58"/>
    <s v="Low"/>
    <n v="2024"/>
    <s v="Jennifer Brown"/>
    <s v="JENNIFER BROWN"/>
    <n v="2864.3219999999997"/>
    <s v="Sep-2024"/>
  </r>
  <r>
    <n v="7513"/>
    <x v="391"/>
    <x v="704"/>
    <x v="1"/>
    <x v="2"/>
    <s v="Notebook"/>
    <n v="9"/>
    <n v="863.51"/>
    <n v="7771.59"/>
    <n v="7771.59"/>
    <s v="High"/>
    <n v="2024"/>
    <s v="Marilyn Sullivan"/>
    <s v="MARILYN SULLIVAN"/>
    <n v="6994.4309999999996"/>
    <s v="Sep-2024"/>
  </r>
  <r>
    <n v="9753"/>
    <x v="392"/>
    <x v="705"/>
    <x v="2"/>
    <x v="2"/>
    <s v="Desk"/>
    <n v="2"/>
    <n v="600.30999999999995"/>
    <n v="1200.6199999999999"/>
    <n v="1200.6199999999999"/>
    <s v="Low"/>
    <n v="2024"/>
    <s v="James Orr"/>
    <s v="JAMES ORR"/>
    <n v="1080.558"/>
    <s v="Sep-2024"/>
  </r>
  <r>
    <n v="8510"/>
    <x v="392"/>
    <x v="706"/>
    <x v="2"/>
    <x v="1"/>
    <s v="Desk"/>
    <n v="7"/>
    <n v="227.02"/>
    <n v="1589.14"/>
    <n v="1589.14"/>
    <s v="Low"/>
    <n v="2024"/>
    <s v="Jasmin Powell"/>
    <s v="JASMIN POWELL"/>
    <n v="1430.2260000000001"/>
    <s v="Sep-2024"/>
  </r>
  <r>
    <n v="7083"/>
    <x v="392"/>
    <x v="707"/>
    <x v="3"/>
    <x v="1"/>
    <s v="Table"/>
    <n v="2"/>
    <n v="863.39"/>
    <n v="1726.78"/>
    <n v="1726.78"/>
    <s v="Low"/>
    <n v="2024"/>
    <s v="Jennifer Wheeler"/>
    <s v="JENNIFER WHEELER"/>
    <n v="1554.1020000000001"/>
    <s v="Sep-2024"/>
  </r>
  <r>
    <n v="7756"/>
    <x v="393"/>
    <x v="708"/>
    <x v="1"/>
    <x v="0"/>
    <s v="Laptop"/>
    <n v="2"/>
    <n v="138.22"/>
    <n v="276.44"/>
    <n v="276.44"/>
    <s v="Low"/>
    <n v="2024"/>
    <s v="Margaret Morris"/>
    <s v="MARGARET MORRIS"/>
    <n v="248.79599999999999"/>
    <s v="Sep-2024"/>
  </r>
  <r>
    <n v="4531"/>
    <x v="394"/>
    <x v="709"/>
    <x v="2"/>
    <x v="1"/>
    <s v="Desk"/>
    <n v="1"/>
    <n v="901.02"/>
    <n v="901.02"/>
    <n v="901.02"/>
    <s v="Low"/>
    <n v="2024"/>
    <s v="Nathan Robles"/>
    <s v="NATHAN ROBLES"/>
    <n v="810.91800000000001"/>
    <s v="Sep-2024"/>
  </r>
  <r>
    <n v="3140"/>
    <x v="395"/>
    <x v="710"/>
    <x v="2"/>
    <x v="0"/>
    <s v="Table"/>
    <n v="7"/>
    <n v="939.68"/>
    <n v="6577.7599999999993"/>
    <n v="6577.7599999999993"/>
    <s v="High"/>
    <n v="2024"/>
    <s v="Cole Torres"/>
    <s v="COLE TORRES"/>
    <n v="5919.9840000000004"/>
    <s v="Sep-2024"/>
  </r>
  <r>
    <n v="6120"/>
    <x v="395"/>
    <x v="711"/>
    <x v="0"/>
    <x v="1"/>
    <s v="Table"/>
    <n v="5"/>
    <n v="156.86000000000001"/>
    <n v="784.30000000000007"/>
    <n v="784.30000000000007"/>
    <s v="Low"/>
    <n v="2024"/>
    <s v="Amber Allison"/>
    <s v="AMBER ALLISON"/>
    <n v="705.87"/>
    <s v="Sep-2024"/>
  </r>
  <r>
    <n v="7232"/>
    <x v="396"/>
    <x v="712"/>
    <x v="2"/>
    <x v="2"/>
    <s v="Printer"/>
    <n v="6"/>
    <n v="597.02"/>
    <n v="3582.12"/>
    <n v="3582.12"/>
    <s v="Low"/>
    <n v="2024"/>
    <s v="Brian Nguyen"/>
    <s v="BRIAN NGUYEN"/>
    <n v="3223.9079999999999"/>
    <s v="Sep-2024"/>
  </r>
  <r>
    <n v="5647"/>
    <x v="397"/>
    <x v="713"/>
    <x v="3"/>
    <x v="2"/>
    <s v="Desk"/>
    <n v="5"/>
    <n v="655.15"/>
    <n v="3275.75"/>
    <n v="3275.75"/>
    <s v="Low"/>
    <n v="2024"/>
    <s v="Ryan Woodward"/>
    <s v="RYAN WOODWARD"/>
    <n v="2948.1750000000002"/>
    <s v="Sep-2024"/>
  </r>
  <r>
    <n v="6399"/>
    <x v="398"/>
    <x v="714"/>
    <x v="2"/>
    <x v="2"/>
    <s v="Pen"/>
    <n v="2"/>
    <n v="814.86"/>
    <n v="1629.72"/>
    <n v="1629.72"/>
    <s v="Low"/>
    <n v="2024"/>
    <s v="Robert Arnold"/>
    <s v="ROBERT ARNOLD"/>
    <n v="1466.748"/>
    <s v="Sep-2024"/>
  </r>
  <r>
    <n v="1909"/>
    <x v="398"/>
    <x v="715"/>
    <x v="2"/>
    <x v="1"/>
    <s v="Notebook"/>
    <n v="5"/>
    <n v="935.09"/>
    <n v="4675.45"/>
    <n v="4675.45"/>
    <s v="Low"/>
    <n v="2024"/>
    <s v="Richard Sanchez"/>
    <s v="RICHARD SANCHEZ"/>
    <n v="4207.9049999999997"/>
    <s v="Sep-2024"/>
  </r>
  <r>
    <n v="8700"/>
    <x v="399"/>
    <x v="716"/>
    <x v="0"/>
    <x v="0"/>
    <s v="Table"/>
    <n v="9"/>
    <n v="399.93"/>
    <n v="3599.37"/>
    <n v="3599.37"/>
    <s v="Low"/>
    <n v="2024"/>
    <s v="Lisa Price"/>
    <s v="LISA PRICE"/>
    <n v="3239.433"/>
    <s v="Sep-2024"/>
  </r>
  <r>
    <n v="8358"/>
    <x v="400"/>
    <x v="717"/>
    <x v="0"/>
    <x v="0"/>
    <s v="Desk"/>
    <n v="5"/>
    <n v="407.91"/>
    <n v="2039.55"/>
    <n v="2039.5500000000002"/>
    <s v="Low"/>
    <n v="2024"/>
    <s v="Joseph Vaughn"/>
    <s v="JOSEPH VAUGHN"/>
    <n v="1835.5950000000003"/>
    <s v="Sep-2024"/>
  </r>
  <r>
    <n v="8391"/>
    <x v="400"/>
    <x v="718"/>
    <x v="1"/>
    <x v="1"/>
    <s v="Printer"/>
    <n v="9"/>
    <n v="987.85"/>
    <n v="8890.65"/>
    <n v="8890.65"/>
    <s v="High"/>
    <n v="2024"/>
    <s v="Andrew Smith"/>
    <s v="ANDREW SMITH"/>
    <n v="8001.5850000000009"/>
    <s v="Sep-2024"/>
  </r>
  <r>
    <n v="3673"/>
    <x v="400"/>
    <x v="719"/>
    <x v="2"/>
    <x v="0"/>
    <s v="Notebook"/>
    <n v="4"/>
    <n v="887.74"/>
    <n v="3550.96"/>
    <n v="3550.96"/>
    <s v="Low"/>
    <n v="2024"/>
    <s v="Alexis Valdez"/>
    <s v="ALEXIS VALDEZ"/>
    <n v="3195.864"/>
    <s v="Sep-2024"/>
  </r>
  <r>
    <n v="5915"/>
    <x v="401"/>
    <x v="720"/>
    <x v="0"/>
    <x v="1"/>
    <s v="Desk"/>
    <n v="9"/>
    <n v="683.43"/>
    <n v="6150.87"/>
    <n v="6150.87"/>
    <s v="High"/>
    <n v="2024"/>
    <s v="Benjamin Phillips"/>
    <s v="BENJAMIN PHILLIPS"/>
    <n v="5535.7829999999994"/>
    <s v="Sep-2024"/>
  </r>
  <r>
    <n v="6658"/>
    <x v="402"/>
    <x v="721"/>
    <x v="1"/>
    <x v="0"/>
    <s v="Table"/>
    <n v="6"/>
    <n v="984.56"/>
    <n v="5907.36"/>
    <n v="5907.36"/>
    <s v="High"/>
    <n v="2024"/>
    <s v="Michelle Sanders"/>
    <s v="MICHELLE SANDERS"/>
    <n v="5316.6239999999998"/>
    <s v="Sep-2024"/>
  </r>
  <r>
    <n v="5045"/>
    <x v="402"/>
    <x v="722"/>
    <x v="1"/>
    <x v="1"/>
    <s v="Monitor"/>
    <n v="1"/>
    <n v="84.39"/>
    <n v="84.39"/>
    <n v="84.39"/>
    <s v="Low"/>
    <n v="2024"/>
    <s v="Karen Hill"/>
    <s v="KAREN HILL"/>
    <n v="75.951000000000008"/>
    <s v="Sep-2024"/>
  </r>
  <r>
    <n v="1493"/>
    <x v="403"/>
    <x v="723"/>
    <x v="3"/>
    <x v="2"/>
    <s v="Chair"/>
    <n v="3"/>
    <n v="501.4"/>
    <n v="1504.2"/>
    <n v="1504.1999999999998"/>
    <s v="Low"/>
    <n v="2024"/>
    <s v="Jeremy Peterson"/>
    <s v="JEREMY PETERSON"/>
    <n v="1353.78"/>
    <s v="Sep-2024"/>
  </r>
  <r>
    <n v="4192"/>
    <x v="404"/>
    <x v="724"/>
    <x v="1"/>
    <x v="2"/>
    <s v="Monitor"/>
    <n v="8"/>
    <n v="76.680000000000007"/>
    <n v="613.44000000000005"/>
    <n v="613.44000000000005"/>
    <s v="Low"/>
    <n v="2024"/>
    <s v="Jonathan Espinoza"/>
    <s v="JONATHAN ESPINOZA"/>
    <n v="552.09600000000012"/>
    <s v="Sep-2024"/>
  </r>
  <r>
    <n v="2970"/>
    <x v="405"/>
    <x v="725"/>
    <x v="2"/>
    <x v="0"/>
    <s v="Printer"/>
    <n v="7"/>
    <n v="49.22"/>
    <n v="344.54"/>
    <n v="344.53999999999996"/>
    <s v="Low"/>
    <n v="2024"/>
    <s v="John Riggs"/>
    <s v="JOHN RIGGS"/>
    <n v="310.08600000000001"/>
    <s v="Sep-2024"/>
  </r>
  <r>
    <n v="9857"/>
    <x v="406"/>
    <x v="726"/>
    <x v="2"/>
    <x v="2"/>
    <s v="Notebook"/>
    <n v="8"/>
    <n v="570.07000000000005"/>
    <n v="4560.5600000000004"/>
    <n v="4560.5600000000004"/>
    <s v="Low"/>
    <n v="2024"/>
    <s v="Brittany Williams"/>
    <s v="BRITTANY WILLIAMS"/>
    <n v="4104.5040000000008"/>
    <s v="Sep-2024"/>
  </r>
  <r>
    <n v="8706"/>
    <x v="406"/>
    <x v="727"/>
    <x v="1"/>
    <x v="1"/>
    <s v="Laptop"/>
    <n v="4"/>
    <n v="711.28"/>
    <n v="2845.12"/>
    <n v="2845.12"/>
    <s v="Low"/>
    <n v="2024"/>
    <s v="Dr. Daniel Lee"/>
    <s v="DR. DANIEL LEE"/>
    <n v="2560.6080000000002"/>
    <s v="Sep-2024"/>
  </r>
  <r>
    <n v="1344"/>
    <x v="406"/>
    <x v="728"/>
    <x v="1"/>
    <x v="2"/>
    <s v="Monitor"/>
    <n v="4"/>
    <n v="497.36"/>
    <n v="1989.44"/>
    <n v="1989.44"/>
    <s v="Low"/>
    <n v="2024"/>
    <s v="Dennis Stevens"/>
    <s v="DENNIS STEVENS"/>
    <n v="1790.4960000000001"/>
    <s v="Sep-2024"/>
  </r>
  <r>
    <n v="6254"/>
    <x v="406"/>
    <x v="729"/>
    <x v="3"/>
    <x v="1"/>
    <s v="Table"/>
    <n v="7"/>
    <n v="397"/>
    <n v="2779"/>
    <n v="2779"/>
    <s v="Low"/>
    <n v="2024"/>
    <s v="Kurt Church"/>
    <s v="KURT CHURCH"/>
    <n v="2501.1"/>
    <s v="Sep-2024"/>
  </r>
  <r>
    <n v="9351"/>
    <x v="407"/>
    <x v="730"/>
    <x v="1"/>
    <x v="1"/>
    <s v="Notebook"/>
    <n v="8"/>
    <n v="531.77"/>
    <n v="4254.16"/>
    <n v="4254.16"/>
    <s v="Low"/>
    <n v="2024"/>
    <s v="Danny Barnes"/>
    <s v="DANNY BARNES"/>
    <n v="3828.7440000000001"/>
    <s v="Sep-2024"/>
  </r>
  <r>
    <n v="8043"/>
    <x v="408"/>
    <x v="731"/>
    <x v="1"/>
    <x v="1"/>
    <s v="Notebook"/>
    <n v="3"/>
    <n v="868.62"/>
    <n v="2605.86"/>
    <n v="2605.86"/>
    <s v="Low"/>
    <n v="2024"/>
    <s v="Patrick Farrell"/>
    <s v="PATRICK FARRELL"/>
    <n v="2345.2740000000003"/>
    <s v="Sep-2024"/>
  </r>
  <r>
    <n v="4396"/>
    <x v="408"/>
    <x v="732"/>
    <x v="0"/>
    <x v="0"/>
    <s v="Chair"/>
    <n v="3"/>
    <n v="178.06"/>
    <n v="534.18000000000006"/>
    <n v="534.18000000000006"/>
    <s v="Low"/>
    <n v="2024"/>
    <s v="Mary Mclaughlin"/>
    <s v="MARY MCLAUGHLIN"/>
    <n v="480.76200000000006"/>
    <s v="Sep-2024"/>
  </r>
  <r>
    <n v="1010"/>
    <x v="409"/>
    <x v="733"/>
    <x v="0"/>
    <x v="0"/>
    <s v="Desk"/>
    <n v="9"/>
    <n v="130.16999999999999"/>
    <n v="1171.53"/>
    <n v="1171.53"/>
    <s v="Low"/>
    <n v="2024"/>
    <s v="Ashley James"/>
    <s v="ASHLEY JAMES"/>
    <n v="1054.377"/>
    <s v="Sep-2024"/>
  </r>
  <r>
    <n v="7668"/>
    <x v="410"/>
    <x v="734"/>
    <x v="2"/>
    <x v="2"/>
    <s v="Table"/>
    <n v="8"/>
    <n v="38.950000000000003"/>
    <n v="311.60000000000002"/>
    <n v="311.60000000000002"/>
    <s v="Low"/>
    <n v="2024"/>
    <s v="Amanda Zavala"/>
    <s v="AMANDA ZAVALA"/>
    <n v="280.44000000000005"/>
    <s v="Sep-2024"/>
  </r>
  <r>
    <n v="4989"/>
    <x v="411"/>
    <x v="735"/>
    <x v="1"/>
    <x v="0"/>
    <s v="Notebook"/>
    <n v="6"/>
    <n v="57.73"/>
    <n v="346.38"/>
    <n v="346.38"/>
    <s v="Low"/>
    <n v="2024"/>
    <s v="Scott Lopez Md"/>
    <s v="SCOTT LOPEZ MD"/>
    <n v="311.74200000000002"/>
    <s v="Oct-2024"/>
  </r>
  <r>
    <n v="5514"/>
    <x v="411"/>
    <x v="736"/>
    <x v="0"/>
    <x v="1"/>
    <s v="Monitor"/>
    <n v="3"/>
    <n v="130.29"/>
    <n v="390.87"/>
    <n v="390.87"/>
    <s v="Low"/>
    <n v="2024"/>
    <s v="Mrs. Mary Porter"/>
    <s v="MRS. MARY PORTER"/>
    <n v="351.78300000000002"/>
    <s v="Oct-2024"/>
  </r>
  <r>
    <n v="8586"/>
    <x v="412"/>
    <x v="737"/>
    <x v="0"/>
    <x v="1"/>
    <s v="Chair"/>
    <n v="1"/>
    <n v="977.4"/>
    <n v="977.4"/>
    <n v="977.4"/>
    <s v="Low"/>
    <n v="2024"/>
    <s v="Joseph Cunningham"/>
    <s v="JOSEPH CUNNINGHAM"/>
    <n v="879.66"/>
    <s v="Oct-2024"/>
  </r>
  <r>
    <n v="4965"/>
    <x v="412"/>
    <x v="738"/>
    <x v="3"/>
    <x v="1"/>
    <s v="Laptop"/>
    <n v="7"/>
    <n v="975.85"/>
    <n v="6830.95"/>
    <n v="6830.95"/>
    <s v="High"/>
    <n v="2024"/>
    <s v="Carla Figueroa"/>
    <s v="CARLA FIGUEROA"/>
    <n v="6147.8549999999996"/>
    <s v="Oct-2024"/>
  </r>
  <r>
    <n v="5375"/>
    <x v="413"/>
    <x v="739"/>
    <x v="1"/>
    <x v="2"/>
    <s v="Pen"/>
    <n v="8"/>
    <n v="77.489999999999995"/>
    <n v="619.91999999999996"/>
    <n v="619.91999999999996"/>
    <s v="Low"/>
    <n v="2024"/>
    <s v="Lawrence Finley"/>
    <s v="LAWRENCE FINLEY"/>
    <n v="557.928"/>
    <s v="Oct-2024"/>
  </r>
  <r>
    <n v="1854"/>
    <x v="413"/>
    <x v="740"/>
    <x v="0"/>
    <x v="0"/>
    <s v="Chair"/>
    <n v="1"/>
    <n v="594.44000000000005"/>
    <n v="594.44000000000005"/>
    <n v="594.44000000000005"/>
    <s v="Low"/>
    <n v="2024"/>
    <s v="Kevin King"/>
    <s v="KEVIN KING"/>
    <n v="534.99600000000009"/>
    <s v="Oct-2024"/>
  </r>
  <r>
    <n v="5941"/>
    <x v="414"/>
    <x v="741"/>
    <x v="3"/>
    <x v="1"/>
    <s v="Table"/>
    <n v="5"/>
    <n v="228.56"/>
    <n v="1142.8"/>
    <n v="1142.8"/>
    <s v="Low"/>
    <n v="2024"/>
    <s v="Elizabeth Hill"/>
    <s v="ELIZABETH HILL"/>
    <n v="1028.52"/>
    <s v="Oct-2024"/>
  </r>
  <r>
    <n v="4666"/>
    <x v="415"/>
    <x v="742"/>
    <x v="3"/>
    <x v="1"/>
    <s v="Laptop"/>
    <n v="3"/>
    <n v="141.38999999999999"/>
    <n v="424.17"/>
    <n v="424.16999999999996"/>
    <s v="Low"/>
    <n v="2024"/>
    <s v="David Carlson"/>
    <s v="DAVID CARLSON"/>
    <n v="381.75299999999999"/>
    <s v="Oct-2024"/>
  </r>
  <r>
    <n v="7769"/>
    <x v="415"/>
    <x v="743"/>
    <x v="0"/>
    <x v="2"/>
    <s v="Monitor"/>
    <n v="5"/>
    <n v="718.67"/>
    <n v="3593.35"/>
    <n v="3593.35"/>
    <s v="Low"/>
    <n v="2024"/>
    <s v="David Meyers"/>
    <s v="DAVID MEYERS"/>
    <n v="3234.0149999999999"/>
    <s v="Oct-2024"/>
  </r>
  <r>
    <n v="8055"/>
    <x v="415"/>
    <x v="744"/>
    <x v="3"/>
    <x v="0"/>
    <s v="Printer"/>
    <n v="4"/>
    <n v="920.2"/>
    <n v="3680.8"/>
    <n v="3680.8"/>
    <s v="Low"/>
    <n v="2024"/>
    <s v="John Lin"/>
    <s v="JOHN LIN"/>
    <n v="3312.7200000000003"/>
    <s v="Oct-2024"/>
  </r>
  <r>
    <n v="2891"/>
    <x v="416"/>
    <x v="745"/>
    <x v="3"/>
    <x v="1"/>
    <s v="Table"/>
    <n v="1"/>
    <n v="586.6"/>
    <n v="586.6"/>
    <n v="586.6"/>
    <s v="Low"/>
    <n v="2024"/>
    <s v="Bobby Bolton"/>
    <s v="BOBBY BOLTON"/>
    <n v="527.94000000000005"/>
    <s v="Oct-2024"/>
  </r>
  <r>
    <n v="7989"/>
    <x v="417"/>
    <x v="746"/>
    <x v="1"/>
    <x v="0"/>
    <s v="Printer"/>
    <n v="1"/>
    <n v="167.95"/>
    <n v="167.95"/>
    <n v="167.95"/>
    <s v="Low"/>
    <n v="2024"/>
    <s v="William Scott"/>
    <s v="WILLIAM SCOTT"/>
    <n v="151.155"/>
    <s v="Oct-2024"/>
  </r>
  <r>
    <n v="6482"/>
    <x v="417"/>
    <x v="747"/>
    <x v="3"/>
    <x v="1"/>
    <s v="Table"/>
    <n v="1"/>
    <n v="802.35"/>
    <n v="802.35"/>
    <n v="802.35"/>
    <s v="Low"/>
    <n v="2024"/>
    <s v="Christopher Mathews"/>
    <s v="CHRISTOPHER MATHEWS"/>
    <n v="722.11500000000001"/>
    <s v="Oct-2024"/>
  </r>
  <r>
    <n v="2703"/>
    <x v="417"/>
    <x v="748"/>
    <x v="1"/>
    <x v="1"/>
    <s v="Table"/>
    <n v="4"/>
    <n v="312.47000000000003"/>
    <n v="1249.8800000000001"/>
    <n v="1249.8800000000001"/>
    <s v="Low"/>
    <n v="2024"/>
    <s v="Amber Mckee"/>
    <s v="AMBER MCKEE"/>
    <n v="1124.8920000000001"/>
    <s v="Oct-2024"/>
  </r>
  <r>
    <n v="8678"/>
    <x v="418"/>
    <x v="749"/>
    <x v="3"/>
    <x v="1"/>
    <s v="Printer"/>
    <n v="2"/>
    <n v="212.93"/>
    <n v="425.86"/>
    <n v="425.86"/>
    <s v="Low"/>
    <n v="2024"/>
    <s v="Megan Williams"/>
    <s v="MEGAN WILLIAMS"/>
    <n v="383.274"/>
    <s v="Oct-2024"/>
  </r>
  <r>
    <n v="5691"/>
    <x v="418"/>
    <x v="750"/>
    <x v="1"/>
    <x v="1"/>
    <s v="Laptop"/>
    <n v="3"/>
    <n v="584.29"/>
    <n v="1752.87"/>
    <n v="1752.87"/>
    <s v="Low"/>
    <n v="2024"/>
    <s v="Alyssa Johnson"/>
    <s v="ALYSSA JOHNSON"/>
    <n v="1577.5830000000001"/>
    <s v="Oct-2024"/>
  </r>
  <r>
    <n v="3086"/>
    <x v="418"/>
    <x v="751"/>
    <x v="0"/>
    <x v="0"/>
    <s v="Pen"/>
    <n v="8"/>
    <n v="623.39"/>
    <n v="4987.12"/>
    <n v="4987.12"/>
    <s v="Low"/>
    <n v="2024"/>
    <s v="Ricky Lewis"/>
    <s v="RICKY LEWIS"/>
    <n v="4488.4080000000004"/>
    <s v="Oct-2024"/>
  </r>
  <r>
    <n v="2196"/>
    <x v="418"/>
    <x v="752"/>
    <x v="0"/>
    <x v="1"/>
    <s v="Laptop"/>
    <n v="1"/>
    <n v="819.61"/>
    <n v="819.61"/>
    <n v="819.61"/>
    <s v="Low"/>
    <n v="2024"/>
    <s v="Robert Alexander"/>
    <s v="ROBERT ALEXANDER"/>
    <n v="737.649"/>
    <s v="Oct-2024"/>
  </r>
  <r>
    <n v="4024"/>
    <x v="419"/>
    <x v="753"/>
    <x v="3"/>
    <x v="0"/>
    <s v="Chair"/>
    <n v="4"/>
    <n v="322.25"/>
    <n v="1289"/>
    <n v="1289"/>
    <s v="Low"/>
    <n v="2024"/>
    <s v="Mr. Dennis Brown"/>
    <s v="MR. DENNIS BROWN"/>
    <n v="1160.1000000000001"/>
    <s v="Oct-2024"/>
  </r>
  <r>
    <n v="4035"/>
    <x v="419"/>
    <x v="754"/>
    <x v="0"/>
    <x v="1"/>
    <s v="Laptop"/>
    <n v="4"/>
    <n v="663.7"/>
    <n v="2654.8"/>
    <n v="2654.8"/>
    <s v="Low"/>
    <n v="2024"/>
    <s v="Emily Howard"/>
    <s v="EMILY HOWARD"/>
    <n v="2389.3200000000002"/>
    <s v="Oct-2024"/>
  </r>
  <r>
    <n v="8789"/>
    <x v="420"/>
    <x v="755"/>
    <x v="2"/>
    <x v="2"/>
    <s v="Table"/>
    <n v="7"/>
    <n v="281.31"/>
    <n v="1969.17"/>
    <n v="1969.17"/>
    <s v="Low"/>
    <n v="2024"/>
    <s v="Joe Williams"/>
    <s v="JOE WILLIAMS"/>
    <n v="1772.2529999999999"/>
    <s v="Oct-2024"/>
  </r>
  <r>
    <n v="6432"/>
    <x v="421"/>
    <x v="756"/>
    <x v="1"/>
    <x v="1"/>
    <s v="Table"/>
    <n v="9"/>
    <n v="184.76"/>
    <n v="1662.84"/>
    <n v="1662.84"/>
    <s v="Low"/>
    <n v="2024"/>
    <s v="Jeremiah Fisher"/>
    <s v="JEREMIAH FISHER"/>
    <n v="1496.556"/>
    <s v="Oct-2024"/>
  </r>
  <r>
    <n v="2968"/>
    <x v="422"/>
    <x v="612"/>
    <x v="1"/>
    <x v="1"/>
    <s v="Monitor"/>
    <n v="8"/>
    <n v="796.86"/>
    <n v="6374.88"/>
    <n v="6374.88"/>
    <s v="High"/>
    <n v="2024"/>
    <s v="James Campbell"/>
    <s v="JAMES CAMPBELL"/>
    <n v="5737.3919999999998"/>
    <s v="Oct-2024"/>
  </r>
  <r>
    <n v="9528"/>
    <x v="422"/>
    <x v="757"/>
    <x v="3"/>
    <x v="1"/>
    <s v="Laptop"/>
    <n v="9"/>
    <n v="284.06"/>
    <n v="2556.54"/>
    <n v="2556.54"/>
    <s v="Low"/>
    <n v="2024"/>
    <s v="Andrew Kelly"/>
    <s v="ANDREW KELLY"/>
    <n v="2300.886"/>
    <s v="Oct-2024"/>
  </r>
  <r>
    <n v="5378"/>
    <x v="422"/>
    <x v="758"/>
    <x v="3"/>
    <x v="0"/>
    <s v="Desk"/>
    <n v="1"/>
    <n v="525.75"/>
    <n v="525.75"/>
    <n v="525.75"/>
    <s v="Low"/>
    <n v="2024"/>
    <s v="Gabriel Simpson"/>
    <s v="GABRIEL SIMPSON"/>
    <n v="473.17500000000001"/>
    <s v="Oct-2024"/>
  </r>
  <r>
    <n v="9746"/>
    <x v="423"/>
    <x v="759"/>
    <x v="0"/>
    <x v="2"/>
    <s v="Chair"/>
    <n v="3"/>
    <n v="303.35000000000002"/>
    <n v="910.05000000000007"/>
    <n v="910.05000000000007"/>
    <s v="Low"/>
    <n v="2024"/>
    <s v="Pamela Hunter"/>
    <s v="PAMELA HUNTER"/>
    <n v="819.04500000000007"/>
    <s v="Oct-2024"/>
  </r>
  <r>
    <n v="6060"/>
    <x v="424"/>
    <x v="760"/>
    <x v="0"/>
    <x v="1"/>
    <s v="Table"/>
    <n v="4"/>
    <n v="67.260000000000005"/>
    <n v="269.04000000000002"/>
    <n v="269.04000000000002"/>
    <s v="Low"/>
    <n v="2024"/>
    <s v="Deborah Ramirez"/>
    <s v="DEBORAH RAMIREZ"/>
    <n v="242.13600000000002"/>
    <s v="Oct-2024"/>
  </r>
  <r>
    <n v="2653"/>
    <x v="424"/>
    <x v="439"/>
    <x v="0"/>
    <x v="0"/>
    <s v="Printer"/>
    <n v="9"/>
    <n v="190.3"/>
    <n v="1712.7"/>
    <n v="1712.7"/>
    <s v="Low"/>
    <n v="2024"/>
    <s v="Justin Cox"/>
    <s v="JUSTIN COX"/>
    <n v="1541.43"/>
    <s v="Oct-2024"/>
  </r>
  <r>
    <n v="9393"/>
    <x v="424"/>
    <x v="696"/>
    <x v="0"/>
    <x v="0"/>
    <s v="Desk"/>
    <n v="5"/>
    <n v="311.63"/>
    <n v="1558.15"/>
    <n v="1558.15"/>
    <s v="Low"/>
    <n v="2024"/>
    <s v="David Garcia"/>
    <s v="DAVID GARCIA"/>
    <n v="1402.335"/>
    <s v="Oct-2024"/>
  </r>
  <r>
    <n v="9661"/>
    <x v="425"/>
    <x v="761"/>
    <x v="3"/>
    <x v="0"/>
    <s v="Monitor"/>
    <n v="1"/>
    <n v="662.12"/>
    <n v="662.12"/>
    <n v="662.12"/>
    <s v="Low"/>
    <n v="2024"/>
    <s v="Adam Turner"/>
    <s v="ADAM TURNER"/>
    <n v="595.90800000000002"/>
    <s v="Oct-2024"/>
  </r>
  <r>
    <n v="9979"/>
    <x v="425"/>
    <x v="762"/>
    <x v="3"/>
    <x v="2"/>
    <s v="Printer"/>
    <n v="6"/>
    <n v="538.27"/>
    <n v="3229.62"/>
    <n v="3229.62"/>
    <s v="Low"/>
    <n v="2024"/>
    <s v="Tiffany Perez"/>
    <s v="TIFFANY PEREZ"/>
    <n v="2906.6579999999999"/>
    <s v="Oct-2024"/>
  </r>
  <r>
    <n v="8068"/>
    <x v="425"/>
    <x v="763"/>
    <x v="1"/>
    <x v="1"/>
    <s v="Desk"/>
    <n v="6"/>
    <n v="996.73"/>
    <n v="5980.38"/>
    <n v="5980.38"/>
    <s v="High"/>
    <n v="2024"/>
    <s v="Elizabeth Bell"/>
    <s v="ELIZABETH BELL"/>
    <n v="5382.3420000000006"/>
    <s v="Oct-2024"/>
  </r>
  <r>
    <n v="2480"/>
    <x v="426"/>
    <x v="764"/>
    <x v="0"/>
    <x v="0"/>
    <s v="Printer"/>
    <n v="1"/>
    <n v="223.52"/>
    <n v="223.52"/>
    <n v="223.52"/>
    <s v="Low"/>
    <n v="2024"/>
    <s v="Benjamin Lopez"/>
    <s v="BENJAMIN LOPEZ"/>
    <n v="201.16800000000001"/>
    <s v="Oct-2024"/>
  </r>
  <r>
    <n v="1154"/>
    <x v="426"/>
    <x v="765"/>
    <x v="3"/>
    <x v="2"/>
    <s v="Printer"/>
    <n v="1"/>
    <n v="792.13"/>
    <n v="792.13"/>
    <n v="792.13"/>
    <s v="Low"/>
    <n v="2024"/>
    <s v="Randy Webb"/>
    <s v="RANDY WEBB"/>
    <n v="712.91700000000003"/>
    <s v="Oct-2024"/>
  </r>
  <r>
    <n v="6955"/>
    <x v="427"/>
    <x v="766"/>
    <x v="1"/>
    <x v="2"/>
    <s v="Desk"/>
    <n v="4"/>
    <n v="249.62"/>
    <n v="998.48"/>
    <n v="998.48"/>
    <s v="Low"/>
    <n v="2024"/>
    <s v="Jeremiah Reed"/>
    <s v="JEREMIAH REED"/>
    <n v="898.63200000000006"/>
    <s v="Oct-2024"/>
  </r>
  <r>
    <n v="3499"/>
    <x v="428"/>
    <x v="767"/>
    <x v="0"/>
    <x v="1"/>
    <s v="Notebook"/>
    <n v="8"/>
    <n v="76.94"/>
    <n v="615.52"/>
    <n v="615.52"/>
    <s v="Low"/>
    <n v="2024"/>
    <s v="Kelly Carson"/>
    <s v="KELLY CARSON"/>
    <n v="553.96799999999996"/>
    <s v="Oct-2024"/>
  </r>
  <r>
    <n v="4541"/>
    <x v="428"/>
    <x v="768"/>
    <x v="1"/>
    <x v="1"/>
    <s v="Monitor"/>
    <n v="9"/>
    <n v="466.86"/>
    <n v="4201.74"/>
    <n v="4201.74"/>
    <s v="Low"/>
    <n v="2024"/>
    <s v="Andre Gutierrez Jr."/>
    <s v="ANDRE GUTIERREZ JR."/>
    <n v="3781.5660000000003"/>
    <s v="Oct-2024"/>
  </r>
  <r>
    <n v="5205"/>
    <x v="428"/>
    <x v="769"/>
    <x v="2"/>
    <x v="2"/>
    <s v="Notebook"/>
    <n v="6"/>
    <n v="388.12"/>
    <n v="2328.7199999999998"/>
    <n v="2328.7200000000003"/>
    <s v="Low"/>
    <n v="2024"/>
    <s v="Rachel Hampton"/>
    <s v="RACHEL HAMPTON"/>
    <n v="2095.848"/>
    <s v="Oct-2024"/>
  </r>
  <r>
    <n v="9319"/>
    <x v="429"/>
    <x v="770"/>
    <x v="0"/>
    <x v="2"/>
    <s v="Pen"/>
    <n v="4"/>
    <n v="185.65"/>
    <n v="742.6"/>
    <n v="742.6"/>
    <s v="Low"/>
    <n v="2024"/>
    <s v="April Cunningham"/>
    <s v="APRIL CUNNINGHAM"/>
    <n v="668.34"/>
    <s v="Oct-2024"/>
  </r>
  <r>
    <n v="1093"/>
    <x v="430"/>
    <x v="771"/>
    <x v="3"/>
    <x v="2"/>
    <s v="Desk"/>
    <n v="3"/>
    <n v="236.17"/>
    <n v="708.51"/>
    <n v="708.51"/>
    <s v="Low"/>
    <n v="2024"/>
    <s v="Alvin Santiago"/>
    <s v="ALVIN SANTIAGO"/>
    <n v="637.65899999999999"/>
    <s v="Oct-2024"/>
  </r>
  <r>
    <n v="3232"/>
    <x v="431"/>
    <x v="772"/>
    <x v="3"/>
    <x v="0"/>
    <s v="Desk"/>
    <n v="5"/>
    <n v="733.34"/>
    <n v="3666.7"/>
    <n v="3666.7000000000003"/>
    <s v="Low"/>
    <n v="2024"/>
    <s v="Jamie Brown"/>
    <s v="JAMIE BROWN"/>
    <n v="3300.0300000000007"/>
    <s v="Oct-2024"/>
  </r>
  <r>
    <n v="6846"/>
    <x v="431"/>
    <x v="773"/>
    <x v="1"/>
    <x v="1"/>
    <s v="Notebook"/>
    <n v="9"/>
    <n v="67.2"/>
    <n v="604.80000000000007"/>
    <n v="604.80000000000007"/>
    <s v="Low"/>
    <n v="2024"/>
    <s v="Kristen Cook"/>
    <s v="KRISTEN COOK"/>
    <n v="544.32000000000005"/>
    <s v="Oct-2024"/>
  </r>
  <r>
    <n v="5685"/>
    <x v="432"/>
    <x v="774"/>
    <x v="3"/>
    <x v="2"/>
    <s v="Printer"/>
    <n v="5"/>
    <n v="881.28"/>
    <n v="4406.3999999999996"/>
    <n v="4406.3999999999996"/>
    <s v="Low"/>
    <n v="2024"/>
    <s v="Joel Russell"/>
    <s v="JOEL RUSSELL"/>
    <n v="3965.76"/>
    <s v="Oct-2024"/>
  </r>
  <r>
    <n v="3818"/>
    <x v="433"/>
    <x v="775"/>
    <x v="0"/>
    <x v="2"/>
    <s v="Notebook"/>
    <n v="6"/>
    <n v="403.21"/>
    <n v="2419.2600000000002"/>
    <n v="2419.2599999999998"/>
    <s v="Low"/>
    <n v="2024"/>
    <s v="Tammy Thornton"/>
    <s v="TAMMY THORNTON"/>
    <n v="2177.3339999999998"/>
    <s v="Oct-2024"/>
  </r>
  <r>
    <n v="1178"/>
    <x v="434"/>
    <x v="776"/>
    <x v="2"/>
    <x v="0"/>
    <s v="Table"/>
    <n v="2"/>
    <n v="226.07"/>
    <n v="452.14"/>
    <n v="452.14"/>
    <s v="Low"/>
    <n v="2024"/>
    <s v="James Young"/>
    <s v="JAMES YOUNG"/>
    <n v="406.92599999999999"/>
    <s v="Nov-2024"/>
  </r>
  <r>
    <n v="6189"/>
    <x v="435"/>
    <x v="777"/>
    <x v="2"/>
    <x v="2"/>
    <s v="Pen"/>
    <n v="7"/>
    <n v="246.79"/>
    <n v="1727.53"/>
    <n v="1727.53"/>
    <s v="Low"/>
    <n v="2024"/>
    <s v="Andrea Townsend"/>
    <s v="ANDREA TOWNSEND"/>
    <n v="1554.777"/>
    <s v="Nov-2024"/>
  </r>
  <r>
    <n v="2790"/>
    <x v="436"/>
    <x v="778"/>
    <x v="2"/>
    <x v="0"/>
    <s v="Monitor"/>
    <n v="4"/>
    <n v="280.52999999999997"/>
    <n v="1122.1199999999999"/>
    <n v="1122.1199999999999"/>
    <s v="Low"/>
    <n v="2024"/>
    <s v="Tracey King"/>
    <s v="TRACEY KING"/>
    <n v="1009.9079999999999"/>
    <s v="Nov-2024"/>
  </r>
  <r>
    <n v="5645"/>
    <x v="436"/>
    <x v="779"/>
    <x v="0"/>
    <x v="1"/>
    <s v="Notebook"/>
    <n v="7"/>
    <n v="394.67"/>
    <n v="2762.69"/>
    <n v="2762.69"/>
    <s v="Low"/>
    <n v="2024"/>
    <s v="Michael Berry"/>
    <s v="MICHAEL BERRY"/>
    <n v="2486.4210000000003"/>
    <s v="Nov-2024"/>
  </r>
  <r>
    <n v="7314"/>
    <x v="437"/>
    <x v="780"/>
    <x v="1"/>
    <x v="1"/>
    <s v="Chair"/>
    <n v="6"/>
    <n v="209.83"/>
    <n v="1258.98"/>
    <n v="1258.98"/>
    <s v="Low"/>
    <n v="2024"/>
    <s v="Emily Jones"/>
    <s v="EMILY JONES"/>
    <n v="1133.0820000000001"/>
    <s v="Nov-2024"/>
  </r>
  <r>
    <n v="2808"/>
    <x v="437"/>
    <x v="781"/>
    <x v="2"/>
    <x v="0"/>
    <s v="Table"/>
    <n v="1"/>
    <n v="819.66"/>
    <n v="819.66"/>
    <n v="819.66"/>
    <s v="Low"/>
    <n v="2024"/>
    <s v="Nathan Scott"/>
    <s v="NATHAN SCOTT"/>
    <n v="737.69399999999996"/>
    <s v="Nov-2024"/>
  </r>
  <r>
    <n v="3199"/>
    <x v="438"/>
    <x v="782"/>
    <x v="2"/>
    <x v="1"/>
    <s v="Pen"/>
    <n v="1"/>
    <n v="604.02"/>
    <n v="604.02"/>
    <n v="604.02"/>
    <s v="Low"/>
    <n v="2024"/>
    <s v="Joseph Ramirez"/>
    <s v="JOSEPH RAMIREZ"/>
    <n v="543.61800000000005"/>
    <s v="Nov-2024"/>
  </r>
  <r>
    <n v="8426"/>
    <x v="439"/>
    <x v="783"/>
    <x v="2"/>
    <x v="0"/>
    <s v="Table"/>
    <n v="2"/>
    <n v="870.22"/>
    <n v="1740.44"/>
    <n v="1740.44"/>
    <s v="Low"/>
    <n v="2024"/>
    <s v="Adrienne Moore"/>
    <s v="ADRIENNE MOORE"/>
    <n v="1566.3960000000002"/>
    <s v="Nov-2024"/>
  </r>
  <r>
    <n v="2191"/>
    <x v="439"/>
    <x v="784"/>
    <x v="1"/>
    <x v="2"/>
    <s v="Chair"/>
    <n v="3"/>
    <n v="241.37"/>
    <n v="724.11"/>
    <n v="724.11"/>
    <s v="Low"/>
    <n v="2024"/>
    <s v="Shaun Herrera"/>
    <s v="SHAUN HERRERA"/>
    <n v="651.69900000000007"/>
    <s v="Nov-2024"/>
  </r>
  <r>
    <n v="8764"/>
    <x v="439"/>
    <x v="785"/>
    <x v="2"/>
    <x v="2"/>
    <s v="Pen"/>
    <n v="1"/>
    <n v="992.24"/>
    <n v="992.24"/>
    <n v="992.24"/>
    <s v="Low"/>
    <n v="2024"/>
    <s v="Amanda Phillips"/>
    <s v="AMANDA PHILLIPS"/>
    <n v="893.01600000000008"/>
    <s v="Nov-2024"/>
  </r>
  <r>
    <n v="3164"/>
    <x v="440"/>
    <x v="786"/>
    <x v="1"/>
    <x v="2"/>
    <s v="Laptop"/>
    <n v="1"/>
    <n v="621.97"/>
    <n v="621.97"/>
    <n v="621.97"/>
    <s v="Low"/>
    <n v="2024"/>
    <s v="Eric Galvan"/>
    <s v="ERIC GALVAN"/>
    <n v="559.77300000000002"/>
    <s v="Nov-2024"/>
  </r>
  <r>
    <n v="8362"/>
    <x v="440"/>
    <x v="787"/>
    <x v="2"/>
    <x v="0"/>
    <s v="Printer"/>
    <n v="5"/>
    <n v="535.86"/>
    <n v="2679.3"/>
    <n v="2679.3"/>
    <s v="Low"/>
    <n v="2024"/>
    <s v="Teresa Mcdonald"/>
    <s v="TERESA MCDONALD"/>
    <n v="2411.37"/>
    <s v="Nov-2024"/>
  </r>
  <r>
    <n v="6541"/>
    <x v="441"/>
    <x v="788"/>
    <x v="3"/>
    <x v="2"/>
    <s v="Chair"/>
    <n v="4"/>
    <n v="670.87"/>
    <n v="2683.48"/>
    <n v="2683.48"/>
    <s v="Low"/>
    <n v="2024"/>
    <s v="David Butler"/>
    <s v="DAVID BUTLER"/>
    <n v="2415.1320000000001"/>
    <s v="Nov-2024"/>
  </r>
  <r>
    <n v="5671"/>
    <x v="442"/>
    <x v="789"/>
    <x v="1"/>
    <x v="2"/>
    <s v="Chair"/>
    <n v="6"/>
    <n v="272.39999999999998"/>
    <n v="1634.4"/>
    <n v="1634.3999999999999"/>
    <s v="Low"/>
    <n v="2024"/>
    <s v="Jacob Johnson"/>
    <s v="JACOB JOHNSON"/>
    <n v="1470.96"/>
    <s v="Nov-2024"/>
  </r>
  <r>
    <n v="2330"/>
    <x v="443"/>
    <x v="790"/>
    <x v="1"/>
    <x v="0"/>
    <s v="Monitor"/>
    <n v="3"/>
    <n v="304.38"/>
    <n v="913.14"/>
    <n v="913.14"/>
    <s v="Low"/>
    <n v="2024"/>
    <s v="Adam Schwartz"/>
    <s v="ADAM SCHWARTZ"/>
    <n v="821.82600000000002"/>
    <s v="Nov-2024"/>
  </r>
  <r>
    <n v="9662"/>
    <x v="444"/>
    <x v="791"/>
    <x v="0"/>
    <x v="2"/>
    <s v="Monitor"/>
    <n v="2"/>
    <n v="760.68"/>
    <n v="1521.36"/>
    <n v="1521.36"/>
    <s v="Low"/>
    <n v="2024"/>
    <s v="Patricia Parker"/>
    <s v="PATRICIA PARKER"/>
    <n v="1369.2239999999999"/>
    <s v="Nov-2024"/>
  </r>
  <r>
    <n v="9159"/>
    <x v="445"/>
    <x v="792"/>
    <x v="2"/>
    <x v="0"/>
    <s v="Desk"/>
    <n v="5"/>
    <n v="254.63"/>
    <n v="1273.1500000000001"/>
    <n v="1273.1500000000001"/>
    <s v="Low"/>
    <n v="2024"/>
    <s v="Joseph Green"/>
    <s v="JOSEPH GREEN"/>
    <n v="1145.835"/>
    <s v="Nov-2024"/>
  </r>
  <r>
    <n v="4775"/>
    <x v="445"/>
    <x v="793"/>
    <x v="0"/>
    <x v="2"/>
    <s v="Monitor"/>
    <n v="9"/>
    <n v="356.21"/>
    <n v="3205.89"/>
    <n v="3205.89"/>
    <s v="Low"/>
    <n v="2024"/>
    <s v="Jennifer Hill"/>
    <s v="JENNIFER HILL"/>
    <n v="2885.3009999999999"/>
    <s v="Nov-2024"/>
  </r>
  <r>
    <n v="8011"/>
    <x v="446"/>
    <x v="794"/>
    <x v="0"/>
    <x v="1"/>
    <s v="Chair"/>
    <n v="3"/>
    <n v="927.76"/>
    <n v="2783.28"/>
    <n v="2783.2799999999997"/>
    <s v="Low"/>
    <n v="2024"/>
    <s v="William Maldonado"/>
    <s v="WILLIAM MALDONADO"/>
    <n v="2504.9520000000002"/>
    <s v="Nov-2024"/>
  </r>
  <r>
    <n v="4098"/>
    <x v="447"/>
    <x v="795"/>
    <x v="2"/>
    <x v="2"/>
    <s v="Desk"/>
    <n v="7"/>
    <n v="251.05"/>
    <n v="1757.35"/>
    <n v="1757.3500000000001"/>
    <s v="Low"/>
    <n v="2024"/>
    <s v="William Mccoy"/>
    <s v="WILLIAM MCCOY"/>
    <n v="1581.6150000000002"/>
    <s v="Nov-2024"/>
  </r>
  <r>
    <n v="7459"/>
    <x v="447"/>
    <x v="796"/>
    <x v="2"/>
    <x v="1"/>
    <s v="Printer"/>
    <n v="1"/>
    <n v="824.26"/>
    <n v="824.26"/>
    <n v="824.26"/>
    <s v="Low"/>
    <n v="2024"/>
    <s v="Deborah Coleman"/>
    <s v="DEBORAH COLEMAN"/>
    <n v="741.83400000000006"/>
    <s v="Nov-2024"/>
  </r>
  <r>
    <n v="9402"/>
    <x v="448"/>
    <x v="797"/>
    <x v="1"/>
    <x v="0"/>
    <s v="Printer"/>
    <n v="4"/>
    <n v="776.91"/>
    <n v="3107.64"/>
    <n v="3107.64"/>
    <s v="Low"/>
    <n v="2024"/>
    <s v="Amy Garrett"/>
    <s v="AMY GARRETT"/>
    <n v="2796.8759999999997"/>
    <s v="Nov-2024"/>
  </r>
  <r>
    <n v="4367"/>
    <x v="449"/>
    <x v="798"/>
    <x v="1"/>
    <x v="1"/>
    <s v="Laptop"/>
    <n v="9"/>
    <n v="901.02"/>
    <n v="8109.18"/>
    <n v="8109.18"/>
    <s v="High"/>
    <n v="2024"/>
    <s v="David Davis"/>
    <s v="DAVID DAVIS"/>
    <n v="7298.2619999999997"/>
    <s v="Nov-2024"/>
  </r>
  <r>
    <n v="7876"/>
    <x v="449"/>
    <x v="799"/>
    <x v="3"/>
    <x v="0"/>
    <s v="Pen"/>
    <n v="3"/>
    <n v="564.04999999999995"/>
    <n v="1692.15"/>
    <n v="1692.1499999999999"/>
    <s v="Low"/>
    <n v="2024"/>
    <s v="Matthew Miller"/>
    <s v="MATTHEW MILLER"/>
    <n v="1522.9349999999999"/>
    <s v="Nov-2024"/>
  </r>
  <r>
    <n v="1720"/>
    <x v="449"/>
    <x v="800"/>
    <x v="2"/>
    <x v="2"/>
    <s v="Desk"/>
    <n v="8"/>
    <n v="437.76"/>
    <n v="3502.08"/>
    <n v="3502.08"/>
    <s v="Low"/>
    <n v="2024"/>
    <s v="Stephanie Thornton"/>
    <s v="STEPHANIE THORNTON"/>
    <n v="3151.8719999999998"/>
    <s v="Nov-2024"/>
  </r>
  <r>
    <n v="1967"/>
    <x v="450"/>
    <x v="801"/>
    <x v="1"/>
    <x v="0"/>
    <s v="Laptop"/>
    <n v="3"/>
    <n v="341.77"/>
    <n v="1025.31"/>
    <n v="1025.31"/>
    <s v="Low"/>
    <n v="2024"/>
    <s v="Timothy Graham"/>
    <s v="TIMOTHY GRAHAM"/>
    <n v="922.779"/>
    <s v="Nov-2024"/>
  </r>
  <r>
    <n v="1849"/>
    <x v="451"/>
    <x v="802"/>
    <x v="1"/>
    <x v="1"/>
    <s v="Laptop"/>
    <n v="8"/>
    <n v="950.46"/>
    <n v="7603.68"/>
    <n v="7603.68"/>
    <s v="High"/>
    <n v="2024"/>
    <s v="April Lambert"/>
    <s v="APRIL LAMBERT"/>
    <n v="6843.3120000000008"/>
    <s v="Nov-2024"/>
  </r>
  <r>
    <n v="8919"/>
    <x v="452"/>
    <x v="803"/>
    <x v="2"/>
    <x v="2"/>
    <s v="Laptop"/>
    <n v="6"/>
    <n v="188.77"/>
    <n v="1132.6199999999999"/>
    <n v="1132.6200000000001"/>
    <s v="Low"/>
    <n v="2024"/>
    <s v="Gregory Jones"/>
    <s v="GREGORY JONES"/>
    <n v="1019.3579999999999"/>
    <s v="Nov-2024"/>
  </r>
  <r>
    <n v="9064"/>
    <x v="453"/>
    <x v="804"/>
    <x v="0"/>
    <x v="1"/>
    <s v="Chair"/>
    <n v="9"/>
    <n v="875.15"/>
    <n v="7876.3499999999995"/>
    <n v="7876.3499999999995"/>
    <s v="High"/>
    <n v="2024"/>
    <s v="Michael Banks"/>
    <s v="MICHAEL BANKS"/>
    <n v="7088.7150000000001"/>
    <s v="Nov-2024"/>
  </r>
  <r>
    <n v="4161"/>
    <x v="453"/>
    <x v="805"/>
    <x v="2"/>
    <x v="1"/>
    <s v="Pen"/>
    <n v="4"/>
    <n v="27.7"/>
    <n v="110.8"/>
    <n v="110.8"/>
    <s v="Low"/>
    <n v="2024"/>
    <s v="Brittany Tate"/>
    <s v="BRITTANY TATE"/>
    <n v="99.72"/>
    <s v="Nov-2024"/>
  </r>
  <r>
    <n v="1679"/>
    <x v="453"/>
    <x v="806"/>
    <x v="1"/>
    <x v="2"/>
    <s v="Notebook"/>
    <n v="1"/>
    <n v="343.63"/>
    <n v="343.63"/>
    <n v="343.63"/>
    <s v="Low"/>
    <n v="2024"/>
    <s v="Shelly Parsons"/>
    <s v="SHELLY PARSONS"/>
    <n v="309.267"/>
    <s v="Nov-2024"/>
  </r>
  <r>
    <n v="6397"/>
    <x v="453"/>
    <x v="807"/>
    <x v="0"/>
    <x v="0"/>
    <s v="Notebook"/>
    <n v="8"/>
    <n v="331.43"/>
    <n v="2651.44"/>
    <n v="2651.44"/>
    <s v="Low"/>
    <n v="2024"/>
    <s v="Michael Perez"/>
    <s v="MICHAEL PEREZ"/>
    <n v="2386.2960000000003"/>
    <s v="Nov-2024"/>
  </r>
  <r>
    <n v="7133"/>
    <x v="454"/>
    <x v="808"/>
    <x v="0"/>
    <x v="0"/>
    <s v="Chair"/>
    <n v="3"/>
    <n v="807.61"/>
    <n v="2422.83"/>
    <n v="2422.83"/>
    <s v="Low"/>
    <n v="2024"/>
    <s v="Charles Jenkins"/>
    <s v="CHARLES JENKINS"/>
    <n v="2180.547"/>
    <s v="Nov-2024"/>
  </r>
  <r>
    <n v="7737"/>
    <x v="455"/>
    <x v="809"/>
    <x v="0"/>
    <x v="0"/>
    <s v="Notebook"/>
    <n v="2"/>
    <n v="936.85"/>
    <n v="1873.7"/>
    <n v="1873.7"/>
    <s v="Low"/>
    <n v="2024"/>
    <s v="Kyle Porter"/>
    <s v="KYLE PORTER"/>
    <n v="1686.3300000000002"/>
    <s v="Nov-2024"/>
  </r>
  <r>
    <n v="4524"/>
    <x v="456"/>
    <x v="810"/>
    <x v="1"/>
    <x v="2"/>
    <s v="Printer"/>
    <n v="9"/>
    <n v="513.28"/>
    <n v="4619.5200000000004"/>
    <n v="4619.5199999999995"/>
    <s v="Low"/>
    <n v="2024"/>
    <s v="Crystal Rose"/>
    <s v="CRYSTAL ROSE"/>
    <n v="4157.5680000000002"/>
    <s v="Nov-2024"/>
  </r>
  <r>
    <n v="5568"/>
    <x v="457"/>
    <x v="811"/>
    <x v="1"/>
    <x v="0"/>
    <s v="Chair"/>
    <n v="5"/>
    <n v="94.65"/>
    <n v="473.25"/>
    <n v="473.25"/>
    <s v="Low"/>
    <n v="2024"/>
    <s v="Belinda Bonilla"/>
    <s v="BELINDA BONILLA"/>
    <n v="425.92500000000001"/>
    <s v="Nov-2024"/>
  </r>
  <r>
    <n v="7480"/>
    <x v="457"/>
    <x v="812"/>
    <x v="2"/>
    <x v="0"/>
    <s v="Printer"/>
    <n v="7"/>
    <n v="691.01"/>
    <n v="4837.07"/>
    <n v="4837.07"/>
    <s v="Low"/>
    <n v="2024"/>
    <s v="Anna Hutchinson"/>
    <s v="ANNA HUTCHINSON"/>
    <n v="4353.3630000000003"/>
    <s v="Nov-2024"/>
  </r>
  <r>
    <n v="8288"/>
    <x v="458"/>
    <x v="813"/>
    <x v="0"/>
    <x v="2"/>
    <s v="Table"/>
    <n v="9"/>
    <n v="653.82000000000005"/>
    <n v="5884.38"/>
    <n v="5884.38"/>
    <s v="High"/>
    <n v="2024"/>
    <s v="Gail Armstrong"/>
    <s v="GAIL ARMSTRONG"/>
    <n v="5295.9420000000009"/>
    <s v="Dec-2024"/>
  </r>
  <r>
    <n v="3716"/>
    <x v="458"/>
    <x v="814"/>
    <x v="2"/>
    <x v="2"/>
    <s v="Table"/>
    <n v="2"/>
    <n v="767.23"/>
    <n v="1534.46"/>
    <n v="1534.46"/>
    <s v="Low"/>
    <n v="2024"/>
    <s v="Stephen Patterson"/>
    <s v="STEPHEN PATTERSON"/>
    <n v="1381.0140000000001"/>
    <s v="Dec-2024"/>
  </r>
  <r>
    <n v="2960"/>
    <x v="458"/>
    <x v="815"/>
    <x v="0"/>
    <x v="0"/>
    <s v="Chair"/>
    <n v="7"/>
    <n v="304.57"/>
    <n v="2131.9899999999998"/>
    <n v="2131.9899999999998"/>
    <s v="Low"/>
    <n v="2024"/>
    <s v="Tyler Oneal"/>
    <s v="TYLER ONEAL"/>
    <n v="1918.7909999999999"/>
    <s v="Dec-2024"/>
  </r>
  <r>
    <n v="6689"/>
    <x v="459"/>
    <x v="816"/>
    <x v="1"/>
    <x v="1"/>
    <s v="Pen"/>
    <n v="6"/>
    <n v="235.8"/>
    <n v="1414.8"/>
    <n v="1414.8000000000002"/>
    <s v="Low"/>
    <n v="2024"/>
    <s v="Margaret Castillo"/>
    <s v="MARGARET CASTILLO"/>
    <n v="1273.3200000000002"/>
    <s v="Dec-2024"/>
  </r>
  <r>
    <n v="4610"/>
    <x v="460"/>
    <x v="817"/>
    <x v="1"/>
    <x v="1"/>
    <s v="Table"/>
    <n v="5"/>
    <n v="158.66999999999999"/>
    <n v="793.34999999999991"/>
    <n v="793.34999999999991"/>
    <s v="Low"/>
    <n v="2024"/>
    <s v="Kenneth Beck"/>
    <s v="KENNETH BECK"/>
    <n v="714.01499999999999"/>
    <s v="Dec-2024"/>
  </r>
  <r>
    <n v="1038"/>
    <x v="461"/>
    <x v="818"/>
    <x v="3"/>
    <x v="2"/>
    <s v="Laptop"/>
    <n v="5"/>
    <n v="611.66"/>
    <n v="3058.3"/>
    <n v="3058.2999999999997"/>
    <s v="Low"/>
    <n v="2024"/>
    <s v="Briana Fry"/>
    <s v="BRIANA FRY"/>
    <n v="2752.4700000000003"/>
    <s v="Dec-2024"/>
  </r>
  <r>
    <n v="3121"/>
    <x v="461"/>
    <x v="819"/>
    <x v="1"/>
    <x v="0"/>
    <s v="Laptop"/>
    <n v="1"/>
    <n v="963.36"/>
    <n v="963.36"/>
    <n v="963.36"/>
    <s v="Low"/>
    <n v="2024"/>
    <s v="Daniel Richards"/>
    <s v="DANIEL RICHARDS"/>
    <n v="867.024"/>
    <s v="Dec-2024"/>
  </r>
  <r>
    <n v="3868"/>
    <x v="461"/>
    <x v="820"/>
    <x v="1"/>
    <x v="2"/>
    <s v="Table"/>
    <n v="7"/>
    <n v="159.55000000000001"/>
    <n v="1116.8499999999999"/>
    <n v="1116.8500000000001"/>
    <s v="Low"/>
    <n v="2024"/>
    <s v="Michaela Patel"/>
    <s v="MICHAELA PATEL"/>
    <n v="1005.1650000000002"/>
    <s v="Dec-2024"/>
  </r>
  <r>
    <n v="6923"/>
    <x v="461"/>
    <x v="821"/>
    <x v="2"/>
    <x v="1"/>
    <s v="Table"/>
    <n v="1"/>
    <n v="148.25"/>
    <n v="148.25"/>
    <n v="148.25"/>
    <s v="Low"/>
    <n v="2024"/>
    <s v="Kevin Cruz"/>
    <s v="KEVIN CRUZ"/>
    <n v="133.42500000000001"/>
    <s v="Dec-2024"/>
  </r>
  <r>
    <n v="2226"/>
    <x v="462"/>
    <x v="822"/>
    <x v="1"/>
    <x v="0"/>
    <s v="Pen"/>
    <n v="8"/>
    <n v="245.8"/>
    <n v="1966.4"/>
    <n v="1966.4"/>
    <s v="Low"/>
    <n v="2024"/>
    <s v="James Brooks"/>
    <s v="JAMES BROOKS"/>
    <n v="1769.7600000000002"/>
    <s v="Dec-2024"/>
  </r>
  <r>
    <n v="4706"/>
    <x v="463"/>
    <x v="823"/>
    <x v="3"/>
    <x v="2"/>
    <s v="Printer"/>
    <n v="3"/>
    <n v="895.87"/>
    <n v="2687.61"/>
    <n v="2687.61"/>
    <s v="Low"/>
    <n v="2024"/>
    <s v="Patricia Evans"/>
    <s v="PATRICIA EVANS"/>
    <n v="2418.8490000000002"/>
    <s v="Dec-2024"/>
  </r>
  <r>
    <n v="9318"/>
    <x v="464"/>
    <x v="824"/>
    <x v="3"/>
    <x v="1"/>
    <s v="Monitor"/>
    <n v="1"/>
    <n v="619.70000000000005"/>
    <n v="619.70000000000005"/>
    <n v="619.70000000000005"/>
    <s v="Low"/>
    <n v="2024"/>
    <s v="Barbara Mcbride"/>
    <s v="BARBARA MCBRIDE"/>
    <n v="557.73"/>
    <s v="Dec-2024"/>
  </r>
  <r>
    <n v="4172"/>
    <x v="464"/>
    <x v="825"/>
    <x v="3"/>
    <x v="2"/>
    <s v="Printer"/>
    <n v="6"/>
    <n v="672.79"/>
    <n v="4036.74"/>
    <n v="4036.74"/>
    <s v="Low"/>
    <n v="2024"/>
    <s v="Christian Heath"/>
    <s v="CHRISTIAN HEATH"/>
    <n v="3633.0659999999998"/>
    <s v="Dec-2024"/>
  </r>
  <r>
    <n v="2676"/>
    <x v="465"/>
    <x v="826"/>
    <x v="0"/>
    <x v="0"/>
    <s v="Notebook"/>
    <n v="5"/>
    <n v="831.44"/>
    <n v="4157.2000000000007"/>
    <n v="4157.2000000000007"/>
    <s v="Low"/>
    <n v="2024"/>
    <s v="Joseph Hopkins"/>
    <s v="JOSEPH HOPKINS"/>
    <n v="3741.4800000000005"/>
    <s v="Dec-2024"/>
  </r>
  <r>
    <n v="6712"/>
    <x v="465"/>
    <x v="827"/>
    <x v="0"/>
    <x v="1"/>
    <s v="Desk"/>
    <n v="7"/>
    <n v="872.04"/>
    <n v="6104.28"/>
    <n v="6104.28"/>
    <s v="High"/>
    <n v="2024"/>
    <s v="Rachel Mckenzie"/>
    <s v="RACHEL MCKENZIE"/>
    <n v="5493.8519999999999"/>
    <s v="Dec-2024"/>
  </r>
  <r>
    <n v="4373"/>
    <x v="466"/>
    <x v="828"/>
    <x v="1"/>
    <x v="0"/>
    <s v="Chair"/>
    <n v="6"/>
    <n v="683.43"/>
    <n v="4100.58"/>
    <n v="4100.58"/>
    <s v="Low"/>
    <n v="2024"/>
    <s v="Teresa Underwood"/>
    <s v="TERESA UNDERWOOD"/>
    <n v="3690.5219999999999"/>
    <s v="Dec-2024"/>
  </r>
  <r>
    <n v="4198"/>
    <x v="467"/>
    <x v="829"/>
    <x v="0"/>
    <x v="0"/>
    <s v="Printer"/>
    <n v="6"/>
    <n v="279.58"/>
    <n v="1677.48"/>
    <n v="1677.48"/>
    <s v="Low"/>
    <n v="2024"/>
    <s v="Madison Fitzgerald"/>
    <s v="MADISON FITZGERALD"/>
    <n v="1509.732"/>
    <s v="Dec-2024"/>
  </r>
  <r>
    <n v="2127"/>
    <x v="467"/>
    <x v="830"/>
    <x v="0"/>
    <x v="2"/>
    <s v="Desk"/>
    <n v="3"/>
    <n v="507.54"/>
    <n v="1522.62"/>
    <n v="1522.6200000000001"/>
    <s v="Low"/>
    <n v="2024"/>
    <s v="Christina Fitzgerald Md"/>
    <s v="CHRISTINA FITZGERALD MD"/>
    <n v="1370.3579999999999"/>
    <s v="Dec-2024"/>
  </r>
  <r>
    <n v="1730"/>
    <x v="468"/>
    <x v="831"/>
    <x v="2"/>
    <x v="0"/>
    <s v="Pen"/>
    <n v="9"/>
    <n v="486.71"/>
    <n v="4380.3899999999994"/>
    <n v="4380.3899999999994"/>
    <s v="Low"/>
    <n v="2024"/>
    <s v="Jason Perry"/>
    <s v="JASON PERRY"/>
    <n v="3942.3509999999997"/>
    <s v="Dec-2024"/>
  </r>
  <r>
    <n v="4895"/>
    <x v="468"/>
    <x v="832"/>
    <x v="0"/>
    <x v="0"/>
    <s v="Table"/>
    <n v="2"/>
    <n v="151.07"/>
    <n v="302.14"/>
    <n v="302.14"/>
    <s v="Low"/>
    <n v="2024"/>
    <s v="Kelly Day"/>
    <s v="KELLY DAY"/>
    <n v="271.92599999999999"/>
    <s v="Dec-2024"/>
  </r>
  <r>
    <n v="9679"/>
    <x v="468"/>
    <x v="833"/>
    <x v="0"/>
    <x v="1"/>
    <s v="Printer"/>
    <n v="5"/>
    <n v="614.87"/>
    <n v="3074.35"/>
    <n v="3074.35"/>
    <s v="Low"/>
    <n v="2024"/>
    <s v="Tammy Marshall"/>
    <s v="TAMMY MARSHALL"/>
    <n v="2766.915"/>
    <s v="Dec-2024"/>
  </r>
  <r>
    <n v="2168"/>
    <x v="468"/>
    <x v="834"/>
    <x v="1"/>
    <x v="2"/>
    <s v="Printer"/>
    <n v="6"/>
    <n v="958.05"/>
    <n v="5748.2999999999993"/>
    <n v="5748.2999999999993"/>
    <s v="High"/>
    <n v="2024"/>
    <s v="Ashley Myers"/>
    <s v="ASHLEY MYERS"/>
    <n v="5173.47"/>
    <s v="Dec-2024"/>
  </r>
  <r>
    <n v="3213"/>
    <x v="469"/>
    <x v="835"/>
    <x v="3"/>
    <x v="0"/>
    <s v="Desk"/>
    <n v="9"/>
    <n v="695.35"/>
    <n v="6258.1500000000005"/>
    <n v="6258.1500000000005"/>
    <s v="High"/>
    <n v="2024"/>
    <s v="Jennifer Sanchez"/>
    <s v="JENNIFER SANCHEZ"/>
    <n v="5632.3350000000009"/>
    <s v="Dec-2024"/>
  </r>
  <r>
    <n v="3746"/>
    <x v="469"/>
    <x v="836"/>
    <x v="2"/>
    <x v="1"/>
    <s v="Laptop"/>
    <n v="6"/>
    <n v="778.68"/>
    <n v="4672.08"/>
    <n v="4672.08"/>
    <s v="Low"/>
    <n v="2024"/>
    <s v="Chelsea Taylor"/>
    <s v="CHELSEA TAYLOR"/>
    <n v="4204.8720000000003"/>
    <s v="Dec-2024"/>
  </r>
  <r>
    <n v="8529"/>
    <x v="470"/>
    <x v="837"/>
    <x v="3"/>
    <x v="2"/>
    <s v="Table"/>
    <n v="7"/>
    <n v="71.67"/>
    <n v="501.69"/>
    <n v="501.69"/>
    <s v="Low"/>
    <n v="2024"/>
    <s v="Tonya Curry"/>
    <s v="TONYA CURRY"/>
    <n v="451.52100000000002"/>
    <s v="Dec-2024"/>
  </r>
  <r>
    <n v="5937"/>
    <x v="471"/>
    <x v="838"/>
    <x v="0"/>
    <x v="0"/>
    <s v="Desk"/>
    <n v="1"/>
    <n v="827.56"/>
    <n v="827.56"/>
    <n v="827.56"/>
    <s v="Low"/>
    <n v="2024"/>
    <s v="Dan Bush"/>
    <s v="DAN BUSH"/>
    <n v="744.80399999999997"/>
    <s v="Dec-2024"/>
  </r>
  <r>
    <n v="2343"/>
    <x v="472"/>
    <x v="839"/>
    <x v="2"/>
    <x v="1"/>
    <s v="Monitor"/>
    <n v="8"/>
    <n v="110.04"/>
    <n v="880.32"/>
    <n v="880.32"/>
    <s v="Low"/>
    <n v="2024"/>
    <s v="Katherine Boyer"/>
    <s v="KATHERINE BOYER"/>
    <n v="792.28800000000001"/>
    <s v="Dec-2024"/>
  </r>
  <r>
    <n v="7025"/>
    <x v="473"/>
    <x v="840"/>
    <x v="0"/>
    <x v="1"/>
    <s v="Laptop"/>
    <n v="5"/>
    <n v="40.08"/>
    <n v="200.4"/>
    <n v="200.39999999999998"/>
    <s v="Low"/>
    <n v="2024"/>
    <s v="James Steele"/>
    <s v="JAMES STEELE"/>
    <n v="180.36"/>
    <s v="Dec-2024"/>
  </r>
  <r>
    <n v="7516"/>
    <x v="473"/>
    <x v="841"/>
    <x v="1"/>
    <x v="2"/>
    <s v="Chair"/>
    <n v="4"/>
    <n v="529.91"/>
    <n v="2119.64"/>
    <n v="2119.64"/>
    <s v="Low"/>
    <n v="2024"/>
    <s v="Kyle Walker"/>
    <s v="KYLE WALKER"/>
    <n v="1907.6759999999999"/>
    <s v="Dec-2024"/>
  </r>
  <r>
    <n v="7985"/>
    <x v="474"/>
    <x v="842"/>
    <x v="2"/>
    <x v="1"/>
    <s v="Printer"/>
    <n v="8"/>
    <n v="523.87"/>
    <n v="4190.96"/>
    <n v="4190.96"/>
    <s v="Low"/>
    <n v="2024"/>
    <s v="Michael Newman"/>
    <s v="MICHAEL NEWMAN"/>
    <n v="3771.864"/>
    <s v="Dec-2024"/>
  </r>
  <r>
    <n v="8422"/>
    <x v="475"/>
    <x v="843"/>
    <x v="1"/>
    <x v="2"/>
    <s v="Monitor"/>
    <n v="2"/>
    <n v="807.93"/>
    <n v="1615.86"/>
    <n v="1615.86"/>
    <s v="Low"/>
    <n v="2024"/>
    <s v="Gregory Mcfarland"/>
    <s v="GREGORY MCFARLAND"/>
    <n v="1454.2739999999999"/>
    <s v="Dec-2024"/>
  </r>
  <r>
    <n v="8127"/>
    <x v="476"/>
    <x v="844"/>
    <x v="0"/>
    <x v="0"/>
    <s v="Desk"/>
    <n v="2"/>
    <n v="193.28"/>
    <n v="386.56"/>
    <n v="386.56"/>
    <s v="Low"/>
    <n v="2024"/>
    <s v="Charles Davis"/>
    <s v="CHARLES DAVIS"/>
    <n v="347.904"/>
    <s v="Dec-2024"/>
  </r>
  <r>
    <n v="1847"/>
    <x v="477"/>
    <x v="845"/>
    <x v="0"/>
    <x v="2"/>
    <s v="Monitor"/>
    <n v="6"/>
    <n v="772.7"/>
    <n v="4636.2000000000007"/>
    <n v="4636.2000000000007"/>
    <s v="Low"/>
    <n v="2024"/>
    <s v="Amy Garcia"/>
    <s v="AMY GARCIA"/>
    <n v="4172.58"/>
    <s v="Dec-2024"/>
  </r>
  <r>
    <n v="3608"/>
    <x v="477"/>
    <x v="846"/>
    <x v="3"/>
    <x v="0"/>
    <s v="Desk"/>
    <n v="8"/>
    <n v="782.05"/>
    <n v="6256.4"/>
    <n v="6256.4"/>
    <s v="High"/>
    <n v="2024"/>
    <s v="Kevin Morris"/>
    <s v="KEVIN MORRIS"/>
    <n v="5630.76"/>
    <s v="Dec-2024"/>
  </r>
  <r>
    <n v="3927"/>
    <x v="478"/>
    <x v="847"/>
    <x v="3"/>
    <x v="0"/>
    <s v="Printer"/>
    <n v="2"/>
    <n v="718.99"/>
    <n v="1437.98"/>
    <n v="1437.98"/>
    <s v="Low"/>
    <n v="2024"/>
    <s v="Barry Smith"/>
    <s v="BARRY SMITH"/>
    <n v="1294.182"/>
    <s v="Dec-2024"/>
  </r>
  <r>
    <n v="3743"/>
    <x v="479"/>
    <x v="848"/>
    <x v="1"/>
    <x v="2"/>
    <s v="Printer"/>
    <n v="1"/>
    <n v="189.17"/>
    <n v="189.17"/>
    <n v="189.17"/>
    <s v="Low"/>
    <n v="2024"/>
    <s v="Lisa Gutierrez"/>
    <s v="LISA GUTIERREZ"/>
    <n v="170.25299999999999"/>
    <s v="Dec-2024"/>
  </r>
  <r>
    <n v="8675"/>
    <x v="480"/>
    <x v="849"/>
    <x v="2"/>
    <x v="1"/>
    <s v="Printer"/>
    <n v="9"/>
    <n v="620.76"/>
    <n v="5586.84"/>
    <n v="5586.84"/>
    <s v="High"/>
    <n v="2024"/>
    <s v="Julie Burgess"/>
    <s v="JULIE BURGESS"/>
    <n v="5028.1559999999999"/>
    <s v="Dec-2024"/>
  </r>
  <r>
    <n v="4485"/>
    <x v="481"/>
    <x v="850"/>
    <x v="0"/>
    <x v="2"/>
    <s v="Chair"/>
    <n v="7"/>
    <n v="668.39"/>
    <n v="4678.7299999999996"/>
    <n v="4678.7299999999996"/>
    <s v="Low"/>
    <n v="2024"/>
    <s v="Angela Gonzalez"/>
    <s v="ANGELA GONZALEZ"/>
    <n v="4210.857"/>
    <s v="Dec-2024"/>
  </r>
  <r>
    <n v="2207"/>
    <x v="481"/>
    <x v="851"/>
    <x v="3"/>
    <x v="1"/>
    <s v="Notebook"/>
    <n v="7"/>
    <n v="864.7"/>
    <n v="6052.9000000000005"/>
    <n v="6052.9000000000005"/>
    <s v="High"/>
    <n v="2024"/>
    <s v="Thomas Smith"/>
    <s v="THOMAS SMITH"/>
    <n v="5447.6100000000006"/>
    <s v="Dec-2024"/>
  </r>
  <r>
    <n v="4902"/>
    <x v="482"/>
    <x v="852"/>
    <x v="2"/>
    <x v="0"/>
    <s v="Printer"/>
    <n v="3"/>
    <n v="571.35"/>
    <n v="1714.05"/>
    <n v="1714.0500000000002"/>
    <s v="Low"/>
    <n v="2025"/>
    <s v="Michael Smith"/>
    <s v="MICHAEL SMITH"/>
    <n v="1542.645"/>
    <s v="Jan-2025"/>
  </r>
  <r>
    <n v="4912"/>
    <x v="483"/>
    <x v="853"/>
    <x v="0"/>
    <x v="1"/>
    <s v="Desk"/>
    <n v="6"/>
    <n v="654.37"/>
    <n v="3926.22"/>
    <n v="3926.2200000000003"/>
    <s v="Low"/>
    <n v="2025"/>
    <s v="Bonnie Smith"/>
    <s v="BONNIE SMITH"/>
    <n v="3533.598"/>
    <s v="Jan-2025"/>
  </r>
  <r>
    <n v="6983"/>
    <x v="483"/>
    <x v="854"/>
    <x v="1"/>
    <x v="1"/>
    <s v="Chair"/>
    <n v="7"/>
    <n v="735.47"/>
    <n v="5148.29"/>
    <n v="5148.29"/>
    <s v="High"/>
    <n v="2025"/>
    <s v="Stanley Watson"/>
    <s v="STANLEY WATSON"/>
    <n v="4633.4610000000002"/>
    <s v="Jan-2025"/>
  </r>
  <r>
    <n v="6778"/>
    <x v="484"/>
    <x v="855"/>
    <x v="2"/>
    <x v="0"/>
    <s v="Chair"/>
    <n v="9"/>
    <n v="716.95"/>
    <n v="6452.55"/>
    <n v="6452.55"/>
    <s v="High"/>
    <n v="2025"/>
    <s v="Pamela Martinez"/>
    <s v="PAMELA MARTINEZ"/>
    <n v="5807.295000000001"/>
    <s v="Jan-2025"/>
  </r>
  <r>
    <n v="3528"/>
    <x v="484"/>
    <x v="856"/>
    <x v="0"/>
    <x v="1"/>
    <s v="Desk"/>
    <n v="5"/>
    <n v="797.5"/>
    <n v="3987.5"/>
    <n v="3987.5"/>
    <s v="Low"/>
    <n v="2025"/>
    <s v="Sabrina Mendoza"/>
    <s v="SABRINA MENDOZA"/>
    <n v="3588.75"/>
    <s v="Jan-2025"/>
  </r>
  <r>
    <n v="2984"/>
    <x v="485"/>
    <x v="857"/>
    <x v="2"/>
    <x v="1"/>
    <s v="Chair"/>
    <n v="6"/>
    <n v="451.55"/>
    <n v="2709.3"/>
    <n v="2709.3"/>
    <s v="Low"/>
    <n v="2025"/>
    <s v="Christine Martin"/>
    <s v="CHRISTINE MARTIN"/>
    <n v="2438.3700000000003"/>
    <s v="Jan-2025"/>
  </r>
  <r>
    <n v="6190"/>
    <x v="485"/>
    <x v="858"/>
    <x v="2"/>
    <x v="2"/>
    <s v="Pen"/>
    <n v="7"/>
    <n v="586.35"/>
    <n v="4104.45"/>
    <n v="4104.45"/>
    <s v="Low"/>
    <n v="2025"/>
    <s v="Sally Jacobs"/>
    <s v="SALLY JACOBS"/>
    <n v="3694.0050000000001"/>
    <s v="Jan-2025"/>
  </r>
  <r>
    <n v="5080"/>
    <x v="485"/>
    <x v="859"/>
    <x v="3"/>
    <x v="1"/>
    <s v="Pen"/>
    <n v="3"/>
    <n v="711.66"/>
    <n v="2134.98"/>
    <n v="2134.98"/>
    <s v="Low"/>
    <n v="2025"/>
    <s v="Derrick Farmer"/>
    <s v="DERRICK FARMER"/>
    <n v="1921.482"/>
    <s v="Jan-2025"/>
  </r>
  <r>
    <n v="5642"/>
    <x v="486"/>
    <x v="860"/>
    <x v="3"/>
    <x v="0"/>
    <s v="Desk"/>
    <n v="2"/>
    <n v="605.6"/>
    <n v="1211.2"/>
    <n v="1211.2"/>
    <s v="Low"/>
    <n v="2025"/>
    <s v="Jared Walker"/>
    <s v="JARED WALKER"/>
    <n v="1090.0800000000002"/>
    <s v="Jan-2025"/>
  </r>
  <r>
    <n v="1205"/>
    <x v="487"/>
    <x v="861"/>
    <x v="2"/>
    <x v="1"/>
    <s v="Laptop"/>
    <n v="3"/>
    <n v="501.99"/>
    <n v="1505.97"/>
    <n v="1505.97"/>
    <s v="Low"/>
    <n v="2025"/>
    <s v="Crystal Bennett"/>
    <s v="CRYSTAL BENNETT"/>
    <n v="1355.373"/>
    <s v="Jan-2025"/>
  </r>
  <r>
    <n v="7689"/>
    <x v="488"/>
    <x v="862"/>
    <x v="2"/>
    <x v="0"/>
    <s v="Desk"/>
    <n v="4"/>
    <n v="250.74"/>
    <n v="1002.96"/>
    <n v="1002.96"/>
    <s v="Low"/>
    <n v="2025"/>
    <s v="Ashley Patel"/>
    <s v="ASHLEY PATEL"/>
    <n v="902.6640000000001"/>
    <s v="Jan-2025"/>
  </r>
  <r>
    <n v="5797"/>
    <x v="488"/>
    <x v="863"/>
    <x v="0"/>
    <x v="0"/>
    <s v="Monitor"/>
    <n v="6"/>
    <n v="722.01"/>
    <n v="4332.0599999999986"/>
    <n v="4332.0599999999995"/>
    <s v="Low"/>
    <n v="2025"/>
    <s v="Sandra Dixon"/>
    <s v="SANDRA DIXON"/>
    <n v="3898.8539999999998"/>
    <s v="Jan-2025"/>
  </r>
  <r>
    <n v="5276"/>
    <x v="488"/>
    <x v="789"/>
    <x v="2"/>
    <x v="1"/>
    <s v="Chair"/>
    <n v="2"/>
    <n v="454.21"/>
    <n v="908.42"/>
    <n v="908.42"/>
    <s v="Low"/>
    <n v="2025"/>
    <s v="Jacob Johnson"/>
    <s v="JACOB JOHNSON"/>
    <n v="817.57799999999997"/>
    <s v="Jan-2025"/>
  </r>
  <r>
    <n v="5078"/>
    <x v="489"/>
    <x v="864"/>
    <x v="0"/>
    <x v="0"/>
    <s v="Chair"/>
    <n v="6"/>
    <n v="187.89"/>
    <n v="1127.3399999999999"/>
    <n v="1127.3399999999999"/>
    <s v="Low"/>
    <n v="2025"/>
    <s v="Mary Jones"/>
    <s v="MARY JONES"/>
    <n v="1014.606"/>
    <s v="Jan-2025"/>
  </r>
  <r>
    <n v="1293"/>
    <x v="489"/>
    <x v="865"/>
    <x v="0"/>
    <x v="1"/>
    <s v="Notebook"/>
    <n v="1"/>
    <n v="264.20999999999998"/>
    <n v="264.20999999999998"/>
    <n v="264.20999999999998"/>
    <s v="Low"/>
    <n v="2025"/>
    <s v="Christy Harrison"/>
    <s v="CHRISTY HARRISON"/>
    <n v="237.78899999999999"/>
    <s v="Jan-2025"/>
  </r>
  <r>
    <n v="6184"/>
    <x v="489"/>
    <x v="866"/>
    <x v="3"/>
    <x v="2"/>
    <s v="Table"/>
    <n v="1"/>
    <n v="829.26"/>
    <n v="829.26"/>
    <n v="829.26"/>
    <s v="Low"/>
    <n v="2025"/>
    <s v="Joshua Mora"/>
    <s v="JOSHUA MORA"/>
    <n v="746.33400000000006"/>
    <s v="Jan-2025"/>
  </r>
  <r>
    <n v="2799"/>
    <x v="490"/>
    <x v="867"/>
    <x v="3"/>
    <x v="1"/>
    <s v="Desk"/>
    <n v="8"/>
    <n v="51.16"/>
    <n v="409.28"/>
    <n v="409.28"/>
    <s v="Low"/>
    <n v="2025"/>
    <s v="Eric Krause"/>
    <s v="ERIC KRAUSE"/>
    <n v="368.35199999999998"/>
    <s v="Jan-2025"/>
  </r>
  <r>
    <n v="3090"/>
    <x v="491"/>
    <x v="868"/>
    <x v="3"/>
    <x v="0"/>
    <s v="Chair"/>
    <n v="8"/>
    <n v="430.96"/>
    <n v="3447.68"/>
    <n v="3447.68"/>
    <s v="Low"/>
    <n v="2025"/>
    <s v="Maria Jensen"/>
    <s v="MARIA JENSEN"/>
    <n v="3102.9119999999998"/>
    <s v="Jan-2025"/>
  </r>
  <r>
    <n v="4094"/>
    <x v="491"/>
    <x v="869"/>
    <x v="2"/>
    <x v="1"/>
    <s v="Monitor"/>
    <n v="1"/>
    <n v="600.87"/>
    <n v="600.87"/>
    <n v="600.87"/>
    <s v="Low"/>
    <n v="2025"/>
    <s v="Jason Baker"/>
    <s v="JASON BAKER"/>
    <n v="540.78300000000002"/>
    <s v="Jan-2025"/>
  </r>
  <r>
    <n v="2758"/>
    <x v="491"/>
    <x v="870"/>
    <x v="1"/>
    <x v="2"/>
    <s v="Chair"/>
    <n v="4"/>
    <n v="162.36000000000001"/>
    <n v="649.44000000000005"/>
    <n v="649.44000000000005"/>
    <s v="Low"/>
    <n v="2025"/>
    <s v="Kristopher Scott"/>
    <s v="KRISTOPHER SCOTT"/>
    <n v="584.49600000000009"/>
    <s v="Jan-2025"/>
  </r>
  <r>
    <n v="4930"/>
    <x v="492"/>
    <x v="871"/>
    <x v="1"/>
    <x v="2"/>
    <s v="Pen"/>
    <n v="2"/>
    <n v="29"/>
    <n v="58"/>
    <n v="58"/>
    <s v="Low"/>
    <n v="2025"/>
    <s v="Karen Washington"/>
    <s v="KAREN WASHINGTON"/>
    <n v="52.2"/>
    <s v="Jan-2025"/>
  </r>
  <r>
    <n v="7092"/>
    <x v="493"/>
    <x v="872"/>
    <x v="0"/>
    <x v="1"/>
    <s v="Pen"/>
    <n v="5"/>
    <n v="438.17"/>
    <n v="2190.85"/>
    <n v="2190.85"/>
    <s v="Low"/>
    <n v="2025"/>
    <s v="Paula Gillespie"/>
    <s v="PAULA GILLESPIE"/>
    <n v="1971.7650000000001"/>
    <s v="Jan-2025"/>
  </r>
  <r>
    <n v="5902"/>
    <x v="494"/>
    <x v="873"/>
    <x v="3"/>
    <x v="0"/>
    <s v="Pen"/>
    <n v="1"/>
    <n v="424.58"/>
    <n v="424.58"/>
    <n v="424.58"/>
    <s v="Low"/>
    <n v="2025"/>
    <s v="Lisa Moore"/>
    <s v="LISA MOORE"/>
    <n v="382.12200000000001"/>
    <s v="Jan-2025"/>
  </r>
  <r>
    <n v="5027"/>
    <x v="495"/>
    <x v="874"/>
    <x v="2"/>
    <x v="2"/>
    <s v="Desk"/>
    <n v="4"/>
    <n v="803.71"/>
    <n v="3214.84"/>
    <n v="3214.84"/>
    <s v="Low"/>
    <n v="2025"/>
    <s v="Daniel Hahn"/>
    <s v="DANIEL HAHN"/>
    <n v="2893.3560000000002"/>
    <s v="Jan-2025"/>
  </r>
  <r>
    <n v="9123"/>
    <x v="495"/>
    <x v="875"/>
    <x v="1"/>
    <x v="2"/>
    <s v="Notebook"/>
    <n v="9"/>
    <n v="90.11"/>
    <n v="810.99"/>
    <n v="810.99"/>
    <s v="Low"/>
    <n v="2025"/>
    <s v="Maria Smith"/>
    <s v="MARIA SMITH"/>
    <n v="729.89100000000008"/>
    <s v="Jan-2025"/>
  </r>
  <r>
    <n v="2009"/>
    <x v="496"/>
    <x v="876"/>
    <x v="1"/>
    <x v="0"/>
    <s v="Desk"/>
    <n v="7"/>
    <n v="839.73"/>
    <n v="5878.1100000000006"/>
    <n v="5878.1100000000006"/>
    <s v="High"/>
    <n v="2025"/>
    <s v="Gregory Choi"/>
    <s v="GREGORY CHOI"/>
    <n v="5290.2990000000009"/>
    <s v="Jan-2025"/>
  </r>
  <r>
    <n v="5684"/>
    <x v="497"/>
    <x v="877"/>
    <x v="2"/>
    <x v="2"/>
    <s v="Pen"/>
    <n v="9"/>
    <n v="868.36"/>
    <n v="7815.24"/>
    <n v="7815.24"/>
    <s v="High"/>
    <n v="2025"/>
    <s v="Emily Garcia"/>
    <s v="EMILY GARCIA"/>
    <n v="7033.7160000000003"/>
    <s v="Jan-2025"/>
  </r>
  <r>
    <n v="4365"/>
    <x v="497"/>
    <x v="878"/>
    <x v="0"/>
    <x v="0"/>
    <s v="Pen"/>
    <n v="5"/>
    <n v="102.96"/>
    <n v="514.79999999999995"/>
    <n v="514.79999999999995"/>
    <s v="Low"/>
    <n v="2025"/>
    <s v="Mark Bradley"/>
    <s v="MARK BRADLEY"/>
    <n v="463.32"/>
    <s v="Jan-2025"/>
  </r>
  <r>
    <n v="6123"/>
    <x v="498"/>
    <x v="879"/>
    <x v="0"/>
    <x v="0"/>
    <s v="Pen"/>
    <n v="5"/>
    <n v="126.14"/>
    <n v="630.70000000000005"/>
    <n v="630.70000000000005"/>
    <s v="Low"/>
    <n v="2025"/>
    <s v="Luis Riley"/>
    <s v="LUIS RILEY"/>
    <n v="567.63"/>
    <s v="Jan-2025"/>
  </r>
  <r>
    <n v="3832"/>
    <x v="498"/>
    <x v="880"/>
    <x v="3"/>
    <x v="2"/>
    <s v="Pen"/>
    <n v="9"/>
    <n v="120.8"/>
    <n v="1087.2"/>
    <n v="1087.2"/>
    <s v="Low"/>
    <n v="2025"/>
    <s v="Jeffrey Ford"/>
    <s v="JEFFREY FORD"/>
    <n v="978.48"/>
    <s v="Jan-2025"/>
  </r>
  <r>
    <n v="6516"/>
    <x v="499"/>
    <x v="881"/>
    <x v="0"/>
    <x v="2"/>
    <s v="Pen"/>
    <n v="8"/>
    <n v="372.8"/>
    <n v="2982.4"/>
    <n v="2982.4"/>
    <s v="Low"/>
    <n v="2025"/>
    <s v="Rebecca Taylor"/>
    <s v="REBECCA TAYLOR"/>
    <n v="2684.1600000000003"/>
    <s v="Jan-2025"/>
  </r>
  <r>
    <n v="6210"/>
    <x v="499"/>
    <x v="882"/>
    <x v="2"/>
    <x v="1"/>
    <s v="Desk"/>
    <n v="8"/>
    <n v="110.41"/>
    <n v="883.28"/>
    <n v="883.28"/>
    <s v="Low"/>
    <n v="2025"/>
    <s v="Sarah Moore"/>
    <s v="SARAH MOORE"/>
    <n v="794.952"/>
    <s v="Jan-2025"/>
  </r>
  <r>
    <n v="2352"/>
    <x v="499"/>
    <x v="883"/>
    <x v="3"/>
    <x v="0"/>
    <s v="Monitor"/>
    <n v="4"/>
    <n v="992.56"/>
    <n v="3970.24"/>
    <n v="3970.24"/>
    <s v="Low"/>
    <n v="2025"/>
    <s v="Steven Mclaughlin"/>
    <s v="STEVEN MCLAUGHLIN"/>
    <n v="3573.2159999999999"/>
    <s v="Jan-2025"/>
  </r>
  <r>
    <n v="9229"/>
    <x v="500"/>
    <x v="884"/>
    <x v="2"/>
    <x v="0"/>
    <s v="Table"/>
    <n v="2"/>
    <n v="307.95"/>
    <n v="615.9"/>
    <n v="615.9"/>
    <s v="Low"/>
    <n v="2025"/>
    <s v="Ronald Ware"/>
    <s v="RONALD WARE"/>
    <n v="554.30999999999995"/>
    <s v="Jan-2025"/>
  </r>
  <r>
    <n v="7904"/>
    <x v="500"/>
    <x v="885"/>
    <x v="1"/>
    <x v="0"/>
    <s v="Printer"/>
    <n v="3"/>
    <n v="459.83"/>
    <n v="1379.49"/>
    <n v="1379.49"/>
    <s v="Low"/>
    <n v="2025"/>
    <s v="Keith Olsen"/>
    <s v="KEITH OLSEN"/>
    <n v="1241.5409999999999"/>
    <s v="Jan-2025"/>
  </r>
  <r>
    <n v="8810"/>
    <x v="501"/>
    <x v="886"/>
    <x v="3"/>
    <x v="2"/>
    <s v="Chair"/>
    <n v="4"/>
    <n v="991.26"/>
    <n v="3965.04"/>
    <n v="3965.04"/>
    <s v="Low"/>
    <n v="2025"/>
    <s v="Michelle Obrien"/>
    <s v="MICHELLE OBRIEN"/>
    <n v="3568.5360000000001"/>
    <s v="Jan-2025"/>
  </r>
  <r>
    <n v="4074"/>
    <x v="501"/>
    <x v="887"/>
    <x v="0"/>
    <x v="1"/>
    <s v="Desk"/>
    <n v="1"/>
    <n v="996.37"/>
    <n v="996.37"/>
    <n v="996.37"/>
    <s v="Low"/>
    <n v="2025"/>
    <s v="Kimberly Holland"/>
    <s v="KIMBERLY HOLLAND"/>
    <n v="896.73300000000006"/>
    <s v="Jan-2025"/>
  </r>
  <r>
    <n v="1652"/>
    <x v="502"/>
    <x v="888"/>
    <x v="1"/>
    <x v="1"/>
    <s v="Desk"/>
    <n v="7"/>
    <n v="238.36"/>
    <n v="1668.52"/>
    <n v="1668.52"/>
    <s v="Low"/>
    <n v="2025"/>
    <s v="Victoria Romero"/>
    <s v="VICTORIA ROMERO"/>
    <n v="1501.6680000000001"/>
    <s v="Jan-2025"/>
  </r>
  <r>
    <n v="4435"/>
    <x v="503"/>
    <x v="889"/>
    <x v="3"/>
    <x v="1"/>
    <s v="Pen"/>
    <n v="4"/>
    <n v="709.41"/>
    <n v="2837.64"/>
    <n v="2837.64"/>
    <s v="Low"/>
    <n v="2025"/>
    <s v="Amber Garcia"/>
    <s v="AMBER GARCIA"/>
    <n v="2553.8759999999997"/>
    <s v="Jan-2025"/>
  </r>
  <r>
    <n v="9056"/>
    <x v="503"/>
    <x v="890"/>
    <x v="2"/>
    <x v="0"/>
    <s v="Laptop"/>
    <n v="2"/>
    <n v="216.43"/>
    <n v="432.86"/>
    <n v="432.86"/>
    <s v="Low"/>
    <n v="2025"/>
    <s v="Laura Howell"/>
    <s v="LAURA HOWELL"/>
    <n v="389.57400000000001"/>
    <s v="Jan-2025"/>
  </r>
  <r>
    <n v="7159"/>
    <x v="504"/>
    <x v="891"/>
    <x v="2"/>
    <x v="2"/>
    <s v="Desk"/>
    <n v="1"/>
    <n v="788.48"/>
    <n v="788.48"/>
    <n v="788.48"/>
    <s v="Low"/>
    <n v="2025"/>
    <s v="William Clark"/>
    <s v="WILLIAM CLARK"/>
    <n v="709.63200000000006"/>
    <s v="Jan-2025"/>
  </r>
  <r>
    <n v="4690"/>
    <x v="505"/>
    <x v="892"/>
    <x v="3"/>
    <x v="1"/>
    <s v="Pen"/>
    <n v="8"/>
    <n v="29.51"/>
    <n v="236.08"/>
    <n v="236.08"/>
    <s v="Low"/>
    <n v="2025"/>
    <s v="Patrick Anderson"/>
    <s v="PATRICK ANDERSON"/>
    <n v="212.47200000000001"/>
    <s v="Jan-2025"/>
  </r>
  <r>
    <n v="9764"/>
    <x v="505"/>
    <x v="893"/>
    <x v="3"/>
    <x v="2"/>
    <s v="Monitor"/>
    <n v="6"/>
    <n v="282.06"/>
    <n v="1692.36"/>
    <n v="1692.3600000000001"/>
    <s v="Low"/>
    <n v="2025"/>
    <s v="Melissa Morgan"/>
    <s v="MELISSA MORGAN"/>
    <n v="1523.124"/>
    <s v="Jan-2025"/>
  </r>
  <r>
    <n v="8690"/>
    <x v="506"/>
    <x v="894"/>
    <x v="2"/>
    <x v="2"/>
    <s v="Chair"/>
    <n v="3"/>
    <n v="950.73"/>
    <n v="2852.19"/>
    <n v="2852.19"/>
    <s v="Low"/>
    <n v="2025"/>
    <s v="Elizabeth Mclean"/>
    <s v="ELIZABETH MCLEAN"/>
    <n v="2566.971"/>
    <s v="Jan-2025"/>
  </r>
  <r>
    <n v="3315"/>
    <x v="506"/>
    <x v="895"/>
    <x v="1"/>
    <x v="0"/>
    <s v="Printer"/>
    <n v="8"/>
    <n v="232.2"/>
    <n v="1857.6"/>
    <n v="1857.6"/>
    <s v="Low"/>
    <n v="2025"/>
    <s v="Kara Walsh"/>
    <s v="KARA WALSH"/>
    <n v="1671.84"/>
    <s v="Jan-2025"/>
  </r>
  <r>
    <n v="4505"/>
    <x v="506"/>
    <x v="896"/>
    <x v="1"/>
    <x v="1"/>
    <s v="Printer"/>
    <n v="5"/>
    <n v="175.94"/>
    <n v="879.7"/>
    <n v="879.7"/>
    <s v="Low"/>
    <n v="2025"/>
    <s v="Danny Burns"/>
    <s v="DANNY BURNS"/>
    <n v="791.73"/>
    <s v="Jan-2025"/>
  </r>
  <r>
    <n v="6843"/>
    <x v="507"/>
    <x v="897"/>
    <x v="0"/>
    <x v="2"/>
    <s v="Printer"/>
    <n v="2"/>
    <n v="544.1"/>
    <n v="1088.2"/>
    <n v="1088.2"/>
    <s v="Low"/>
    <n v="2025"/>
    <s v="Timothy Shelton"/>
    <s v="TIMOTHY SHELTON"/>
    <n v="979.38000000000011"/>
    <s v="Jan-2025"/>
  </r>
  <r>
    <n v="1179"/>
    <x v="507"/>
    <x v="898"/>
    <x v="3"/>
    <x v="1"/>
    <s v="Table"/>
    <n v="3"/>
    <n v="969.19"/>
    <n v="2907.57"/>
    <n v="2907.57"/>
    <s v="Low"/>
    <n v="2025"/>
    <s v="Grant Arnold"/>
    <s v="GRANT ARNOLD"/>
    <n v="2616.8130000000001"/>
    <s v="Jan-2025"/>
  </r>
  <r>
    <n v="3589"/>
    <x v="507"/>
    <x v="899"/>
    <x v="1"/>
    <x v="2"/>
    <s v="Pen"/>
    <n v="8"/>
    <n v="90.81"/>
    <n v="726.48"/>
    <n v="726.48"/>
    <s v="Low"/>
    <n v="2025"/>
    <s v="Alan Romero"/>
    <s v="ALAN ROMERO"/>
    <n v="653.83199999999999"/>
    <s v="Jan-2025"/>
  </r>
  <r>
    <n v="3992"/>
    <x v="508"/>
    <x v="900"/>
    <x v="0"/>
    <x v="0"/>
    <s v="Printer"/>
    <n v="9"/>
    <n v="450.85"/>
    <n v="4057.65"/>
    <n v="4057.65"/>
    <s v="Low"/>
    <n v="2025"/>
    <s v="George Scott Phd"/>
    <s v="GEORGE SCOTT PHD"/>
    <n v="3651.8850000000002"/>
    <s v="Feb-2025"/>
  </r>
  <r>
    <n v="7757"/>
    <x v="508"/>
    <x v="901"/>
    <x v="0"/>
    <x v="1"/>
    <s v="Notebook"/>
    <n v="5"/>
    <n v="141.19999999999999"/>
    <n v="706"/>
    <n v="706"/>
    <s v="Low"/>
    <n v="2025"/>
    <s v="Joseph Miller"/>
    <s v="JOSEPH MILLER"/>
    <n v="635.4"/>
    <s v="Feb-2025"/>
  </r>
  <r>
    <n v="5303"/>
    <x v="509"/>
    <x v="902"/>
    <x v="1"/>
    <x v="2"/>
    <s v="Desk"/>
    <n v="2"/>
    <n v="631.23"/>
    <n v="1262.46"/>
    <n v="1262.46"/>
    <s v="Low"/>
    <n v="2025"/>
    <s v="Melissa Santiago"/>
    <s v="MELISSA SANTIAGO"/>
    <n v="1136.2140000000002"/>
    <s v="Feb-2025"/>
  </r>
  <r>
    <n v="7681"/>
    <x v="509"/>
    <x v="903"/>
    <x v="2"/>
    <x v="0"/>
    <s v="Table"/>
    <n v="5"/>
    <n v="237.66"/>
    <n v="1188.3"/>
    <n v="1188.3"/>
    <s v="Low"/>
    <n v="2025"/>
    <s v="Emily Gomez"/>
    <s v="EMILY GOMEZ"/>
    <n v="1069.47"/>
    <s v="Feb-2025"/>
  </r>
  <r>
    <n v="8226"/>
    <x v="509"/>
    <x v="253"/>
    <x v="3"/>
    <x v="1"/>
    <s v="Laptop"/>
    <n v="5"/>
    <n v="667.17"/>
    <n v="3335.85"/>
    <n v="3335.85"/>
    <s v="Low"/>
    <n v="2025"/>
    <s v="Christopher Jones"/>
    <s v="CHRISTOPHER JONES"/>
    <n v="3002.2649999999999"/>
    <s v="Feb-2025"/>
  </r>
  <r>
    <n v="8565"/>
    <x v="509"/>
    <x v="904"/>
    <x v="3"/>
    <x v="0"/>
    <s v="Printer"/>
    <n v="1"/>
    <n v="465.2"/>
    <n v="465.2"/>
    <n v="465.2"/>
    <s v="Low"/>
    <n v="2025"/>
    <s v="Joshua Gay"/>
    <s v="JOSHUA GAY"/>
    <n v="418.68"/>
    <s v="Feb-2025"/>
  </r>
  <r>
    <n v="3196"/>
    <x v="510"/>
    <x v="905"/>
    <x v="3"/>
    <x v="0"/>
    <s v="Pen"/>
    <n v="1"/>
    <n v="215.81"/>
    <n v="215.81"/>
    <n v="215.81"/>
    <s v="Low"/>
    <n v="2025"/>
    <s v="Jason Garcia"/>
    <s v="JASON GARCIA"/>
    <n v="194.22900000000001"/>
    <s v="Feb-2025"/>
  </r>
  <r>
    <n v="8434"/>
    <x v="510"/>
    <x v="906"/>
    <x v="3"/>
    <x v="1"/>
    <s v="Laptop"/>
    <n v="7"/>
    <n v="819.28"/>
    <n v="5734.96"/>
    <n v="5734.96"/>
    <s v="High"/>
    <n v="2025"/>
    <s v="Mr. Tyler Guerra"/>
    <s v="MR. TYLER GUERRA"/>
    <n v="5161.4639999999999"/>
    <s v="Feb-2025"/>
  </r>
  <r>
    <n v="4470"/>
    <x v="510"/>
    <x v="907"/>
    <x v="0"/>
    <x v="0"/>
    <s v="Chair"/>
    <n v="6"/>
    <n v="539.96"/>
    <n v="3239.76"/>
    <n v="3239.76"/>
    <s v="Low"/>
    <n v="2025"/>
    <s v="Dawn Ward"/>
    <s v="DAWN WARD"/>
    <n v="2915.7840000000006"/>
    <s v="Feb-2025"/>
  </r>
  <r>
    <n v="7431"/>
    <x v="511"/>
    <x v="908"/>
    <x v="0"/>
    <x v="1"/>
    <s v="Printer"/>
    <n v="8"/>
    <n v="896.17"/>
    <n v="7169.36"/>
    <n v="7169.36"/>
    <s v="High"/>
    <n v="2025"/>
    <s v="Elizabeth Hughes"/>
    <s v="ELIZABETH HUGHES"/>
    <n v="6452.424"/>
    <s v="Feb-2025"/>
  </r>
  <r>
    <n v="2587"/>
    <x v="512"/>
    <x v="909"/>
    <x v="0"/>
    <x v="0"/>
    <s v="Printer"/>
    <n v="4"/>
    <n v="431.24"/>
    <n v="1724.96"/>
    <n v="1724.96"/>
    <s v="Low"/>
    <n v="2025"/>
    <s v="Michael Wilkinson"/>
    <s v="MICHAEL WILKINSON"/>
    <n v="1552.4640000000002"/>
    <s v="Feb-2025"/>
  </r>
  <r>
    <n v="7733"/>
    <x v="512"/>
    <x v="910"/>
    <x v="2"/>
    <x v="2"/>
    <s v="Laptop"/>
    <n v="4"/>
    <n v="281.42"/>
    <n v="1125.68"/>
    <n v="1125.68"/>
    <s v="Low"/>
    <n v="2025"/>
    <s v="Katie Parrish"/>
    <s v="KATIE PARRISH"/>
    <n v="1013.1120000000001"/>
    <s v="Feb-2025"/>
  </r>
  <r>
    <n v="3563"/>
    <x v="513"/>
    <x v="911"/>
    <x v="1"/>
    <x v="0"/>
    <s v="Desk"/>
    <n v="9"/>
    <n v="479.47"/>
    <n v="4315.2299999999996"/>
    <n v="4315.2300000000005"/>
    <s v="Low"/>
    <n v="2025"/>
    <s v="Donald Kennedy"/>
    <s v="DONALD KENNEDY"/>
    <n v="3883.7070000000003"/>
    <s v="Feb-2025"/>
  </r>
  <r>
    <n v="6818"/>
    <x v="513"/>
    <x v="912"/>
    <x v="1"/>
    <x v="1"/>
    <s v="Desk"/>
    <n v="3"/>
    <n v="635.5"/>
    <n v="1906.5"/>
    <n v="1906.5"/>
    <s v="Low"/>
    <n v="2025"/>
    <s v="Aaron Sanders"/>
    <s v="AARON SANDERS"/>
    <n v="1715.8500000000001"/>
    <s v="Feb-2025"/>
  </r>
  <r>
    <n v="3816"/>
    <x v="513"/>
    <x v="913"/>
    <x v="1"/>
    <x v="2"/>
    <s v="Table"/>
    <n v="1"/>
    <n v="582.6"/>
    <n v="582.6"/>
    <n v="582.6"/>
    <s v="Low"/>
    <n v="2025"/>
    <s v="Lindsey Williams"/>
    <s v="LINDSEY WILLIAMS"/>
    <n v="524.34"/>
    <s v="Feb-2025"/>
  </r>
  <r>
    <n v="1464"/>
    <x v="514"/>
    <x v="914"/>
    <x v="0"/>
    <x v="2"/>
    <s v="Chair"/>
    <n v="8"/>
    <n v="626.74"/>
    <n v="5013.92"/>
    <n v="5013.92"/>
    <s v="High"/>
    <n v="2025"/>
    <s v="Douglas Ferguson"/>
    <s v="DOUGLAS FERGUSON"/>
    <n v="4512.5280000000002"/>
    <s v="Feb-2025"/>
  </r>
  <r>
    <n v="1348"/>
    <x v="514"/>
    <x v="915"/>
    <x v="2"/>
    <x v="0"/>
    <s v="Monitor"/>
    <n v="3"/>
    <n v="318.7"/>
    <n v="956.09999999999991"/>
    <n v="956.09999999999991"/>
    <s v="Low"/>
    <n v="2025"/>
    <s v="Billy Willis"/>
    <s v="BILLY WILLIS"/>
    <n v="860.49"/>
    <s v="Feb-2025"/>
  </r>
  <r>
    <n v="9948"/>
    <x v="515"/>
    <x v="916"/>
    <x v="2"/>
    <x v="2"/>
    <s v="Pen"/>
    <n v="8"/>
    <n v="970.12"/>
    <n v="7760.96"/>
    <n v="7760.96"/>
    <s v="High"/>
    <n v="2025"/>
    <s v="Joseph Rodriguez"/>
    <s v="JOSEPH RODRIGUEZ"/>
    <n v="6984.8640000000005"/>
    <s v="Feb-2025"/>
  </r>
  <r>
    <n v="3428"/>
    <x v="515"/>
    <x v="803"/>
    <x v="2"/>
    <x v="1"/>
    <s v="Table"/>
    <n v="2"/>
    <n v="952.29"/>
    <n v="1904.58"/>
    <n v="1904.58"/>
    <s v="Low"/>
    <n v="2025"/>
    <s v="Gregory Jones"/>
    <s v="GREGORY JONES"/>
    <n v="1714.1220000000001"/>
    <s v="Feb-2025"/>
  </r>
  <r>
    <n v="8175"/>
    <x v="515"/>
    <x v="917"/>
    <x v="1"/>
    <x v="1"/>
    <s v="Laptop"/>
    <n v="1"/>
    <n v="574.9"/>
    <n v="574.9"/>
    <n v="574.9"/>
    <s v="Low"/>
    <n v="2025"/>
    <s v="Mark Glover"/>
    <s v="MARK GLOVER"/>
    <n v="517.41"/>
    <s v="Feb-2025"/>
  </r>
  <r>
    <n v="8612"/>
    <x v="516"/>
    <x v="918"/>
    <x v="1"/>
    <x v="1"/>
    <s v="Printer"/>
    <n v="4"/>
    <n v="301.52"/>
    <n v="1206.08"/>
    <n v="1206.08"/>
    <s v="Low"/>
    <n v="2025"/>
    <s v="Melinda Dorsey"/>
    <s v="MELINDA DORSEY"/>
    <n v="1085.472"/>
    <s v="Feb-2025"/>
  </r>
  <r>
    <n v="4126"/>
    <x v="516"/>
    <x v="919"/>
    <x v="3"/>
    <x v="2"/>
    <s v="Chair"/>
    <n v="8"/>
    <n v="802.58"/>
    <n v="6420.64"/>
    <n v="6420.64"/>
    <s v="High"/>
    <n v="2025"/>
    <s v="Brendan Rivera"/>
    <s v="BRENDAN RIVERA"/>
    <n v="5778.576"/>
    <s v="Feb-2025"/>
  </r>
  <r>
    <n v="9192"/>
    <x v="517"/>
    <x v="920"/>
    <x v="3"/>
    <x v="0"/>
    <s v="Printer"/>
    <n v="8"/>
    <n v="769.52"/>
    <n v="6156.16"/>
    <n v="6156.16"/>
    <s v="High"/>
    <n v="2025"/>
    <s v="Joseph Moore"/>
    <s v="JOSEPH MOORE"/>
    <n v="5540.5439999999999"/>
    <s v="Feb-2025"/>
  </r>
  <r>
    <n v="9632"/>
    <x v="518"/>
    <x v="921"/>
    <x v="3"/>
    <x v="0"/>
    <s v="Pen"/>
    <n v="6"/>
    <n v="671.53"/>
    <n v="4029.18"/>
    <n v="4029.18"/>
    <s v="Low"/>
    <n v="2025"/>
    <s v="Angela Carlson"/>
    <s v="ANGELA CARLSON"/>
    <n v="3626.2619999999997"/>
    <s v="Feb-2025"/>
  </r>
  <r>
    <n v="1512"/>
    <x v="518"/>
    <x v="757"/>
    <x v="2"/>
    <x v="1"/>
    <s v="Chair"/>
    <n v="1"/>
    <n v="719.16"/>
    <n v="719.16"/>
    <n v="719.16"/>
    <s v="Low"/>
    <n v="2025"/>
    <s v="Andrew Kelly"/>
    <s v="ANDREW KELLY"/>
    <n v="647.24400000000003"/>
    <s v="Feb-2025"/>
  </r>
  <r>
    <n v="1298"/>
    <x v="519"/>
    <x v="922"/>
    <x v="0"/>
    <x v="1"/>
    <s v="Monitor"/>
    <n v="6"/>
    <n v="784.56"/>
    <n v="4707.3599999999997"/>
    <n v="4707.3599999999997"/>
    <s v="Low"/>
    <n v="2025"/>
    <s v="Kimberly Strong"/>
    <s v="KIMBERLY STRONG"/>
    <n v="4236.6239999999998"/>
    <s v="Feb-2025"/>
  </r>
  <r>
    <n v="5424"/>
    <x v="520"/>
    <x v="923"/>
    <x v="2"/>
    <x v="1"/>
    <s v="Notebook"/>
    <n v="8"/>
    <n v="300.22000000000003"/>
    <n v="2401.7600000000002"/>
    <n v="2401.7600000000002"/>
    <s v="Low"/>
    <n v="2025"/>
    <s v="Robert Davis"/>
    <s v="ROBERT DAVIS"/>
    <n v="2161.5840000000003"/>
    <s v="Feb-2025"/>
  </r>
  <r>
    <n v="7674"/>
    <x v="520"/>
    <x v="924"/>
    <x v="0"/>
    <x v="1"/>
    <s v="Chair"/>
    <n v="7"/>
    <n v="46.64"/>
    <n v="326.48"/>
    <n v="326.48"/>
    <s v="Low"/>
    <n v="2025"/>
    <s v="Jesse Ball"/>
    <s v="JESSE BALL"/>
    <n v="293.83199999999999"/>
    <s v="Feb-2025"/>
  </r>
  <r>
    <n v="2339"/>
    <x v="520"/>
    <x v="925"/>
    <x v="1"/>
    <x v="1"/>
    <s v="Pen"/>
    <n v="3"/>
    <n v="42.2"/>
    <n v="126.6"/>
    <n v="126.60000000000001"/>
    <s v="Low"/>
    <n v="2025"/>
    <s v="Kim Wilson"/>
    <s v="KIM WILSON"/>
    <n v="113.94000000000001"/>
    <s v="Feb-2025"/>
  </r>
  <r>
    <n v="6503"/>
    <x v="521"/>
    <x v="926"/>
    <x v="1"/>
    <x v="2"/>
    <s v="Desk"/>
    <n v="4"/>
    <n v="231.58"/>
    <n v="926.32"/>
    <n v="926.32"/>
    <s v="Low"/>
    <n v="2025"/>
    <s v="Carol Chase"/>
    <s v="CAROL CHASE"/>
    <n v="833.6880000000001"/>
    <s v="Feb-2025"/>
  </r>
  <r>
    <n v="3848"/>
    <x v="522"/>
    <x v="927"/>
    <x v="1"/>
    <x v="2"/>
    <s v="Pen"/>
    <n v="1"/>
    <n v="69.66"/>
    <n v="69.66"/>
    <n v="69.66"/>
    <s v="Low"/>
    <n v="2025"/>
    <s v="April Martinez"/>
    <s v="APRIL MARTINEZ"/>
    <n v="62.693999999999996"/>
    <s v="Feb-2025"/>
  </r>
  <r>
    <n v="8163"/>
    <x v="523"/>
    <x v="928"/>
    <x v="1"/>
    <x v="1"/>
    <s v="Desk"/>
    <n v="4"/>
    <n v="517.1"/>
    <n v="2068.4"/>
    <n v="2068.4"/>
    <s v="Low"/>
    <n v="2025"/>
    <s v="Julie Carlson"/>
    <s v="JULIE CARLSON"/>
    <n v="1861.5600000000002"/>
    <s v="Feb-2025"/>
  </r>
  <r>
    <n v="5643"/>
    <x v="524"/>
    <x v="929"/>
    <x v="0"/>
    <x v="1"/>
    <s v="Laptop"/>
    <n v="7"/>
    <n v="893.74"/>
    <n v="6256.18"/>
    <n v="6256.18"/>
    <s v="High"/>
    <n v="2025"/>
    <s v="Mr. Bruce Smith"/>
    <s v="MR. BRUCE SMITH"/>
    <n v="5630.5619999999999"/>
    <s v="Feb-2025"/>
  </r>
  <r>
    <n v="3478"/>
    <x v="524"/>
    <x v="930"/>
    <x v="2"/>
    <x v="2"/>
    <s v="Table"/>
    <n v="7"/>
    <n v="500.92"/>
    <n v="3506.44"/>
    <n v="3506.44"/>
    <s v="Low"/>
    <n v="2025"/>
    <s v="Jonathan Smith"/>
    <s v="JONATHAN SMITH"/>
    <n v="3155.7960000000003"/>
    <s v="Feb-2025"/>
  </r>
  <r>
    <n v="5649"/>
    <x v="524"/>
    <x v="931"/>
    <x v="1"/>
    <x v="0"/>
    <s v="Pen"/>
    <n v="4"/>
    <n v="158.55000000000001"/>
    <n v="634.20000000000005"/>
    <n v="634.20000000000005"/>
    <s v="Low"/>
    <n v="2025"/>
    <s v="David Holder"/>
    <s v="DAVID HOLDER"/>
    <n v="570.78000000000009"/>
    <s v="Feb-2025"/>
  </r>
  <r>
    <n v="9028"/>
    <x v="525"/>
    <x v="932"/>
    <x v="0"/>
    <x v="0"/>
    <s v="Monitor"/>
    <n v="8"/>
    <n v="382.13"/>
    <n v="3057.04"/>
    <n v="3057.04"/>
    <s v="Low"/>
    <n v="2025"/>
    <s v="Mark Johnson"/>
    <s v="MARK JOHNSON"/>
    <n v="2751.3360000000002"/>
    <s v="Feb-2025"/>
  </r>
  <r>
    <n v="1920"/>
    <x v="526"/>
    <x v="933"/>
    <x v="2"/>
    <x v="1"/>
    <s v="Table"/>
    <n v="3"/>
    <n v="427.21"/>
    <n v="1281.6300000000001"/>
    <n v="1281.6299999999999"/>
    <s v="Low"/>
    <n v="2025"/>
    <s v="Shawn Perez"/>
    <s v="SHAWN PEREZ"/>
    <n v="1153.4669999999999"/>
    <s v="Feb-2025"/>
  </r>
  <r>
    <n v="3113"/>
    <x v="526"/>
    <x v="934"/>
    <x v="0"/>
    <x v="2"/>
    <s v="Notebook"/>
    <n v="4"/>
    <n v="549.04"/>
    <n v="2196.16"/>
    <n v="2196.16"/>
    <s v="Low"/>
    <n v="2025"/>
    <s v="Rachel Reed"/>
    <s v="RACHEL REED"/>
    <n v="1976.5439999999999"/>
    <s v="Feb-2025"/>
  </r>
  <r>
    <n v="5873"/>
    <x v="526"/>
    <x v="935"/>
    <x v="3"/>
    <x v="2"/>
    <s v="Laptop"/>
    <n v="8"/>
    <n v="931.29"/>
    <n v="7450.32"/>
    <n v="7450.32"/>
    <s v="High"/>
    <n v="2025"/>
    <s v="Lindsey Thompson"/>
    <s v="LINDSEY THOMPSON"/>
    <n v="6705.2879999999996"/>
    <s v="Feb-2025"/>
  </r>
  <r>
    <n v="7276"/>
    <x v="527"/>
    <x v="936"/>
    <x v="0"/>
    <x v="0"/>
    <s v="Notebook"/>
    <n v="4"/>
    <n v="808.5"/>
    <n v="3234"/>
    <n v="3234"/>
    <s v="Low"/>
    <n v="2025"/>
    <s v="Cynthia Reese"/>
    <s v="CYNTHIA REESE"/>
    <n v="2910.6"/>
    <s v="Feb-2025"/>
  </r>
  <r>
    <n v="7006"/>
    <x v="527"/>
    <x v="937"/>
    <x v="1"/>
    <x v="2"/>
    <s v="Table"/>
    <n v="1"/>
    <n v="254.76"/>
    <n v="254.76"/>
    <n v="254.76"/>
    <s v="Low"/>
    <n v="2025"/>
    <s v="Katie Stone"/>
    <s v="KATIE STONE"/>
    <n v="229.28399999999999"/>
    <s v="Feb-2025"/>
  </r>
  <r>
    <n v="6854"/>
    <x v="528"/>
    <x v="938"/>
    <x v="0"/>
    <x v="1"/>
    <s v="Pen"/>
    <n v="8"/>
    <n v="182.16"/>
    <n v="1457.28"/>
    <n v="1457.28"/>
    <s v="Low"/>
    <n v="2025"/>
    <s v="Joseph Stewart"/>
    <s v="JOSEPH STEWART"/>
    <n v="1311.5519999999999"/>
    <s v="Feb-2025"/>
  </r>
  <r>
    <n v="7080"/>
    <x v="529"/>
    <x v="939"/>
    <x v="2"/>
    <x v="0"/>
    <s v="Notebook"/>
    <n v="9"/>
    <n v="604.51"/>
    <n v="5440.59"/>
    <n v="5440.59"/>
    <s v="High"/>
    <n v="2025"/>
    <s v="Nancy Meyer"/>
    <s v="NANCY MEYER"/>
    <n v="4896.5309999999999"/>
    <s v="Feb-2025"/>
  </r>
  <r>
    <n v="4333"/>
    <x v="529"/>
    <x v="940"/>
    <x v="3"/>
    <x v="0"/>
    <s v="Monitor"/>
    <n v="1"/>
    <n v="813.65"/>
    <n v="813.65"/>
    <n v="813.65"/>
    <s v="Low"/>
    <n v="2025"/>
    <s v="Christian Carpenter"/>
    <s v="CHRISTIAN CARPENTER"/>
    <n v="732.28499999999997"/>
    <s v="Feb-2025"/>
  </r>
  <r>
    <n v="5102"/>
    <x v="530"/>
    <x v="941"/>
    <x v="2"/>
    <x v="1"/>
    <s v="Chair"/>
    <n v="9"/>
    <n v="916.33"/>
    <n v="8246.9700000000012"/>
    <n v="8246.9700000000012"/>
    <s v="High"/>
    <n v="2025"/>
    <s v="Joseph Williams"/>
    <s v="JOSEPH WILLIAMS"/>
    <n v="7422.2730000000001"/>
    <s v="Feb-2025"/>
  </r>
  <r>
    <n v="3168"/>
    <x v="530"/>
    <x v="942"/>
    <x v="2"/>
    <x v="0"/>
    <s v="Table"/>
    <n v="5"/>
    <n v="879.84"/>
    <n v="4399.2"/>
    <n v="4399.2"/>
    <s v="Low"/>
    <n v="2025"/>
    <s v="Travis Nelson"/>
    <s v="TRAVIS NELSON"/>
    <n v="3959.2799999999997"/>
    <s v="Feb-2025"/>
  </r>
  <r>
    <n v="8145"/>
    <x v="530"/>
    <x v="943"/>
    <x v="2"/>
    <x v="1"/>
    <s v="Chair"/>
    <n v="5"/>
    <n v="696.75"/>
    <n v="3483.75"/>
    <n v="3483.75"/>
    <s v="Low"/>
    <n v="2025"/>
    <s v="Laura Paul"/>
    <s v="LAURA PAUL"/>
    <n v="3135.375"/>
    <s v="Feb-2025"/>
  </r>
  <r>
    <n v="9063"/>
    <x v="530"/>
    <x v="944"/>
    <x v="2"/>
    <x v="2"/>
    <s v="Pen"/>
    <n v="5"/>
    <n v="805"/>
    <n v="4025"/>
    <n v="4025"/>
    <s v="Low"/>
    <n v="2025"/>
    <s v="Tammy Hurley"/>
    <s v="TAMMY HURLEY"/>
    <n v="3622.5"/>
    <s v="Feb-2025"/>
  </r>
  <r>
    <n v="9498"/>
    <x v="531"/>
    <x v="945"/>
    <x v="3"/>
    <x v="1"/>
    <s v="Notebook"/>
    <n v="9"/>
    <n v="664.76"/>
    <n v="5982.84"/>
    <n v="5982.84"/>
    <s v="High"/>
    <n v="2025"/>
    <s v="Shannon Dalton"/>
    <s v="SHANNON DALTON"/>
    <n v="5384.5559999999996"/>
    <s v="Feb-2025"/>
  </r>
  <r>
    <n v="5475"/>
    <x v="532"/>
    <x v="946"/>
    <x v="0"/>
    <x v="1"/>
    <s v="Pen"/>
    <n v="9"/>
    <n v="558.64"/>
    <n v="5027.76"/>
    <n v="5027.76"/>
    <s v="High"/>
    <n v="2025"/>
    <s v="Jose Jones"/>
    <s v="JOSE JONES"/>
    <n v="4524.9840000000004"/>
    <s v="Feb-2025"/>
  </r>
  <r>
    <n v="5390"/>
    <x v="532"/>
    <x v="947"/>
    <x v="2"/>
    <x v="2"/>
    <s v="Notebook"/>
    <n v="3"/>
    <n v="21.99"/>
    <n v="65.97"/>
    <n v="65.97"/>
    <s v="Low"/>
    <n v="2025"/>
    <s v="Jessica Brown"/>
    <s v="JESSICA BROWN"/>
    <n v="59.373000000000005"/>
    <s v="Feb-2025"/>
  </r>
  <r>
    <n v="4347"/>
    <x v="532"/>
    <x v="948"/>
    <x v="2"/>
    <x v="2"/>
    <s v="Desk"/>
    <n v="6"/>
    <n v="299.89"/>
    <n v="1799.34"/>
    <n v="1799.34"/>
    <s v="Low"/>
    <n v="2025"/>
    <s v="Michael White"/>
    <s v="MICHAEL WHITE"/>
    <n v="1619.4059999999999"/>
    <s v="Feb-2025"/>
  </r>
  <r>
    <n v="8110"/>
    <x v="533"/>
    <x v="949"/>
    <x v="0"/>
    <x v="2"/>
    <s v="Notebook"/>
    <n v="8"/>
    <n v="654.91"/>
    <n v="5239.28"/>
    <n v="5239.28"/>
    <s v="High"/>
    <n v="2025"/>
    <s v="Roger Morgan"/>
    <s v="ROGER MORGAN"/>
    <n v="4715.3519999999999"/>
    <s v="Mar-2025"/>
  </r>
  <r>
    <n v="2163"/>
    <x v="534"/>
    <x v="950"/>
    <x v="1"/>
    <x v="0"/>
    <s v="Printer"/>
    <n v="5"/>
    <n v="385.9"/>
    <n v="1929.5"/>
    <n v="1929.5"/>
    <s v="Low"/>
    <n v="2025"/>
    <s v="James Parsons"/>
    <s v="JAMES PARSONS"/>
    <n v="1736.55"/>
    <s v="Mar-2025"/>
  </r>
  <r>
    <n v="9369"/>
    <x v="534"/>
    <x v="951"/>
    <x v="0"/>
    <x v="2"/>
    <s v="Monitor"/>
    <n v="1"/>
    <n v="429.5"/>
    <n v="429.5"/>
    <n v="429.5"/>
    <s v="Low"/>
    <n v="2025"/>
    <s v="Megan Taylor"/>
    <s v="MEGAN TAYLOR"/>
    <n v="386.55"/>
    <s v="Mar-2025"/>
  </r>
  <r>
    <n v="2781"/>
    <x v="534"/>
    <x v="952"/>
    <x v="3"/>
    <x v="2"/>
    <s v="Notebook"/>
    <n v="8"/>
    <n v="242.3"/>
    <n v="1938.4"/>
    <n v="1938.4"/>
    <s v="Low"/>
    <n v="2025"/>
    <s v="Cody Mckinney"/>
    <s v="CODY MCKINNEY"/>
    <n v="1744.5600000000002"/>
    <s v="Mar-2025"/>
  </r>
  <r>
    <n v="5217"/>
    <x v="535"/>
    <x v="953"/>
    <x v="3"/>
    <x v="0"/>
    <s v="Notebook"/>
    <n v="7"/>
    <n v="325.56"/>
    <n v="2278.92"/>
    <n v="2278.92"/>
    <s v="Low"/>
    <n v="2025"/>
    <s v="Paul Kim"/>
    <s v="PAUL KIM"/>
    <n v="2051.0280000000002"/>
    <s v="Mar-2025"/>
  </r>
  <r>
    <n v="6790"/>
    <x v="535"/>
    <x v="954"/>
    <x v="1"/>
    <x v="2"/>
    <s v="Table"/>
    <n v="9"/>
    <n v="416.92"/>
    <n v="3752.28"/>
    <n v="3752.28"/>
    <s v="Low"/>
    <n v="2025"/>
    <s v="Shane Roberts"/>
    <s v="SHANE ROBERTS"/>
    <n v="3377.0520000000001"/>
    <s v="Mar-2025"/>
  </r>
  <r>
    <n v="3691"/>
    <x v="536"/>
    <x v="955"/>
    <x v="1"/>
    <x v="0"/>
    <s v="Monitor"/>
    <n v="6"/>
    <n v="821"/>
    <n v="4926"/>
    <n v="4926"/>
    <s v="Low"/>
    <n v="2025"/>
    <s v="Dr. Brandon Ryan"/>
    <s v="DR. BRANDON RYAN"/>
    <n v="4433.3999999999996"/>
    <s v="Mar-2025"/>
  </r>
  <r>
    <n v="9353"/>
    <x v="536"/>
    <x v="956"/>
    <x v="0"/>
    <x v="2"/>
    <s v="Laptop"/>
    <n v="4"/>
    <n v="776.89"/>
    <n v="3107.56"/>
    <n v="3107.56"/>
    <s v="Low"/>
    <n v="2025"/>
    <s v="Victor Flores"/>
    <s v="VICTOR FLORES"/>
    <n v="2796.8040000000001"/>
    <s v="Mar-2025"/>
  </r>
  <r>
    <n v="7293"/>
    <x v="537"/>
    <x v="957"/>
    <x v="2"/>
    <x v="0"/>
    <s v="Chair"/>
    <n v="8"/>
    <n v="699.06"/>
    <n v="5592.48"/>
    <n v="5592.48"/>
    <s v="High"/>
    <n v="2025"/>
    <s v="Lisa Davidson"/>
    <s v="LISA DAVIDSON"/>
    <n v="5033.232"/>
    <s v="Mar-2025"/>
  </r>
  <r>
    <n v="2049"/>
    <x v="538"/>
    <x v="958"/>
    <x v="3"/>
    <x v="1"/>
    <s v="Table"/>
    <n v="4"/>
    <n v="624.71"/>
    <n v="2498.84"/>
    <n v="2498.84"/>
    <s v="Low"/>
    <n v="2025"/>
    <s v="Jeremy Carpenter"/>
    <s v="JEREMY CARPENTER"/>
    <n v="2248.9560000000001"/>
    <s v="Mar-2025"/>
  </r>
  <r>
    <n v="9928"/>
    <x v="538"/>
    <x v="959"/>
    <x v="0"/>
    <x v="1"/>
    <s v="Notebook"/>
    <n v="8"/>
    <n v="436.58"/>
    <n v="3492.64"/>
    <n v="3492.64"/>
    <s v="Low"/>
    <n v="2025"/>
    <s v="Daniel Dickson"/>
    <s v="DANIEL DICKSON"/>
    <n v="3143.3759999999997"/>
    <s v="Mar-2025"/>
  </r>
  <r>
    <n v="9875"/>
    <x v="539"/>
    <x v="960"/>
    <x v="3"/>
    <x v="0"/>
    <s v="Printer"/>
    <n v="1"/>
    <n v="257.17"/>
    <n v="257.17"/>
    <n v="257.17"/>
    <s v="Low"/>
    <n v="2025"/>
    <s v="Brian Ballard"/>
    <s v="BRIAN BALLARD"/>
    <n v="231.45300000000003"/>
    <s v="Mar-2025"/>
  </r>
  <r>
    <n v="1055"/>
    <x v="540"/>
    <x v="961"/>
    <x v="2"/>
    <x v="1"/>
    <s v="Desk"/>
    <n v="8"/>
    <n v="265.31"/>
    <n v="2122.48"/>
    <n v="2122.48"/>
    <s v="Low"/>
    <n v="2025"/>
    <s v="Daniel Wagner"/>
    <s v="DANIEL WAGNER"/>
    <n v="1910.232"/>
    <s v="Mar-2025"/>
  </r>
  <r>
    <n v="1632"/>
    <x v="541"/>
    <x v="962"/>
    <x v="2"/>
    <x v="2"/>
    <s v="Desk"/>
    <n v="3"/>
    <n v="207.55"/>
    <n v="622.65000000000009"/>
    <n v="622.65000000000009"/>
    <s v="Low"/>
    <n v="2025"/>
    <s v="Lisa Nguyen"/>
    <s v="LISA NGUYEN"/>
    <n v="560.38499999999999"/>
    <s v="Mar-2025"/>
  </r>
  <r>
    <n v="9829"/>
    <x v="541"/>
    <x v="963"/>
    <x v="1"/>
    <x v="1"/>
    <s v="Notebook"/>
    <n v="1"/>
    <n v="277.05"/>
    <n v="277.05"/>
    <n v="277.05"/>
    <s v="Low"/>
    <n v="2025"/>
    <s v="Kyle Sharp"/>
    <s v="KYLE SHARP"/>
    <n v="249.34500000000003"/>
    <s v="Mar-2025"/>
  </r>
  <r>
    <n v="1009"/>
    <x v="542"/>
    <x v="964"/>
    <x v="3"/>
    <x v="2"/>
    <s v="Monitor"/>
    <n v="8"/>
    <n v="857.14"/>
    <n v="6857.12"/>
    <n v="6857.12"/>
    <s v="High"/>
    <n v="2025"/>
    <s v="Nicole Graves"/>
    <s v="NICOLE GRAVES"/>
    <n v="6171.4080000000004"/>
    <s v="Mar-2025"/>
  </r>
  <r>
    <n v="4750"/>
    <x v="542"/>
    <x v="965"/>
    <x v="1"/>
    <x v="1"/>
    <s v="Chair"/>
    <n v="2"/>
    <n v="765.97"/>
    <n v="1531.94"/>
    <n v="1531.94"/>
    <s v="Low"/>
    <n v="2025"/>
    <s v="Derek Rodriguez"/>
    <s v="DEREK RODRIGUEZ"/>
    <n v="1378.7460000000001"/>
    <s v="Mar-2025"/>
  </r>
  <r>
    <n v="3693"/>
    <x v="542"/>
    <x v="966"/>
    <x v="1"/>
    <x v="0"/>
    <s v="Printer"/>
    <n v="2"/>
    <n v="214.36"/>
    <n v="428.72"/>
    <n v="428.72"/>
    <s v="Low"/>
    <n v="2025"/>
    <s v="Kathleen Khan"/>
    <s v="KATHLEEN KHAN"/>
    <n v="385.84800000000001"/>
    <s v="Mar-2025"/>
  </r>
  <r>
    <n v="1700"/>
    <x v="542"/>
    <x v="967"/>
    <x v="1"/>
    <x v="0"/>
    <s v="Table"/>
    <n v="6"/>
    <n v="98.23"/>
    <n v="589.38"/>
    <n v="589.38"/>
    <s v="Low"/>
    <n v="2025"/>
    <s v="Dr. Pamela Bond Dds"/>
    <s v="DR. PAMELA BOND DDS"/>
    <n v="530.44200000000001"/>
    <s v="Mar-2025"/>
  </r>
  <r>
    <n v="7508"/>
    <x v="543"/>
    <x v="968"/>
    <x v="1"/>
    <x v="2"/>
    <s v="Notebook"/>
    <n v="5"/>
    <n v="622.42999999999995"/>
    <n v="3112.15"/>
    <n v="3112.1499999999996"/>
    <s v="Low"/>
    <n v="2025"/>
    <s v="David Jones"/>
    <s v="DAVID JONES"/>
    <n v="2800.9349999999999"/>
    <s v="Mar-2025"/>
  </r>
  <r>
    <n v="3570"/>
    <x v="543"/>
    <x v="969"/>
    <x v="1"/>
    <x v="0"/>
    <s v="Printer"/>
    <n v="1"/>
    <n v="686.42"/>
    <n v="686.42"/>
    <n v="686.42"/>
    <s v="Low"/>
    <n v="2025"/>
    <s v="Christopher Carpenter"/>
    <s v="CHRISTOPHER CARPENTER"/>
    <n v="617.77800000000002"/>
    <s v="Mar-2025"/>
  </r>
  <r>
    <n v="6590"/>
    <x v="543"/>
    <x v="970"/>
    <x v="2"/>
    <x v="2"/>
    <s v="Printer"/>
    <n v="3"/>
    <n v="720.94"/>
    <n v="2162.8200000000002"/>
    <n v="2162.8200000000002"/>
    <s v="Low"/>
    <n v="2025"/>
    <s v="Michael Moreno"/>
    <s v="MICHAEL MORENO"/>
    <n v="1946.5380000000005"/>
    <s v="Mar-2025"/>
  </r>
  <r>
    <n v="4078"/>
    <x v="544"/>
    <x v="971"/>
    <x v="2"/>
    <x v="2"/>
    <s v="Chair"/>
    <n v="1"/>
    <n v="683.34"/>
    <n v="683.34"/>
    <n v="683.34"/>
    <s v="Low"/>
    <n v="2025"/>
    <s v="Michael Jones"/>
    <s v="MICHAEL JONES"/>
    <n v="615.00600000000009"/>
    <s v="Mar-2025"/>
  </r>
  <r>
    <n v="2670"/>
    <x v="544"/>
    <x v="972"/>
    <x v="0"/>
    <x v="1"/>
    <s v="Chair"/>
    <n v="4"/>
    <n v="519.66999999999996"/>
    <n v="2078.6799999999998"/>
    <n v="2078.6799999999998"/>
    <s v="Low"/>
    <n v="2025"/>
    <s v="Cindy Fisher"/>
    <s v="CINDY FISHER"/>
    <n v="1870.8119999999999"/>
    <s v="Mar-2025"/>
  </r>
  <r>
    <n v="9570"/>
    <x v="545"/>
    <x v="973"/>
    <x v="3"/>
    <x v="2"/>
    <s v="Printer"/>
    <n v="2"/>
    <n v="968.18"/>
    <n v="1936.36"/>
    <n v="1936.36"/>
    <s v="Low"/>
    <n v="2025"/>
    <s v="Jeffrey Moreno"/>
    <s v="JEFFREY MORENO"/>
    <n v="1742.7239999999999"/>
    <s v="Mar-2025"/>
  </r>
  <r>
    <n v="5065"/>
    <x v="546"/>
    <x v="974"/>
    <x v="2"/>
    <x v="1"/>
    <s v="Printer"/>
    <n v="3"/>
    <n v="32.24"/>
    <n v="96.72"/>
    <n v="96.72"/>
    <s v="Low"/>
    <n v="2025"/>
    <s v="Casey King Md"/>
    <s v="CASEY KING MD"/>
    <n v="87.048000000000002"/>
    <s v="Mar-2025"/>
  </r>
  <r>
    <n v="3644"/>
    <x v="546"/>
    <x v="975"/>
    <x v="2"/>
    <x v="2"/>
    <s v="Pen"/>
    <n v="1"/>
    <n v="667.03"/>
    <n v="667.03"/>
    <n v="667.03"/>
    <s v="Low"/>
    <n v="2025"/>
    <s v="Nichole Coleman"/>
    <s v="NICHOLE COLEMAN"/>
    <n v="600.327"/>
    <s v="Mar-2025"/>
  </r>
  <r>
    <n v="9336"/>
    <x v="547"/>
    <x v="976"/>
    <x v="0"/>
    <x v="0"/>
    <s v="Printer"/>
    <n v="5"/>
    <n v="436"/>
    <n v="2180"/>
    <n v="2180"/>
    <s v="Low"/>
    <n v="2025"/>
    <s v="Stephanie Parker"/>
    <s v="STEPHANIE PARKER"/>
    <n v="1962.0000000000002"/>
    <s v="Mar-2025"/>
  </r>
  <r>
    <n v="3220"/>
    <x v="548"/>
    <x v="977"/>
    <x v="2"/>
    <x v="0"/>
    <s v="Desk"/>
    <n v="1"/>
    <n v="531.14"/>
    <n v="531.14"/>
    <n v="531.14"/>
    <s v="Low"/>
    <n v="2025"/>
    <s v="Christopher Jackson"/>
    <s v="CHRISTOPHER JACKSON"/>
    <n v="478.02600000000001"/>
    <s v="Mar-2025"/>
  </r>
  <r>
    <n v="8731"/>
    <x v="549"/>
    <x v="978"/>
    <x v="1"/>
    <x v="2"/>
    <s v="Printer"/>
    <n v="2"/>
    <n v="274.36"/>
    <n v="548.72"/>
    <n v="548.72"/>
    <s v="Low"/>
    <n v="2025"/>
    <s v="Frank Waters"/>
    <s v="FRANK WATERS"/>
    <n v="493.84800000000001"/>
    <s v="Mar-2025"/>
  </r>
  <r>
    <n v="6850"/>
    <x v="549"/>
    <x v="979"/>
    <x v="2"/>
    <x v="0"/>
    <s v="Monitor"/>
    <n v="3"/>
    <n v="279.89999999999998"/>
    <n v="839.69999999999993"/>
    <n v="839.69999999999993"/>
    <s v="Low"/>
    <n v="2025"/>
    <s v="Andrew Molina"/>
    <s v="ANDREW MOLINA"/>
    <n v="755.73"/>
    <s v="Mar-2025"/>
  </r>
  <r>
    <n v="8419"/>
    <x v="549"/>
    <x v="980"/>
    <x v="2"/>
    <x v="0"/>
    <s v="Table"/>
    <n v="3"/>
    <n v="70.739999999999995"/>
    <n v="212.22"/>
    <n v="212.21999999999997"/>
    <s v="Low"/>
    <n v="2025"/>
    <s v="Bobby Walker"/>
    <s v="BOBBY WALKER"/>
    <n v="190.99799999999999"/>
    <s v="Mar-2025"/>
  </r>
  <r>
    <n v="4637"/>
    <x v="550"/>
    <x v="981"/>
    <x v="2"/>
    <x v="2"/>
    <s v="Desk"/>
    <n v="6"/>
    <n v="111.48"/>
    <n v="668.88"/>
    <n v="668.88"/>
    <s v="Low"/>
    <n v="2025"/>
    <s v="Sarah Miller"/>
    <s v="SARAH MILLER"/>
    <n v="601.99200000000008"/>
    <s v="Mar-2025"/>
  </r>
  <r>
    <n v="7359"/>
    <x v="550"/>
    <x v="982"/>
    <x v="1"/>
    <x v="1"/>
    <s v="Table"/>
    <n v="4"/>
    <n v="460.19"/>
    <n v="1840.76"/>
    <n v="1840.76"/>
    <s v="Low"/>
    <n v="2025"/>
    <s v="Michael Barnes"/>
    <s v="MICHAEL BARNES"/>
    <n v="1656.684"/>
    <s v="Mar-2025"/>
  </r>
  <r>
    <n v="3592"/>
    <x v="551"/>
    <x v="983"/>
    <x v="2"/>
    <x v="2"/>
    <s v="Monitor"/>
    <n v="3"/>
    <n v="171.89"/>
    <n v="515.66999999999996"/>
    <n v="515.66999999999996"/>
    <s v="Low"/>
    <n v="2025"/>
    <s v="Jacqueline Johnson"/>
    <s v="JACQUELINE JOHNSON"/>
    <n v="464.10299999999995"/>
    <s v="Mar-2025"/>
  </r>
  <r>
    <n v="7734"/>
    <x v="551"/>
    <x v="984"/>
    <x v="2"/>
    <x v="1"/>
    <s v="Monitor"/>
    <n v="6"/>
    <n v="318.19"/>
    <n v="1909.14"/>
    <n v="1909.1399999999999"/>
    <s v="Low"/>
    <n v="2025"/>
    <s v="Dean Wells"/>
    <s v="DEAN WELLS"/>
    <n v="1718.2259999999999"/>
    <s v="Mar-2025"/>
  </r>
  <r>
    <n v="2466"/>
    <x v="552"/>
    <x v="985"/>
    <x v="3"/>
    <x v="0"/>
    <s v="Laptop"/>
    <n v="5"/>
    <n v="852.08"/>
    <n v="4260.4000000000005"/>
    <n v="4260.4000000000005"/>
    <s v="Low"/>
    <n v="2025"/>
    <s v="Larry Newman"/>
    <s v="LARRY NEWMAN"/>
    <n v="3834.3600000000006"/>
    <s v="Mar-2025"/>
  </r>
  <r>
    <n v="5410"/>
    <x v="553"/>
    <x v="986"/>
    <x v="3"/>
    <x v="0"/>
    <s v="Table"/>
    <n v="7"/>
    <n v="720.42"/>
    <n v="5042.9399999999996"/>
    <n v="5042.9399999999996"/>
    <s v="High"/>
    <n v="2025"/>
    <s v="Tammy Sanchez"/>
    <s v="TAMMY SANCHEZ"/>
    <n v="4538.6459999999997"/>
    <s v="Apr-2025"/>
  </r>
  <r>
    <n v="8297"/>
    <x v="553"/>
    <x v="987"/>
    <x v="3"/>
    <x v="0"/>
    <s v="Printer"/>
    <n v="1"/>
    <n v="902.74"/>
    <n v="902.74"/>
    <n v="902.74"/>
    <s v="Low"/>
    <n v="2025"/>
    <s v="Becky Sweeney"/>
    <s v="BECKY SWEENEY"/>
    <n v="812.46600000000001"/>
    <s v="Apr-2025"/>
  </r>
  <r>
    <n v="9424"/>
    <x v="554"/>
    <x v="988"/>
    <x v="3"/>
    <x v="1"/>
    <s v="Laptop"/>
    <n v="7"/>
    <n v="799.58"/>
    <n v="5597.06"/>
    <n v="5597.06"/>
    <s v="High"/>
    <n v="2025"/>
    <s v="Sabrina Duran"/>
    <s v="SABRINA DURAN"/>
    <n v="5037.3540000000003"/>
    <s v="Apr-2025"/>
  </r>
  <r>
    <n v="5603"/>
    <x v="555"/>
    <x v="989"/>
    <x v="0"/>
    <x v="0"/>
    <s v="Chair"/>
    <n v="3"/>
    <n v="554.72"/>
    <n v="1664.16"/>
    <n v="1664.16"/>
    <s v="Low"/>
    <n v="2025"/>
    <s v="Lynn Poole"/>
    <s v="LYNN POOLE"/>
    <n v="1497.7440000000001"/>
    <s v="Apr-2025"/>
  </r>
  <r>
    <n v="3344"/>
    <x v="556"/>
    <x v="990"/>
    <x v="0"/>
    <x v="1"/>
    <s v="Notebook"/>
    <n v="2"/>
    <n v="757.49"/>
    <n v="1514.98"/>
    <n v="1514.98"/>
    <s v="Low"/>
    <n v="2025"/>
    <s v="Taylor Lowe"/>
    <s v="TAYLOR LOWE"/>
    <n v="1363.482"/>
    <s v="Apr-202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8516"/>
    <d v="2023-04-07T00:00:00"/>
    <x v="0"/>
    <x v="0"/>
    <x v="0"/>
    <x v="0"/>
    <n v="6"/>
    <n v="874.94"/>
    <x v="0"/>
    <s v="High"/>
    <n v="2023"/>
    <s v="Turner Llc"/>
    <s v="TURNER LLC"/>
    <n v="4724.6760000000004"/>
    <s v="Apr-2023"/>
    <n v="944.93520000000001"/>
  </r>
  <r>
    <n v="3328"/>
    <d v="2023-04-07T00:00:00"/>
    <x v="1"/>
    <x v="1"/>
    <x v="1"/>
    <x v="1"/>
    <n v="3"/>
    <n v="659.6"/>
    <x v="1"/>
    <s v="Low"/>
    <n v="2023"/>
    <s v="Wesley Davis"/>
    <s v="WESLEY DAVIS"/>
    <n v="1780.92"/>
    <s v="Apr-2023"/>
    <n v="356.18399999999997"/>
  </r>
  <r>
    <n v="8895"/>
    <d v="2023-04-08T00:00:00"/>
    <x v="2"/>
    <x v="2"/>
    <x v="1"/>
    <x v="1"/>
    <n v="7"/>
    <n v="115.91"/>
    <x v="2"/>
    <s v="Low"/>
    <n v="2023"/>
    <s v="Brandi Berg"/>
    <s v="BRANDI BERG"/>
    <n v="730.23300000000006"/>
    <s v="Apr-2023"/>
    <n v="146.04659999999998"/>
  </r>
  <r>
    <n v="8412"/>
    <d v="2023-04-09T00:00:00"/>
    <x v="3"/>
    <x v="0"/>
    <x v="0"/>
    <x v="2"/>
    <n v="2"/>
    <n v="481.29"/>
    <x v="3"/>
    <s v="Low"/>
    <n v="2023"/>
    <s v="William Morgan"/>
    <s v="WILLIAM MORGAN"/>
    <n v="866.322"/>
    <s v="Apr-2023"/>
    <n v="173.26439999999999"/>
  </r>
  <r>
    <n v="4451"/>
    <d v="2023-04-09T00:00:00"/>
    <x v="4"/>
    <x v="2"/>
    <x v="1"/>
    <x v="3"/>
    <n v="1"/>
    <n v="661.87"/>
    <x v="4"/>
    <s v="Low"/>
    <n v="2023"/>
    <s v="Mr. Dakota Owens"/>
    <s v="MR. DAKOTA OWENS"/>
    <n v="595.68299999999999"/>
    <s v="Apr-2023"/>
    <n v="119.1366"/>
  </r>
  <r>
    <n v="5863"/>
    <d v="2023-04-09T00:00:00"/>
    <x v="5"/>
    <x v="0"/>
    <x v="2"/>
    <x v="4"/>
    <n v="4"/>
    <n v="377.33"/>
    <x v="5"/>
    <s v="Low"/>
    <n v="2023"/>
    <s v="William Barber Dds"/>
    <s v="WILLIAM BARBER DDS"/>
    <n v="1358.3879999999999"/>
    <s v="Apr-2023"/>
    <n v="271.67759999999998"/>
  </r>
  <r>
    <n v="2915"/>
    <d v="2023-04-09T00:00:00"/>
    <x v="6"/>
    <x v="1"/>
    <x v="1"/>
    <x v="5"/>
    <n v="8"/>
    <n v="869.46"/>
    <x v="6"/>
    <s v="High"/>
    <n v="2023"/>
    <s v="Robert Mack"/>
    <s v="ROBERT MACK"/>
    <n v="6260.1120000000001"/>
    <s v="Apr-2023"/>
    <n v="1252.0224000000001"/>
  </r>
  <r>
    <n v="2315"/>
    <d v="2023-04-10T00:00:00"/>
    <x v="7"/>
    <x v="1"/>
    <x v="0"/>
    <x v="1"/>
    <n v="1"/>
    <n v="983.84"/>
    <x v="7"/>
    <s v="Low"/>
    <n v="2023"/>
    <s v="David Greene"/>
    <s v="DAVID GREENE"/>
    <n v="885.45600000000002"/>
    <s v="Apr-2023"/>
    <n v="177.09119999999999"/>
  </r>
  <r>
    <n v="7129"/>
    <d v="2023-04-11T00:00:00"/>
    <x v="8"/>
    <x v="2"/>
    <x v="0"/>
    <x v="1"/>
    <n v="1"/>
    <n v="115.53"/>
    <x v="8"/>
    <s v="Low"/>
    <n v="2023"/>
    <s v="Janice Hammond"/>
    <s v="JANICE HAMMOND"/>
    <n v="103.977"/>
    <s v="Apr-2023"/>
    <n v="20.795400000000001"/>
  </r>
  <r>
    <n v="1822"/>
    <d v="2023-04-13T00:00:00"/>
    <x v="9"/>
    <x v="0"/>
    <x v="2"/>
    <x v="5"/>
    <n v="8"/>
    <n v="925.15"/>
    <x v="9"/>
    <s v="High"/>
    <n v="2023"/>
    <s v="Daniel Griffin Jr."/>
    <s v="DANIEL GRIFFIN JR."/>
    <n v="6661.08"/>
    <s v="Apr-2023"/>
    <n v="1332.2159999999999"/>
  </r>
  <r>
    <n v="2951"/>
    <d v="2023-04-13T00:00:00"/>
    <x v="10"/>
    <x v="3"/>
    <x v="2"/>
    <x v="1"/>
    <n v="6"/>
    <n v="357.2"/>
    <x v="10"/>
    <s v="Low"/>
    <n v="2023"/>
    <s v="Sara Harrison"/>
    <s v="SARA HARRISON"/>
    <n v="1928.88"/>
    <s v="Apr-2023"/>
    <n v="385.77599999999995"/>
  </r>
  <r>
    <n v="6869"/>
    <d v="2023-04-13T00:00:00"/>
    <x v="11"/>
    <x v="1"/>
    <x v="1"/>
    <x v="0"/>
    <n v="6"/>
    <n v="782.95"/>
    <x v="11"/>
    <s v="Low"/>
    <n v="2023"/>
    <s v="Kathleen King"/>
    <s v="KATHLEEN KING"/>
    <n v="4227.93"/>
    <s v="Apr-2023"/>
    <n v="845.58600000000013"/>
  </r>
  <r>
    <n v="6012"/>
    <d v="2023-04-15T00:00:00"/>
    <x v="12"/>
    <x v="3"/>
    <x v="0"/>
    <x v="0"/>
    <n v="4"/>
    <n v="421.99"/>
    <x v="12"/>
    <s v="Low"/>
    <n v="2023"/>
    <s v="Charles Stokes"/>
    <s v="CHARLES STOKES"/>
    <n v="1519.164"/>
    <s v="Apr-2023"/>
    <n v="303.83280000000002"/>
  </r>
  <r>
    <n v="2481"/>
    <d v="2023-04-16T00:00:00"/>
    <x v="13"/>
    <x v="3"/>
    <x v="1"/>
    <x v="3"/>
    <n v="2"/>
    <n v="880.33"/>
    <x v="13"/>
    <s v="Low"/>
    <n v="2023"/>
    <s v="Terry Fisher"/>
    <s v="TERRY FISHER"/>
    <n v="1584.5940000000001"/>
    <s v="Apr-2023"/>
    <n v="316.91879999999998"/>
  </r>
  <r>
    <n v="1921"/>
    <d v="2023-04-16T00:00:00"/>
    <x v="14"/>
    <x v="3"/>
    <x v="1"/>
    <x v="0"/>
    <n v="6"/>
    <n v="739.98"/>
    <x v="14"/>
    <s v="Low"/>
    <n v="2023"/>
    <s v="Alexander Johnson"/>
    <s v="ALEXANDER JOHNSON"/>
    <n v="3995.8920000000007"/>
    <s v="Apr-2023"/>
    <n v="799.17840000000001"/>
  </r>
  <r>
    <n v="5895"/>
    <d v="2023-04-16T00:00:00"/>
    <x v="15"/>
    <x v="1"/>
    <x v="0"/>
    <x v="5"/>
    <n v="1"/>
    <n v="649.35"/>
    <x v="15"/>
    <s v="Low"/>
    <n v="2023"/>
    <s v="Christopher Herman"/>
    <s v="CHRISTOPHER HERMAN"/>
    <n v="584.41500000000008"/>
    <s v="Apr-2023"/>
    <n v="116.883"/>
  </r>
  <r>
    <n v="8730"/>
    <d v="2023-04-17T00:00:00"/>
    <x v="16"/>
    <x v="3"/>
    <x v="2"/>
    <x v="6"/>
    <n v="7"/>
    <n v="582.89"/>
    <x v="16"/>
    <s v="Low"/>
    <n v="2023"/>
    <s v="Heather Shelton"/>
    <s v="HEATHER SHELTON"/>
    <n v="3672.2069999999999"/>
    <s v="Apr-2023"/>
    <n v="734.44139999999993"/>
  </r>
  <r>
    <n v="3249"/>
    <d v="2023-04-18T00:00:00"/>
    <x v="17"/>
    <x v="3"/>
    <x v="1"/>
    <x v="0"/>
    <n v="6"/>
    <n v="501.8"/>
    <x v="17"/>
    <s v="Low"/>
    <n v="2023"/>
    <s v="Charles Jackson"/>
    <s v="CHARLES JACKSON"/>
    <n v="2709.7200000000003"/>
    <s v="Apr-2023"/>
    <n v="541.94399999999996"/>
  </r>
  <r>
    <n v="7035"/>
    <d v="2023-04-19T00:00:00"/>
    <x v="18"/>
    <x v="3"/>
    <x v="2"/>
    <x v="0"/>
    <n v="8"/>
    <n v="267.20999999999998"/>
    <x v="18"/>
    <s v="Low"/>
    <n v="2023"/>
    <s v="Megan Smith"/>
    <s v="MEGAN SMITH"/>
    <n v="1923.9119999999998"/>
    <s v="Apr-2023"/>
    <n v="384.78239999999994"/>
  </r>
  <r>
    <n v="4175"/>
    <d v="2023-04-19T00:00:00"/>
    <x v="19"/>
    <x v="1"/>
    <x v="2"/>
    <x v="2"/>
    <n v="7"/>
    <n v="51.26"/>
    <x v="19"/>
    <s v="Low"/>
    <n v="2023"/>
    <s v="Shane Hunter Dds"/>
    <s v="SHANE HUNTER DDS"/>
    <n v="322.93799999999999"/>
    <s v="Apr-2023"/>
    <n v="64.587599999999995"/>
  </r>
  <r>
    <n v="3481"/>
    <d v="2023-04-20T00:00:00"/>
    <x v="20"/>
    <x v="2"/>
    <x v="1"/>
    <x v="5"/>
    <n v="3"/>
    <n v="607.12"/>
    <x v="20"/>
    <s v="Low"/>
    <n v="2023"/>
    <s v="Richard Oconnor"/>
    <s v="RICHARD OCONNOR"/>
    <n v="1639.2240000000002"/>
    <s v="Apr-2023"/>
    <n v="327.84479999999996"/>
  </r>
  <r>
    <n v="3851"/>
    <d v="2023-04-20T00:00:00"/>
    <x v="21"/>
    <x v="0"/>
    <x v="1"/>
    <x v="3"/>
    <n v="3"/>
    <n v="340.9"/>
    <x v="21"/>
    <s v="Low"/>
    <n v="2023"/>
    <s v="Douglas Green Jr."/>
    <s v="DOUGLAS GREEN JR."/>
    <n v="920.43000000000006"/>
    <s v="Apr-2023"/>
    <n v="184.08600000000001"/>
  </r>
  <r>
    <n v="8844"/>
    <d v="2023-04-20T00:00:00"/>
    <x v="22"/>
    <x v="0"/>
    <x v="1"/>
    <x v="6"/>
    <n v="5"/>
    <n v="208.52"/>
    <x v="22"/>
    <s v="Low"/>
    <n v="2023"/>
    <s v="Lindsey Reynolds"/>
    <s v="LINDSEY REYNOLDS"/>
    <n v="938.34"/>
    <s v="Apr-2023"/>
    <n v="187.66799999999998"/>
  </r>
  <r>
    <n v="6917"/>
    <d v="2023-04-21T00:00:00"/>
    <x v="23"/>
    <x v="0"/>
    <x v="0"/>
    <x v="7"/>
    <n v="1"/>
    <n v="522.53"/>
    <x v="23"/>
    <s v="Low"/>
    <n v="2023"/>
    <s v="Shannon Hammond"/>
    <s v="SHANNON HAMMOND"/>
    <n v="470.27699999999999"/>
    <s v="Apr-2023"/>
    <n v="94.055399999999992"/>
  </r>
  <r>
    <n v="4530"/>
    <d v="2023-04-21T00:00:00"/>
    <x v="24"/>
    <x v="3"/>
    <x v="1"/>
    <x v="6"/>
    <n v="5"/>
    <n v="670.92"/>
    <x v="24"/>
    <s v="Low"/>
    <n v="2023"/>
    <s v="Samantha Mccann"/>
    <s v="SAMANTHA MCCANN"/>
    <n v="3019.14"/>
    <s v="Apr-2023"/>
    <n v="603.82799999999997"/>
  </r>
  <r>
    <n v="7691"/>
    <d v="2023-04-23T00:00:00"/>
    <x v="25"/>
    <x v="2"/>
    <x v="0"/>
    <x v="3"/>
    <n v="6"/>
    <n v="486.53"/>
    <x v="25"/>
    <s v="Low"/>
    <n v="2023"/>
    <s v="Timothy Macias"/>
    <s v="TIMOTHY MACIAS"/>
    <n v="2627.2620000000002"/>
    <s v="Apr-2023"/>
    <n v="525.4523999999999"/>
  </r>
  <r>
    <n v="7547"/>
    <d v="2023-04-25T00:00:00"/>
    <x v="26"/>
    <x v="0"/>
    <x v="0"/>
    <x v="6"/>
    <n v="7"/>
    <n v="224.57"/>
    <x v="26"/>
    <s v="Low"/>
    <n v="2023"/>
    <s v="James May"/>
    <s v="JAMES MAY"/>
    <n v="1414.7909999999999"/>
    <s v="Apr-2023"/>
    <n v="282.95819999999998"/>
  </r>
  <r>
    <n v="1633"/>
    <d v="2023-04-25T00:00:00"/>
    <x v="27"/>
    <x v="3"/>
    <x v="0"/>
    <x v="4"/>
    <n v="5"/>
    <n v="193.34"/>
    <x v="27"/>
    <s v="Low"/>
    <n v="2023"/>
    <s v="Sara Bradley"/>
    <s v="SARA BRADLEY"/>
    <n v="870.03"/>
    <s v="Apr-2023"/>
    <n v="174.006"/>
  </r>
  <r>
    <n v="5923"/>
    <d v="2023-04-25T00:00:00"/>
    <x v="28"/>
    <x v="1"/>
    <x v="0"/>
    <x v="2"/>
    <n v="2"/>
    <n v="862.76"/>
    <x v="28"/>
    <s v="Low"/>
    <n v="2023"/>
    <s v="Joshua Jones"/>
    <s v="JOSHUA JONES"/>
    <n v="1552.9680000000001"/>
    <s v="Apr-2023"/>
    <n v="310.59359999999998"/>
  </r>
  <r>
    <n v="5800"/>
    <d v="2023-04-26T00:00:00"/>
    <x v="29"/>
    <x v="2"/>
    <x v="0"/>
    <x v="5"/>
    <n v="4"/>
    <n v="691.25"/>
    <x v="29"/>
    <s v="Low"/>
    <n v="2023"/>
    <s v="Richard Tran"/>
    <s v="RICHARD TRAN"/>
    <n v="2488.5"/>
    <s v="Apr-2023"/>
    <n v="497.7"/>
  </r>
  <r>
    <n v="1986"/>
    <d v="2023-04-28T00:00:00"/>
    <x v="30"/>
    <x v="2"/>
    <x v="2"/>
    <x v="4"/>
    <n v="5"/>
    <n v="410.1"/>
    <x v="30"/>
    <s v="Low"/>
    <n v="2023"/>
    <s v="Jeffrey Russo"/>
    <s v="JEFFREY RUSSO"/>
    <n v="1845.4500000000003"/>
    <s v="Apr-2023"/>
    <n v="369.09"/>
  </r>
  <r>
    <n v="8444"/>
    <d v="2023-04-29T00:00:00"/>
    <x v="31"/>
    <x v="0"/>
    <x v="1"/>
    <x v="0"/>
    <n v="5"/>
    <n v="468"/>
    <x v="31"/>
    <s v="Low"/>
    <n v="2023"/>
    <s v="Christopher Zhang"/>
    <s v="CHRISTOPHER ZHANG"/>
    <n v="2106"/>
    <s v="Apr-2023"/>
    <n v="421.2"/>
  </r>
  <r>
    <n v="2938"/>
    <d v="2023-05-01T00:00:00"/>
    <x v="32"/>
    <x v="0"/>
    <x v="0"/>
    <x v="3"/>
    <n v="6"/>
    <n v="512.16"/>
    <x v="32"/>
    <s v="Low"/>
    <n v="2023"/>
    <s v="Dylan Ramos"/>
    <s v="DYLAN RAMOS"/>
    <n v="2765.6639999999998"/>
    <s v="May-2023"/>
    <n v="553.13279999999997"/>
  </r>
  <r>
    <n v="4385"/>
    <d v="2023-05-01T00:00:00"/>
    <x v="33"/>
    <x v="1"/>
    <x v="1"/>
    <x v="7"/>
    <n v="4"/>
    <n v="358.11"/>
    <x v="33"/>
    <s v="Low"/>
    <n v="2023"/>
    <s v="Daniel Morgan"/>
    <s v="DANIEL MORGAN"/>
    <n v="1289.1960000000001"/>
    <s v="May-2023"/>
    <n v="257.83920000000001"/>
  </r>
  <r>
    <n v="2061"/>
    <d v="2023-05-02T00:00:00"/>
    <x v="34"/>
    <x v="0"/>
    <x v="1"/>
    <x v="4"/>
    <n v="3"/>
    <n v="91.97"/>
    <x v="34"/>
    <s v="Low"/>
    <n v="2023"/>
    <s v="Jennifer Romero"/>
    <s v="JENNIFER ROMERO"/>
    <n v="248.31899999999999"/>
    <s v="May-2023"/>
    <n v="49.663800000000002"/>
  </r>
  <r>
    <n v="6344"/>
    <d v="2023-05-03T00:00:00"/>
    <x v="35"/>
    <x v="1"/>
    <x v="2"/>
    <x v="6"/>
    <n v="7"/>
    <n v="295.81"/>
    <x v="35"/>
    <s v="Low"/>
    <n v="2023"/>
    <s v="Michael Wong"/>
    <s v="MICHAEL WONG"/>
    <n v="1863.6029999999998"/>
    <s v="May-2023"/>
    <n v="372.72059999999999"/>
  </r>
  <r>
    <n v="2021"/>
    <d v="2023-05-03T00:00:00"/>
    <x v="36"/>
    <x v="0"/>
    <x v="2"/>
    <x v="7"/>
    <n v="7"/>
    <n v="691.52"/>
    <x v="36"/>
    <s v="Low"/>
    <n v="2023"/>
    <s v="Katie Austin"/>
    <s v="KATIE AUSTIN"/>
    <n v="4356.576"/>
    <s v="May-2023"/>
    <n v="871.31519999999989"/>
  </r>
  <r>
    <n v="5210"/>
    <d v="2023-05-09T00:00:00"/>
    <x v="37"/>
    <x v="3"/>
    <x v="0"/>
    <x v="0"/>
    <n v="3"/>
    <n v="874.69"/>
    <x v="37"/>
    <s v="Low"/>
    <n v="2023"/>
    <s v="April Flores"/>
    <s v="APRIL FLORES"/>
    <n v="2361.6630000000005"/>
    <s v="May-2023"/>
    <n v="472.33260000000001"/>
  </r>
  <r>
    <n v="4891"/>
    <d v="2023-05-09T00:00:00"/>
    <x v="38"/>
    <x v="1"/>
    <x v="0"/>
    <x v="2"/>
    <n v="9"/>
    <n v="635.24"/>
    <x v="38"/>
    <s v="High"/>
    <n v="2023"/>
    <s v="Abigail Sullivan"/>
    <s v="ABIGAIL SULLIVAN"/>
    <n v="5145.4440000000004"/>
    <s v="May-2023"/>
    <n v="1029.0888"/>
  </r>
  <r>
    <n v="8568"/>
    <d v="2023-05-10T00:00:00"/>
    <x v="39"/>
    <x v="1"/>
    <x v="2"/>
    <x v="2"/>
    <n v="2"/>
    <n v="836.58"/>
    <x v="39"/>
    <s v="Low"/>
    <n v="2023"/>
    <s v="William Howard"/>
    <s v="WILLIAM HOWARD"/>
    <n v="1505.8440000000001"/>
    <s v="May-2023"/>
    <n v="301.16879999999998"/>
  </r>
  <r>
    <n v="3197"/>
    <d v="2023-05-10T00:00:00"/>
    <x v="40"/>
    <x v="1"/>
    <x v="1"/>
    <x v="3"/>
    <n v="3"/>
    <n v="921.64"/>
    <x v="40"/>
    <s v="Low"/>
    <n v="2023"/>
    <s v="Heather Berry"/>
    <s v="HEATHER BERRY"/>
    <n v="2488.4279999999999"/>
    <s v="May-2023"/>
    <n v="497.68560000000002"/>
  </r>
  <r>
    <n v="9931"/>
    <d v="2023-05-10T00:00:00"/>
    <x v="41"/>
    <x v="0"/>
    <x v="0"/>
    <x v="1"/>
    <n v="6"/>
    <n v="175.37"/>
    <x v="41"/>
    <s v="Low"/>
    <n v="2023"/>
    <s v="Zachary Wells"/>
    <s v="ZACHARY WELLS"/>
    <n v="946.99800000000005"/>
    <s v="May-2023"/>
    <n v="189.39959999999999"/>
  </r>
  <r>
    <n v="3356"/>
    <d v="2023-05-11T00:00:00"/>
    <x v="42"/>
    <x v="2"/>
    <x v="2"/>
    <x v="3"/>
    <n v="1"/>
    <n v="96.99"/>
    <x v="42"/>
    <s v="Low"/>
    <n v="2023"/>
    <s v="Erin Moore"/>
    <s v="ERIN MOORE"/>
    <n v="87.290999999999997"/>
    <s v="May-2023"/>
    <n v="17.458199999999998"/>
  </r>
  <r>
    <n v="9618"/>
    <d v="2023-05-11T00:00:00"/>
    <x v="43"/>
    <x v="3"/>
    <x v="1"/>
    <x v="3"/>
    <n v="3"/>
    <n v="173.17"/>
    <x v="43"/>
    <s v="Low"/>
    <n v="2023"/>
    <s v="Taylor Smith"/>
    <s v="TAYLOR SMITH"/>
    <n v="467.55899999999997"/>
    <s v="May-2023"/>
    <n v="93.511799999999994"/>
  </r>
  <r>
    <n v="5451"/>
    <d v="2023-05-12T00:00:00"/>
    <x v="44"/>
    <x v="3"/>
    <x v="2"/>
    <x v="1"/>
    <n v="1"/>
    <n v="601.44000000000005"/>
    <x v="44"/>
    <s v="Low"/>
    <n v="2023"/>
    <s v="Melissa Lee"/>
    <s v="MELISSA LEE"/>
    <n v="541.29600000000005"/>
    <s v="May-2023"/>
    <n v="108.25920000000001"/>
  </r>
  <r>
    <n v="1476"/>
    <d v="2023-05-12T00:00:00"/>
    <x v="45"/>
    <x v="3"/>
    <x v="1"/>
    <x v="6"/>
    <n v="7"/>
    <n v="682.85"/>
    <x v="45"/>
    <s v="Low"/>
    <n v="2023"/>
    <s v="Emily Page"/>
    <s v="EMILY PAGE"/>
    <n v="4301.9549999999999"/>
    <s v="May-2023"/>
    <n v="860.39099999999996"/>
  </r>
  <r>
    <n v="5980"/>
    <d v="2023-05-13T00:00:00"/>
    <x v="46"/>
    <x v="1"/>
    <x v="2"/>
    <x v="0"/>
    <n v="1"/>
    <n v="692.57"/>
    <x v="46"/>
    <s v="Low"/>
    <n v="2023"/>
    <s v="Frank Webster"/>
    <s v="FRANK WEBSTER"/>
    <n v="623.3130000000001"/>
    <s v="May-2023"/>
    <n v="124.6626"/>
  </r>
  <r>
    <n v="4040"/>
    <d v="2023-05-14T00:00:00"/>
    <x v="47"/>
    <x v="3"/>
    <x v="0"/>
    <x v="1"/>
    <n v="1"/>
    <n v="700.5"/>
    <x v="47"/>
    <s v="Low"/>
    <n v="2023"/>
    <s v="Pamela Horton"/>
    <s v="PAMELA HORTON"/>
    <n v="630.45000000000005"/>
    <s v="May-2023"/>
    <n v="126.08999999999999"/>
  </r>
  <r>
    <n v="5719"/>
    <d v="2023-05-14T00:00:00"/>
    <x v="48"/>
    <x v="3"/>
    <x v="0"/>
    <x v="7"/>
    <n v="5"/>
    <n v="623.29999999999995"/>
    <x v="48"/>
    <s v="Low"/>
    <n v="2023"/>
    <s v="Tammy Bender"/>
    <s v="TAMMY BENDER"/>
    <n v="2804.8500000000004"/>
    <s v="May-2023"/>
    <n v="560.97"/>
  </r>
  <r>
    <n v="7002"/>
    <d v="2023-05-14T00:00:00"/>
    <x v="49"/>
    <x v="1"/>
    <x v="2"/>
    <x v="7"/>
    <n v="1"/>
    <n v="219.92"/>
    <x v="49"/>
    <s v="Low"/>
    <n v="2023"/>
    <s v="Danielle Doyle"/>
    <s v="DANIELLE DOYLE"/>
    <n v="197.928"/>
    <s v="May-2023"/>
    <n v="39.585599999999999"/>
  </r>
  <r>
    <n v="1287"/>
    <d v="2023-05-15T00:00:00"/>
    <x v="50"/>
    <x v="1"/>
    <x v="2"/>
    <x v="3"/>
    <n v="4"/>
    <n v="555.35"/>
    <x v="50"/>
    <s v="Low"/>
    <n v="2023"/>
    <s v="Christina Taylor"/>
    <s v="CHRISTINA TAYLOR"/>
    <n v="1999.2600000000002"/>
    <s v="May-2023"/>
    <n v="399.85199999999998"/>
  </r>
  <r>
    <n v="4686"/>
    <d v="2023-05-16T00:00:00"/>
    <x v="51"/>
    <x v="1"/>
    <x v="0"/>
    <x v="2"/>
    <n v="6"/>
    <n v="852.69"/>
    <x v="51"/>
    <s v="High"/>
    <n v="2023"/>
    <s v="Aaron Griffin"/>
    <s v="AARON GRIFFIN"/>
    <n v="4604.5259999999998"/>
    <s v="May-2023"/>
    <n v="920.90520000000004"/>
  </r>
  <r>
    <n v="2224"/>
    <d v="2023-05-17T00:00:00"/>
    <x v="52"/>
    <x v="0"/>
    <x v="1"/>
    <x v="6"/>
    <n v="8"/>
    <n v="222.79"/>
    <x v="52"/>
    <s v="Low"/>
    <n v="2023"/>
    <s v="Joseph Pierce"/>
    <s v="JOSEPH PIERCE"/>
    <n v="1604.088"/>
    <s v="May-2023"/>
    <n v="320.81759999999997"/>
  </r>
  <r>
    <n v="6200"/>
    <d v="2023-05-17T00:00:00"/>
    <x v="53"/>
    <x v="2"/>
    <x v="0"/>
    <x v="2"/>
    <n v="5"/>
    <n v="333.76"/>
    <x v="53"/>
    <s v="Low"/>
    <n v="2023"/>
    <s v="Rachel Curtis"/>
    <s v="RACHEL CURTIS"/>
    <n v="1501.92"/>
    <s v="May-2023"/>
    <n v="300.38399999999996"/>
  </r>
  <r>
    <n v="8914"/>
    <d v="2023-05-19T00:00:00"/>
    <x v="54"/>
    <x v="1"/>
    <x v="1"/>
    <x v="3"/>
    <n v="5"/>
    <n v="460.67"/>
    <x v="54"/>
    <s v="Low"/>
    <n v="2023"/>
    <s v="Corey Clarke"/>
    <s v="COREY CLARKE"/>
    <n v="2073.0149999999999"/>
    <s v="May-2023"/>
    <n v="414.60299999999995"/>
  </r>
  <r>
    <n v="4375"/>
    <d v="2023-05-21T00:00:00"/>
    <x v="55"/>
    <x v="1"/>
    <x v="0"/>
    <x v="1"/>
    <n v="8"/>
    <n v="971.68"/>
    <x v="55"/>
    <s v="High"/>
    <n v="2023"/>
    <s v="Charles Flowers"/>
    <s v="CHARLES FLOWERS"/>
    <n v="6996.0959999999995"/>
    <s v="May-2023"/>
    <n v="1399.2191999999998"/>
  </r>
  <r>
    <n v="8477"/>
    <d v="2023-05-22T00:00:00"/>
    <x v="56"/>
    <x v="1"/>
    <x v="0"/>
    <x v="3"/>
    <n v="4"/>
    <n v="485.08"/>
    <x v="56"/>
    <s v="Low"/>
    <n v="2023"/>
    <s v="Christopher Norris"/>
    <s v="CHRISTOPHER NORRIS"/>
    <n v="1746.288"/>
    <s v="May-2023"/>
    <n v="349.25759999999997"/>
  </r>
  <r>
    <n v="2282"/>
    <d v="2023-05-23T00:00:00"/>
    <x v="57"/>
    <x v="3"/>
    <x v="1"/>
    <x v="5"/>
    <n v="5"/>
    <n v="412.84"/>
    <x v="57"/>
    <s v="Low"/>
    <n v="2023"/>
    <s v="Jacob Castro"/>
    <s v="JACOB CASTRO"/>
    <n v="1857.78"/>
    <s v="May-2023"/>
    <n v="371.55599999999993"/>
  </r>
  <r>
    <n v="2963"/>
    <d v="2023-05-24T00:00:00"/>
    <x v="58"/>
    <x v="2"/>
    <x v="1"/>
    <x v="5"/>
    <n v="5"/>
    <n v="352.48"/>
    <x v="58"/>
    <s v="Low"/>
    <n v="2023"/>
    <s v="Timothy Gibson"/>
    <s v="TIMOTHY GIBSON"/>
    <n v="1586.16"/>
    <s v="May-2023"/>
    <n v="317.23200000000003"/>
  </r>
  <r>
    <n v="2086"/>
    <d v="2023-05-24T00:00:00"/>
    <x v="59"/>
    <x v="2"/>
    <x v="2"/>
    <x v="1"/>
    <n v="2"/>
    <n v="140.25"/>
    <x v="59"/>
    <s v="Low"/>
    <n v="2023"/>
    <s v="Elizabeth Rice"/>
    <s v="ELIZABETH RICE"/>
    <n v="252.45000000000002"/>
    <s v="May-2023"/>
    <n v="50.489999999999995"/>
  </r>
  <r>
    <n v="8217"/>
    <d v="2023-05-24T00:00:00"/>
    <x v="60"/>
    <x v="3"/>
    <x v="0"/>
    <x v="3"/>
    <n v="4"/>
    <n v="28.05"/>
    <x v="60"/>
    <s v="Low"/>
    <n v="2023"/>
    <s v="John Horton"/>
    <s v="JOHN HORTON"/>
    <n v="100.98"/>
    <s v="May-2023"/>
    <n v="20.196000000000002"/>
  </r>
  <r>
    <n v="5588"/>
    <d v="2023-05-25T00:00:00"/>
    <x v="61"/>
    <x v="1"/>
    <x v="2"/>
    <x v="7"/>
    <n v="7"/>
    <n v="640.07000000000005"/>
    <x v="61"/>
    <s v="Low"/>
    <n v="2023"/>
    <s v="Breanna Smith"/>
    <s v="BREANNA SMITH"/>
    <n v="4032.4410000000007"/>
    <s v="May-2023"/>
    <n v="806.48820000000012"/>
  </r>
  <r>
    <n v="3325"/>
    <d v="2023-05-26T00:00:00"/>
    <x v="62"/>
    <x v="2"/>
    <x v="0"/>
    <x v="0"/>
    <n v="9"/>
    <n v="419.41"/>
    <x v="62"/>
    <s v="Low"/>
    <n v="2023"/>
    <s v="Justin Sheppard"/>
    <s v="JUSTIN SHEPPARD"/>
    <n v="3397.2210000000005"/>
    <s v="May-2023"/>
    <n v="679.44420000000002"/>
  </r>
  <r>
    <n v="2404"/>
    <d v="2023-05-27T00:00:00"/>
    <x v="63"/>
    <x v="1"/>
    <x v="2"/>
    <x v="7"/>
    <n v="4"/>
    <n v="73.569999999999993"/>
    <x v="63"/>
    <s v="Low"/>
    <n v="2023"/>
    <s v="Lisa Harris"/>
    <s v="LISA HARRIS"/>
    <n v="264.85199999999998"/>
    <s v="May-2023"/>
    <n v="52.970399999999991"/>
  </r>
  <r>
    <n v="3607"/>
    <d v="2023-05-28T00:00:00"/>
    <x v="64"/>
    <x v="2"/>
    <x v="1"/>
    <x v="1"/>
    <n v="1"/>
    <n v="658.69"/>
    <x v="64"/>
    <s v="Low"/>
    <n v="2023"/>
    <s v="Ashley Carter"/>
    <s v="ASHLEY CARTER"/>
    <n v="592.82100000000003"/>
    <s v="May-2023"/>
    <n v="118.5642"/>
  </r>
  <r>
    <n v="5757"/>
    <d v="2023-05-28T00:00:00"/>
    <x v="65"/>
    <x v="3"/>
    <x v="2"/>
    <x v="6"/>
    <n v="1"/>
    <n v="549.58000000000004"/>
    <x v="65"/>
    <s v="Low"/>
    <n v="2023"/>
    <s v="Douglas Montgomery"/>
    <s v="DOUGLAS MONTGOMERY"/>
    <n v="494.62200000000007"/>
    <s v="May-2023"/>
    <n v="98.924400000000006"/>
  </r>
  <r>
    <n v="8469"/>
    <d v="2023-05-29T00:00:00"/>
    <x v="66"/>
    <x v="2"/>
    <x v="0"/>
    <x v="7"/>
    <n v="1"/>
    <n v="679.75"/>
    <x v="66"/>
    <s v="Low"/>
    <n v="2023"/>
    <s v="Dr. Ivan Jackson"/>
    <s v="DR. IVAN JACKSON"/>
    <n v="611.77499999999998"/>
    <s v="May-2023"/>
    <n v="122.35499999999999"/>
  </r>
  <r>
    <n v="4821"/>
    <d v="2023-05-30T00:00:00"/>
    <x v="67"/>
    <x v="0"/>
    <x v="2"/>
    <x v="5"/>
    <n v="1"/>
    <n v="404.68"/>
    <x v="67"/>
    <s v="Low"/>
    <n v="2023"/>
    <s v="Bryan Duncan"/>
    <s v="BRYAN DUNCAN"/>
    <n v="364.21199999999999"/>
    <s v="May-2023"/>
    <n v="72.842399999999998"/>
  </r>
  <r>
    <n v="2080"/>
    <d v="2023-06-02T00:00:00"/>
    <x v="68"/>
    <x v="1"/>
    <x v="0"/>
    <x v="5"/>
    <n v="4"/>
    <n v="927.73"/>
    <x v="68"/>
    <s v="Low"/>
    <n v="2023"/>
    <s v="Danny Fritz"/>
    <s v="DANNY FRITZ"/>
    <n v="3339.828"/>
    <s v="Jun-2023"/>
    <n v="667.96559999999999"/>
  </r>
  <r>
    <n v="7648"/>
    <d v="2023-06-03T00:00:00"/>
    <x v="69"/>
    <x v="1"/>
    <x v="2"/>
    <x v="1"/>
    <n v="7"/>
    <n v="91.56"/>
    <x v="69"/>
    <s v="Low"/>
    <n v="2023"/>
    <s v="Daniel Williams"/>
    <s v="DANIEL WILLIAMS"/>
    <n v="576.82800000000009"/>
    <s v="Jun-2023"/>
    <n v="115.36560000000001"/>
  </r>
  <r>
    <n v="4079"/>
    <d v="2023-06-03T00:00:00"/>
    <x v="70"/>
    <x v="0"/>
    <x v="1"/>
    <x v="5"/>
    <n v="2"/>
    <n v="78.73"/>
    <x v="70"/>
    <s v="Low"/>
    <n v="2023"/>
    <s v="Crystal Beltran"/>
    <s v="CRYSTAL BELTRAN"/>
    <n v="141.714"/>
    <s v="Jun-2023"/>
    <n v="28.3428"/>
  </r>
  <r>
    <n v="6880"/>
    <d v="2023-06-03T00:00:00"/>
    <x v="71"/>
    <x v="0"/>
    <x v="2"/>
    <x v="1"/>
    <n v="8"/>
    <n v="879.19"/>
    <x v="71"/>
    <s v="High"/>
    <n v="2023"/>
    <s v="Patricia Smith"/>
    <s v="PATRICIA SMITH"/>
    <n v="6330.1680000000006"/>
    <s v="Jun-2023"/>
    <n v="1266.0336"/>
  </r>
  <r>
    <n v="4344"/>
    <d v="2023-06-03T00:00:00"/>
    <x v="72"/>
    <x v="0"/>
    <x v="0"/>
    <x v="6"/>
    <n v="3"/>
    <n v="644.55999999999995"/>
    <x v="72"/>
    <s v="Low"/>
    <n v="2023"/>
    <s v="Ian Young"/>
    <s v="IAN YOUNG"/>
    <n v="1740.3119999999999"/>
    <s v="Jun-2023"/>
    <n v="348.06240000000003"/>
  </r>
  <r>
    <n v="8349"/>
    <d v="2023-06-05T00:00:00"/>
    <x v="73"/>
    <x v="3"/>
    <x v="2"/>
    <x v="7"/>
    <n v="2"/>
    <n v="598.53"/>
    <x v="73"/>
    <s v="Low"/>
    <n v="2023"/>
    <s v="Jennifer Rhodes"/>
    <s v="JENNIFER RHODES"/>
    <n v="1077.354"/>
    <s v="Jun-2023"/>
    <n v="215.47079999999997"/>
  </r>
  <r>
    <n v="4104"/>
    <d v="2023-06-06T00:00:00"/>
    <x v="74"/>
    <x v="3"/>
    <x v="0"/>
    <x v="1"/>
    <n v="9"/>
    <n v="695.51"/>
    <x v="74"/>
    <s v="High"/>
    <n v="2023"/>
    <s v="Angela Owens"/>
    <s v="ANGELA OWENS"/>
    <n v="5633.6310000000003"/>
    <s v="Jun-2023"/>
    <n v="1126.7262000000001"/>
  </r>
  <r>
    <n v="7524"/>
    <d v="2023-06-06T00:00:00"/>
    <x v="75"/>
    <x v="3"/>
    <x v="2"/>
    <x v="0"/>
    <n v="3"/>
    <n v="817.79"/>
    <x v="75"/>
    <s v="Low"/>
    <n v="2023"/>
    <s v="Janice Allen"/>
    <s v="JANICE ALLEN"/>
    <n v="2208.0329999999999"/>
    <s v="Jun-2023"/>
    <n v="441.60659999999996"/>
  </r>
  <r>
    <n v="1480"/>
    <d v="2023-06-07T00:00:00"/>
    <x v="76"/>
    <x v="0"/>
    <x v="1"/>
    <x v="4"/>
    <n v="5"/>
    <n v="45.8"/>
    <x v="76"/>
    <s v="Low"/>
    <n v="2023"/>
    <s v="Michael Potts Dds"/>
    <s v="MICHAEL POTTS DDS"/>
    <n v="206.1"/>
    <s v="Jun-2023"/>
    <n v="41.22"/>
  </r>
  <r>
    <n v="4728"/>
    <d v="2023-06-07T00:00:00"/>
    <x v="77"/>
    <x v="0"/>
    <x v="0"/>
    <x v="7"/>
    <n v="3"/>
    <n v="628.41999999999996"/>
    <x v="77"/>
    <s v="Low"/>
    <n v="2023"/>
    <s v="Maria Walker"/>
    <s v="MARIA WALKER"/>
    <n v="1696.7339999999999"/>
    <s v="Jun-2023"/>
    <n v="339.34679999999997"/>
  </r>
  <r>
    <n v="3643"/>
    <d v="2023-06-09T00:00:00"/>
    <x v="78"/>
    <x v="3"/>
    <x v="1"/>
    <x v="7"/>
    <n v="7"/>
    <n v="937.86"/>
    <x v="78"/>
    <s v="High"/>
    <n v="2023"/>
    <s v="Gregory Valencia"/>
    <s v="GREGORY VALENCIA"/>
    <n v="5908.518"/>
    <s v="Jun-2023"/>
    <n v="1181.7036000000001"/>
  </r>
  <r>
    <n v="5190"/>
    <d v="2023-06-09T00:00:00"/>
    <x v="79"/>
    <x v="0"/>
    <x v="2"/>
    <x v="4"/>
    <n v="8"/>
    <n v="314.22000000000003"/>
    <x v="79"/>
    <s v="Low"/>
    <n v="2023"/>
    <s v="Nicole Davis"/>
    <s v="NICOLE DAVIS"/>
    <n v="2262.3840000000005"/>
    <s v="Jun-2023"/>
    <n v="452.47680000000003"/>
  </r>
  <r>
    <n v="7972"/>
    <d v="2023-06-09T00:00:00"/>
    <x v="80"/>
    <x v="0"/>
    <x v="1"/>
    <x v="4"/>
    <n v="2"/>
    <n v="302.49"/>
    <x v="80"/>
    <s v="Low"/>
    <n v="2023"/>
    <s v="Stephanie Foster"/>
    <s v="STEPHANIE FOSTER"/>
    <n v="544.48200000000008"/>
    <s v="Jun-2023"/>
    <n v="108.8964"/>
  </r>
  <r>
    <n v="6714"/>
    <d v="2023-06-13T00:00:00"/>
    <x v="81"/>
    <x v="2"/>
    <x v="2"/>
    <x v="5"/>
    <n v="4"/>
    <n v="688.71"/>
    <x v="81"/>
    <s v="Low"/>
    <n v="2023"/>
    <s v="Connie Evans"/>
    <s v="CONNIE EVANS"/>
    <n v="2479.3560000000002"/>
    <s v="Jun-2023"/>
    <n v="495.87119999999999"/>
  </r>
  <r>
    <n v="3567"/>
    <d v="2023-06-13T00:00:00"/>
    <x v="82"/>
    <x v="0"/>
    <x v="1"/>
    <x v="4"/>
    <n v="3"/>
    <n v="485.14"/>
    <x v="82"/>
    <s v="Low"/>
    <n v="2023"/>
    <s v="Crystal Gonzalez"/>
    <s v="CRYSTAL GONZALEZ"/>
    <n v="1309.8779999999999"/>
    <s v="Jun-2023"/>
    <n v="261.97559999999999"/>
  </r>
  <r>
    <n v="7714"/>
    <d v="2023-06-13T00:00:00"/>
    <x v="83"/>
    <x v="2"/>
    <x v="2"/>
    <x v="6"/>
    <n v="4"/>
    <n v="248.79"/>
    <x v="83"/>
    <s v="Low"/>
    <n v="2023"/>
    <s v="Nicholas Dixon"/>
    <s v="NICHOLAS DIXON"/>
    <n v="895.64400000000001"/>
    <s v="Jun-2023"/>
    <n v="179.12879999999998"/>
  </r>
  <r>
    <n v="3709"/>
    <d v="2023-06-13T00:00:00"/>
    <x v="84"/>
    <x v="2"/>
    <x v="2"/>
    <x v="4"/>
    <n v="1"/>
    <n v="943.65"/>
    <x v="84"/>
    <s v="Low"/>
    <n v="2023"/>
    <s v="Penny Diaz"/>
    <s v="PENNY DIAZ"/>
    <n v="849.28499999999997"/>
    <s v="Jun-2023"/>
    <n v="169.857"/>
  </r>
  <r>
    <n v="4429"/>
    <d v="2023-06-14T00:00:00"/>
    <x v="85"/>
    <x v="2"/>
    <x v="1"/>
    <x v="7"/>
    <n v="6"/>
    <n v="681.24"/>
    <x v="85"/>
    <s v="Low"/>
    <n v="2023"/>
    <s v="James Whitney"/>
    <s v="JAMES WHITNEY"/>
    <n v="3678.6959999999999"/>
    <s v="Jun-2023"/>
    <n v="735.73919999999998"/>
  </r>
  <r>
    <n v="3654"/>
    <d v="2023-06-15T00:00:00"/>
    <x v="86"/>
    <x v="0"/>
    <x v="1"/>
    <x v="4"/>
    <n v="8"/>
    <n v="986.76"/>
    <x v="86"/>
    <s v="High"/>
    <n v="2023"/>
    <s v="Jerry Hancock"/>
    <s v="JERRY HANCOCK"/>
    <n v="7104.6720000000005"/>
    <s v="Jun-2023"/>
    <n v="1420.9343999999999"/>
  </r>
  <r>
    <n v="7893"/>
    <d v="2023-06-16T00:00:00"/>
    <x v="87"/>
    <x v="1"/>
    <x v="2"/>
    <x v="4"/>
    <n v="5"/>
    <n v="627.91"/>
    <x v="87"/>
    <s v="Low"/>
    <n v="2023"/>
    <s v="Tonya Stewart"/>
    <s v="TONYA STEWART"/>
    <n v="2825.5950000000003"/>
    <s v="Jun-2023"/>
    <n v="565.11900000000003"/>
  </r>
  <r>
    <n v="9767"/>
    <d v="2023-06-16T00:00:00"/>
    <x v="88"/>
    <x v="1"/>
    <x v="0"/>
    <x v="1"/>
    <n v="3"/>
    <n v="695.24"/>
    <x v="88"/>
    <s v="Low"/>
    <n v="2023"/>
    <s v="Tanya Nash"/>
    <s v="TANYA NASH"/>
    <n v="1877.1480000000001"/>
    <s v="Jun-2023"/>
    <n v="375.42959999999994"/>
  </r>
  <r>
    <n v="6376"/>
    <d v="2023-06-16T00:00:00"/>
    <x v="89"/>
    <x v="1"/>
    <x v="1"/>
    <x v="3"/>
    <n v="7"/>
    <n v="313.19"/>
    <x v="89"/>
    <s v="Low"/>
    <n v="2023"/>
    <s v="Grace Kelly"/>
    <s v="GRACE KELLY"/>
    <n v="1973.0969999999998"/>
    <s v="Jun-2023"/>
    <n v="394.61939999999998"/>
  </r>
  <r>
    <n v="8413"/>
    <d v="2023-06-17T00:00:00"/>
    <x v="90"/>
    <x v="0"/>
    <x v="1"/>
    <x v="6"/>
    <n v="8"/>
    <n v="267.16000000000003"/>
    <x v="90"/>
    <s v="Low"/>
    <n v="2023"/>
    <s v="Kathleen Cox"/>
    <s v="KATHLEEN COX"/>
    <n v="1923.5520000000001"/>
    <s v="Jun-2023"/>
    <n v="384.71040000000005"/>
  </r>
  <r>
    <n v="2367"/>
    <d v="2023-06-17T00:00:00"/>
    <x v="91"/>
    <x v="0"/>
    <x v="1"/>
    <x v="5"/>
    <n v="8"/>
    <n v="986.8"/>
    <x v="91"/>
    <s v="High"/>
    <n v="2023"/>
    <s v="David Sampson"/>
    <s v="DAVID SAMPSON"/>
    <n v="7104.96"/>
    <s v="Jun-2023"/>
    <n v="1420.992"/>
  </r>
  <r>
    <n v="1836"/>
    <d v="2023-06-17T00:00:00"/>
    <x v="92"/>
    <x v="1"/>
    <x v="0"/>
    <x v="0"/>
    <n v="3"/>
    <n v="343.53"/>
    <x v="92"/>
    <s v="Low"/>
    <n v="2023"/>
    <s v="Kimberly Dixon"/>
    <s v="KIMBERLY DIXON"/>
    <n v="927.53099999999995"/>
    <s v="Jun-2023"/>
    <n v="185.50619999999998"/>
  </r>
  <r>
    <n v="9848"/>
    <d v="2023-06-17T00:00:00"/>
    <x v="93"/>
    <x v="1"/>
    <x v="2"/>
    <x v="6"/>
    <n v="4"/>
    <n v="40.35"/>
    <x v="93"/>
    <s v="Low"/>
    <n v="2023"/>
    <s v="Robert Jennings"/>
    <s v="ROBERT JENNINGS"/>
    <n v="145.26000000000002"/>
    <s v="Jun-2023"/>
    <n v="29.052"/>
  </r>
  <r>
    <n v="7160"/>
    <d v="2023-06-17T00:00:00"/>
    <x v="94"/>
    <x v="0"/>
    <x v="1"/>
    <x v="0"/>
    <n v="8"/>
    <n v="627.35"/>
    <x v="94"/>
    <s v="High"/>
    <n v="2023"/>
    <s v="Jacqueline Evans"/>
    <s v="JACQUELINE EVANS"/>
    <n v="4516.92"/>
    <s v="Jun-2023"/>
    <n v="903.38400000000001"/>
  </r>
  <r>
    <n v="3642"/>
    <d v="2023-06-18T00:00:00"/>
    <x v="95"/>
    <x v="1"/>
    <x v="2"/>
    <x v="5"/>
    <n v="7"/>
    <n v="410.28"/>
    <x v="95"/>
    <s v="Low"/>
    <n v="2023"/>
    <s v="Cody Wang"/>
    <s v="CODY WANG"/>
    <n v="2584.7640000000001"/>
    <s v="Jun-2023"/>
    <n v="516.95280000000002"/>
  </r>
  <r>
    <n v="1641"/>
    <d v="2023-06-18T00:00:00"/>
    <x v="96"/>
    <x v="1"/>
    <x v="1"/>
    <x v="3"/>
    <n v="3"/>
    <n v="183.09"/>
    <x v="96"/>
    <s v="Low"/>
    <n v="2023"/>
    <s v="Dylan Carter"/>
    <s v="DYLAN CARTER"/>
    <n v="494.34300000000002"/>
    <s v="Jun-2023"/>
    <n v="98.868599999999986"/>
  </r>
  <r>
    <n v="9352"/>
    <d v="2023-06-18T00:00:00"/>
    <x v="97"/>
    <x v="3"/>
    <x v="2"/>
    <x v="2"/>
    <n v="5"/>
    <n v="842.46"/>
    <x v="97"/>
    <s v="Low"/>
    <n v="2023"/>
    <s v="Lindsay Nichols"/>
    <s v="LINDSAY NICHOLS"/>
    <n v="3791.07"/>
    <s v="Jun-2023"/>
    <n v="758.21400000000006"/>
  </r>
  <r>
    <n v="9951"/>
    <d v="2023-06-19T00:00:00"/>
    <x v="98"/>
    <x v="0"/>
    <x v="0"/>
    <x v="5"/>
    <n v="5"/>
    <n v="346.06"/>
    <x v="98"/>
    <s v="Low"/>
    <n v="2023"/>
    <s v="Emily Lopez"/>
    <s v="EMILY LOPEZ"/>
    <n v="1557.27"/>
    <s v="Jun-2023"/>
    <n v="311.45400000000001"/>
  </r>
  <r>
    <n v="6580"/>
    <d v="2023-06-19T00:00:00"/>
    <x v="99"/>
    <x v="1"/>
    <x v="2"/>
    <x v="1"/>
    <n v="6"/>
    <n v="405.32"/>
    <x v="99"/>
    <s v="Low"/>
    <n v="2023"/>
    <s v="Tammy Vega"/>
    <s v="TAMMY VEGA"/>
    <n v="2188.7280000000001"/>
    <s v="Jun-2023"/>
    <n v="437.74560000000002"/>
  </r>
  <r>
    <n v="1307"/>
    <d v="2023-06-20T00:00:00"/>
    <x v="100"/>
    <x v="1"/>
    <x v="1"/>
    <x v="2"/>
    <n v="6"/>
    <n v="31.06"/>
    <x v="100"/>
    <s v="Low"/>
    <n v="2023"/>
    <s v="Melinda Fernandez"/>
    <s v="MELINDA FERNANDEZ"/>
    <n v="167.72399999999999"/>
    <s v="Jun-2023"/>
    <n v="33.544800000000002"/>
  </r>
  <r>
    <n v="9894"/>
    <d v="2023-06-20T00:00:00"/>
    <x v="101"/>
    <x v="3"/>
    <x v="0"/>
    <x v="2"/>
    <n v="6"/>
    <n v="470.55"/>
    <x v="101"/>
    <s v="Low"/>
    <n v="2023"/>
    <s v="John White"/>
    <s v="JOHN WHITE"/>
    <n v="2540.9700000000003"/>
    <s v="Jun-2023"/>
    <n v="508.19400000000002"/>
  </r>
  <r>
    <n v="7476"/>
    <d v="2023-06-20T00:00:00"/>
    <x v="102"/>
    <x v="2"/>
    <x v="2"/>
    <x v="7"/>
    <n v="3"/>
    <n v="758.6"/>
    <x v="102"/>
    <s v="Low"/>
    <n v="2023"/>
    <s v="Jacqueline Garza"/>
    <s v="JACQUELINE GARZA"/>
    <n v="2048.2200000000003"/>
    <s v="Jun-2023"/>
    <n v="409.64400000000001"/>
  </r>
  <r>
    <n v="9950"/>
    <d v="2023-06-21T00:00:00"/>
    <x v="103"/>
    <x v="1"/>
    <x v="0"/>
    <x v="1"/>
    <n v="7"/>
    <n v="415.24"/>
    <x v="103"/>
    <s v="Low"/>
    <n v="2023"/>
    <s v="Catherine Adams"/>
    <s v="CATHERINE ADAMS"/>
    <n v="2616.0120000000002"/>
    <s v="Jun-2023"/>
    <n v="523.2023999999999"/>
  </r>
  <r>
    <n v="7167"/>
    <d v="2023-06-21T00:00:00"/>
    <x v="104"/>
    <x v="2"/>
    <x v="1"/>
    <x v="5"/>
    <n v="5"/>
    <n v="869.59"/>
    <x v="104"/>
    <s v="Low"/>
    <n v="2023"/>
    <s v="Adam Huff"/>
    <s v="ADAM HUFF"/>
    <n v="3913.1550000000007"/>
    <s v="Jun-2023"/>
    <n v="782.63099999999997"/>
  </r>
  <r>
    <n v="2096"/>
    <d v="2023-06-21T00:00:00"/>
    <x v="105"/>
    <x v="3"/>
    <x v="1"/>
    <x v="6"/>
    <n v="9"/>
    <n v="869.24"/>
    <x v="105"/>
    <s v="High"/>
    <n v="2023"/>
    <s v="Madison Green"/>
    <s v="MADISON GREEN"/>
    <n v="7040.8440000000001"/>
    <s v="Jun-2023"/>
    <n v="1408.1687999999999"/>
  </r>
  <r>
    <n v="3147"/>
    <d v="2023-06-22T00:00:00"/>
    <x v="106"/>
    <x v="2"/>
    <x v="1"/>
    <x v="2"/>
    <n v="1"/>
    <n v="760.66"/>
    <x v="106"/>
    <s v="Low"/>
    <n v="2023"/>
    <s v="Dr. James Mitchell"/>
    <s v="DR. JAMES MITCHELL"/>
    <n v="684.59399999999994"/>
    <s v="Jun-2023"/>
    <n v="136.91879999999998"/>
  </r>
  <r>
    <n v="1195"/>
    <d v="2023-06-22T00:00:00"/>
    <x v="107"/>
    <x v="0"/>
    <x v="1"/>
    <x v="6"/>
    <n v="5"/>
    <n v="698.03"/>
    <x v="107"/>
    <s v="Low"/>
    <n v="2023"/>
    <s v="Victoria Velasquez"/>
    <s v="VICTORIA VELASQUEZ"/>
    <n v="3141.1349999999998"/>
    <s v="Jun-2023"/>
    <n v="628.22699999999998"/>
  </r>
  <r>
    <n v="7602"/>
    <d v="2023-06-24T00:00:00"/>
    <x v="108"/>
    <x v="0"/>
    <x v="2"/>
    <x v="5"/>
    <n v="4"/>
    <n v="863.42"/>
    <x v="108"/>
    <s v="Low"/>
    <n v="2023"/>
    <s v="James Garza"/>
    <s v="JAMES GARZA"/>
    <n v="3108.3119999999999"/>
    <s v="Jun-2023"/>
    <n v="621.66239999999993"/>
  </r>
  <r>
    <n v="4461"/>
    <d v="2023-06-24T00:00:00"/>
    <x v="109"/>
    <x v="1"/>
    <x v="2"/>
    <x v="5"/>
    <n v="9"/>
    <n v="727.1"/>
    <x v="109"/>
    <s v="High"/>
    <n v="2023"/>
    <s v="Jordan Williams"/>
    <s v="JORDAN WILLIAMS"/>
    <n v="5889.51"/>
    <s v="Jun-2023"/>
    <n v="1177.902"/>
  </r>
  <r>
    <n v="6383"/>
    <d v="2023-06-24T00:00:00"/>
    <x v="110"/>
    <x v="1"/>
    <x v="1"/>
    <x v="6"/>
    <n v="6"/>
    <n v="852.91"/>
    <x v="110"/>
    <s v="High"/>
    <n v="2023"/>
    <s v="Kristin Watts"/>
    <s v="KRISTIN WATTS"/>
    <n v="4605.7139999999999"/>
    <s v="Jun-2023"/>
    <n v="921.14279999999997"/>
  </r>
  <r>
    <n v="3672"/>
    <d v="2023-06-25T00:00:00"/>
    <x v="111"/>
    <x v="0"/>
    <x v="1"/>
    <x v="1"/>
    <n v="3"/>
    <n v="642.14"/>
    <x v="111"/>
    <s v="Low"/>
    <n v="2023"/>
    <s v="Brandon Murillo"/>
    <s v="BRANDON MURILLO"/>
    <n v="1733.7780000000002"/>
    <s v="Jun-2023"/>
    <n v="346.75560000000002"/>
  </r>
  <r>
    <n v="4256"/>
    <d v="2023-06-26T00:00:00"/>
    <x v="112"/>
    <x v="3"/>
    <x v="2"/>
    <x v="4"/>
    <n v="6"/>
    <n v="968.51"/>
    <x v="112"/>
    <s v="High"/>
    <n v="2023"/>
    <s v="Lisa Williams"/>
    <s v="LISA WILLIAMS"/>
    <n v="5229.9539999999997"/>
    <s v="Jun-2023"/>
    <n v="1045.9907999999998"/>
  </r>
  <r>
    <n v="1541"/>
    <d v="2023-06-27T00:00:00"/>
    <x v="113"/>
    <x v="0"/>
    <x v="1"/>
    <x v="0"/>
    <n v="7"/>
    <n v="846.34"/>
    <x v="113"/>
    <s v="High"/>
    <n v="2023"/>
    <s v="Brooke Garrett"/>
    <s v="BROOKE GARRETT"/>
    <n v="5331.942"/>
    <s v="Jun-2023"/>
    <n v="1066.3884"/>
  </r>
  <r>
    <n v="5251"/>
    <d v="2023-06-27T00:00:00"/>
    <x v="114"/>
    <x v="2"/>
    <x v="1"/>
    <x v="4"/>
    <n v="7"/>
    <n v="218.56"/>
    <x v="114"/>
    <s v="Low"/>
    <n v="2023"/>
    <s v="Tommy Leonard"/>
    <s v="TOMMY LEONARD"/>
    <n v="1376.9280000000001"/>
    <s v="Jun-2023"/>
    <n v="275.38560000000001"/>
  </r>
  <r>
    <n v="5204"/>
    <d v="2023-06-27T00:00:00"/>
    <x v="115"/>
    <x v="2"/>
    <x v="1"/>
    <x v="2"/>
    <n v="9"/>
    <n v="869.59"/>
    <x v="115"/>
    <s v="High"/>
    <n v="2023"/>
    <s v="Jeffrey Miller"/>
    <s v="JEFFREY MILLER"/>
    <n v="7043.679000000001"/>
    <s v="Jun-2023"/>
    <n v="1408.7357999999999"/>
  </r>
  <r>
    <n v="3188"/>
    <d v="2023-06-27T00:00:00"/>
    <x v="116"/>
    <x v="1"/>
    <x v="1"/>
    <x v="3"/>
    <n v="9"/>
    <n v="544.61"/>
    <x v="116"/>
    <s v="Low"/>
    <n v="2023"/>
    <s v="Timothy Thomas"/>
    <s v="TIMOTHY THOMAS"/>
    <n v="4411.3410000000003"/>
    <s v="Jun-2023"/>
    <n v="882.26819999999998"/>
  </r>
  <r>
    <n v="6693"/>
    <d v="2023-06-29T00:00:00"/>
    <x v="117"/>
    <x v="0"/>
    <x v="1"/>
    <x v="0"/>
    <n v="7"/>
    <n v="937.46"/>
    <x v="117"/>
    <s v="High"/>
    <n v="2023"/>
    <s v="Carol Guerra"/>
    <s v="CAROL GUERRA"/>
    <n v="5905.9980000000005"/>
    <s v="Jun-2023"/>
    <n v="1181.1995999999999"/>
  </r>
  <r>
    <n v="8692"/>
    <d v="2023-06-30T00:00:00"/>
    <x v="118"/>
    <x v="3"/>
    <x v="0"/>
    <x v="7"/>
    <n v="4"/>
    <n v="246.39"/>
    <x v="118"/>
    <s v="Low"/>
    <n v="2023"/>
    <s v="Kimberly Ballard"/>
    <s v="KIMBERLY BALLARD"/>
    <n v="887.00400000000002"/>
    <s v="Jun-2023"/>
    <n v="177.40079999999998"/>
  </r>
  <r>
    <n v="4482"/>
    <d v="2023-06-30T00:00:00"/>
    <x v="119"/>
    <x v="3"/>
    <x v="2"/>
    <x v="6"/>
    <n v="2"/>
    <n v="735.78"/>
    <x v="119"/>
    <s v="Low"/>
    <n v="2023"/>
    <s v="Frank Thomas"/>
    <s v="FRANK THOMAS"/>
    <n v="1324.404"/>
    <s v="Jun-2023"/>
    <n v="264.88079999999997"/>
  </r>
  <r>
    <n v="4174"/>
    <d v="2023-07-01T00:00:00"/>
    <x v="120"/>
    <x v="0"/>
    <x v="0"/>
    <x v="2"/>
    <n v="7"/>
    <n v="556.53"/>
    <x v="120"/>
    <s v="Low"/>
    <n v="2023"/>
    <s v="Erica Russell"/>
    <s v="ERICA RUSSELL"/>
    <n v="3506.1390000000001"/>
    <s v="Jul-2023"/>
    <n v="701.2278"/>
  </r>
  <r>
    <n v="4577"/>
    <d v="2023-07-02T00:00:00"/>
    <x v="121"/>
    <x v="0"/>
    <x v="0"/>
    <x v="0"/>
    <n v="2"/>
    <n v="637.14"/>
    <x v="121"/>
    <s v="Low"/>
    <n v="2023"/>
    <s v="Kimberly Curtis"/>
    <s v="KIMBERLY CURTIS"/>
    <n v="1146.8520000000001"/>
    <s v="Jul-2023"/>
    <n v="229.37039999999999"/>
  </r>
  <r>
    <n v="7008"/>
    <d v="2023-07-02T00:00:00"/>
    <x v="122"/>
    <x v="0"/>
    <x v="2"/>
    <x v="1"/>
    <n v="2"/>
    <n v="485.7"/>
    <x v="122"/>
    <s v="Low"/>
    <n v="2023"/>
    <s v="Alyssa Jackson"/>
    <s v="ALYSSA JACKSON"/>
    <n v="874.26"/>
    <s v="Jul-2023"/>
    <n v="174.85199999999998"/>
  </r>
  <r>
    <n v="8506"/>
    <d v="2023-07-02T00:00:00"/>
    <x v="123"/>
    <x v="2"/>
    <x v="2"/>
    <x v="0"/>
    <n v="4"/>
    <n v="975.05"/>
    <x v="123"/>
    <s v="Low"/>
    <n v="2023"/>
    <s v="George Taylor"/>
    <s v="GEORGE TAYLOR"/>
    <n v="3510.18"/>
    <s v="Jul-2023"/>
    <n v="702.03599999999994"/>
  </r>
  <r>
    <n v="5158"/>
    <d v="2023-07-02T00:00:00"/>
    <x v="124"/>
    <x v="2"/>
    <x v="0"/>
    <x v="0"/>
    <n v="1"/>
    <n v="385.99"/>
    <x v="124"/>
    <s v="Low"/>
    <n v="2023"/>
    <s v="Michele Thomas"/>
    <s v="MICHELE THOMAS"/>
    <n v="347.39100000000002"/>
    <s v="Jul-2023"/>
    <n v="69.478200000000001"/>
  </r>
  <r>
    <n v="6131"/>
    <d v="2023-07-03T00:00:00"/>
    <x v="125"/>
    <x v="1"/>
    <x v="0"/>
    <x v="4"/>
    <n v="5"/>
    <n v="108.45"/>
    <x v="125"/>
    <s v="Low"/>
    <n v="2023"/>
    <s v="Michael Adams"/>
    <s v="MICHAEL ADAMS"/>
    <n v="488.02500000000003"/>
    <s v="Jul-2023"/>
    <n v="97.60499999999999"/>
  </r>
  <r>
    <n v="9590"/>
    <d v="2023-07-03T00:00:00"/>
    <x v="126"/>
    <x v="3"/>
    <x v="1"/>
    <x v="2"/>
    <n v="1"/>
    <n v="587.21"/>
    <x v="126"/>
    <s v="Low"/>
    <n v="2023"/>
    <s v="Sharon Davis"/>
    <s v="SHARON DAVIS"/>
    <n v="528.48900000000003"/>
    <s v="Jul-2023"/>
    <n v="105.6978"/>
  </r>
  <r>
    <n v="7344"/>
    <d v="2023-07-03T00:00:00"/>
    <x v="127"/>
    <x v="0"/>
    <x v="1"/>
    <x v="3"/>
    <n v="1"/>
    <n v="699.33"/>
    <x v="127"/>
    <s v="Low"/>
    <n v="2023"/>
    <s v="Dalton Hines"/>
    <s v="DALTON HINES"/>
    <n v="629.39700000000005"/>
    <s v="Jul-2023"/>
    <n v="125.8794"/>
  </r>
  <r>
    <n v="6119"/>
    <d v="2023-07-03T00:00:00"/>
    <x v="128"/>
    <x v="1"/>
    <x v="0"/>
    <x v="4"/>
    <n v="1"/>
    <n v="171.99"/>
    <x v="128"/>
    <s v="Low"/>
    <n v="2023"/>
    <s v="Lisa Nelson"/>
    <s v="LISA NELSON"/>
    <n v="154.79100000000003"/>
    <s v="Jul-2023"/>
    <n v="30.958200000000001"/>
  </r>
  <r>
    <n v="3066"/>
    <d v="2023-07-03T00:00:00"/>
    <x v="129"/>
    <x v="2"/>
    <x v="0"/>
    <x v="2"/>
    <n v="1"/>
    <n v="66.52"/>
    <x v="129"/>
    <s v="Low"/>
    <n v="2023"/>
    <s v="Emily Martinez"/>
    <s v="EMILY MARTINEZ"/>
    <n v="59.867999999999995"/>
    <s v="Jul-2023"/>
    <n v="11.973599999999999"/>
  </r>
  <r>
    <n v="8318"/>
    <d v="2023-07-03T00:00:00"/>
    <x v="130"/>
    <x v="2"/>
    <x v="2"/>
    <x v="6"/>
    <n v="6"/>
    <n v="815.83"/>
    <x v="130"/>
    <s v="Low"/>
    <n v="2023"/>
    <s v="Amber Ellis"/>
    <s v="AMBER ELLIS"/>
    <n v="4405.482"/>
    <s v="Jul-2023"/>
    <n v="881.0963999999999"/>
  </r>
  <r>
    <n v="1586"/>
    <d v="2023-07-04T00:00:00"/>
    <x v="131"/>
    <x v="1"/>
    <x v="2"/>
    <x v="7"/>
    <n v="4"/>
    <n v="819.27"/>
    <x v="131"/>
    <s v="Low"/>
    <n v="2023"/>
    <s v="Anthony Castillo"/>
    <s v="ANTHONY CASTILLO"/>
    <n v="2949.3719999999998"/>
    <s v="Jul-2023"/>
    <n v="589.87439999999992"/>
  </r>
  <r>
    <n v="2588"/>
    <d v="2023-07-04T00:00:00"/>
    <x v="132"/>
    <x v="0"/>
    <x v="0"/>
    <x v="6"/>
    <n v="9"/>
    <n v="423.59"/>
    <x v="132"/>
    <s v="Low"/>
    <n v="2023"/>
    <s v="Jeremy Smith"/>
    <s v="JEREMY SMITH"/>
    <n v="3431.0789999999997"/>
    <s v="Jul-2023"/>
    <n v="686.21579999999994"/>
  </r>
  <r>
    <n v="9171"/>
    <d v="2023-07-05T00:00:00"/>
    <x v="133"/>
    <x v="1"/>
    <x v="1"/>
    <x v="1"/>
    <n v="4"/>
    <n v="533.65"/>
    <x v="133"/>
    <s v="Low"/>
    <n v="2023"/>
    <s v="Melinda Bryant"/>
    <s v="MELINDA BRYANT"/>
    <n v="1921.1399999999999"/>
    <s v="Jul-2023"/>
    <n v="384.22799999999995"/>
  </r>
  <r>
    <n v="3766"/>
    <d v="2023-07-05T00:00:00"/>
    <x v="134"/>
    <x v="0"/>
    <x v="1"/>
    <x v="0"/>
    <n v="4"/>
    <n v="365.64"/>
    <x v="134"/>
    <s v="Low"/>
    <n v="2023"/>
    <s v="Nicole Thomas"/>
    <s v="NICOLE THOMAS"/>
    <n v="1316.3040000000001"/>
    <s v="Jul-2023"/>
    <n v="263.26079999999996"/>
  </r>
  <r>
    <n v="3427"/>
    <d v="2023-07-05T00:00:00"/>
    <x v="135"/>
    <x v="2"/>
    <x v="2"/>
    <x v="3"/>
    <n v="6"/>
    <n v="48.95"/>
    <x v="135"/>
    <s v="Low"/>
    <n v="2023"/>
    <s v="Richard Taylor"/>
    <s v="RICHARD TAYLOR"/>
    <n v="264.33000000000004"/>
    <s v="Jul-2023"/>
    <n v="52.865999999999993"/>
  </r>
  <r>
    <n v="5704"/>
    <d v="2023-07-06T00:00:00"/>
    <x v="136"/>
    <x v="3"/>
    <x v="1"/>
    <x v="3"/>
    <n v="6"/>
    <n v="596.48"/>
    <x v="136"/>
    <s v="Low"/>
    <n v="2023"/>
    <s v="Sheila Cunningham"/>
    <s v="SHEILA CUNNINGHAM"/>
    <n v="3220.9920000000002"/>
    <s v="Jul-2023"/>
    <n v="644.19839999999999"/>
  </r>
  <r>
    <n v="9361"/>
    <d v="2023-07-08T00:00:00"/>
    <x v="137"/>
    <x v="1"/>
    <x v="0"/>
    <x v="6"/>
    <n v="4"/>
    <n v="479.88"/>
    <x v="137"/>
    <s v="Low"/>
    <n v="2023"/>
    <s v="Kristen Smith"/>
    <s v="KRISTEN SMITH"/>
    <n v="1727.568"/>
    <s v="Jul-2023"/>
    <n v="345.5136"/>
  </r>
  <r>
    <n v="1365"/>
    <d v="2023-07-09T00:00:00"/>
    <x v="138"/>
    <x v="2"/>
    <x v="2"/>
    <x v="7"/>
    <n v="1"/>
    <n v="74.7"/>
    <x v="138"/>
    <s v="Low"/>
    <n v="2023"/>
    <s v="Kayla Johnson"/>
    <s v="KAYLA JOHNSON"/>
    <n v="67.23"/>
    <s v="Jul-2023"/>
    <n v="13.446"/>
  </r>
  <r>
    <n v="1451"/>
    <d v="2023-07-10T00:00:00"/>
    <x v="139"/>
    <x v="2"/>
    <x v="0"/>
    <x v="4"/>
    <n v="1"/>
    <n v="865.71"/>
    <x v="139"/>
    <s v="Low"/>
    <n v="2023"/>
    <s v="Sarah Hodge"/>
    <s v="SARAH HODGE"/>
    <n v="779.13900000000001"/>
    <s v="Jul-2023"/>
    <n v="155.8278"/>
  </r>
  <r>
    <n v="6441"/>
    <d v="2023-07-11T00:00:00"/>
    <x v="140"/>
    <x v="3"/>
    <x v="2"/>
    <x v="0"/>
    <n v="8"/>
    <n v="800.8"/>
    <x v="140"/>
    <s v="High"/>
    <n v="2023"/>
    <s v="Corey Sparks"/>
    <s v="COREY SPARKS"/>
    <n v="5765.76"/>
    <s v="Jul-2023"/>
    <n v="1153.1519999999998"/>
  </r>
  <r>
    <n v="8116"/>
    <d v="2023-07-11T00:00:00"/>
    <x v="141"/>
    <x v="2"/>
    <x v="1"/>
    <x v="5"/>
    <n v="5"/>
    <n v="885.36"/>
    <x v="141"/>
    <s v="Low"/>
    <n v="2023"/>
    <s v="Mitchell Willis"/>
    <s v="MITCHELL WILLIS"/>
    <n v="3984.1200000000003"/>
    <s v="Jul-2023"/>
    <n v="796.82399999999996"/>
  </r>
  <r>
    <n v="5820"/>
    <d v="2023-07-12T00:00:00"/>
    <x v="142"/>
    <x v="2"/>
    <x v="2"/>
    <x v="0"/>
    <n v="3"/>
    <n v="235"/>
    <x v="142"/>
    <s v="Low"/>
    <n v="2023"/>
    <s v="Frank Lewis"/>
    <s v="FRANK LEWIS"/>
    <n v="634.5"/>
    <s v="Jul-2023"/>
    <n v="126.89999999999999"/>
  </r>
  <r>
    <n v="5984"/>
    <d v="2023-07-12T00:00:00"/>
    <x v="143"/>
    <x v="3"/>
    <x v="0"/>
    <x v="3"/>
    <n v="7"/>
    <n v="400.53"/>
    <x v="143"/>
    <s v="Low"/>
    <n v="2023"/>
    <s v="Lynn Stewart"/>
    <s v="LYNN STEWART"/>
    <n v="2523.3389999999999"/>
    <s v="Jul-2023"/>
    <n v="504.6678"/>
  </r>
  <r>
    <n v="2619"/>
    <d v="2023-07-14T00:00:00"/>
    <x v="144"/>
    <x v="2"/>
    <x v="0"/>
    <x v="3"/>
    <n v="8"/>
    <n v="637.66999999999996"/>
    <x v="144"/>
    <s v="High"/>
    <n v="2023"/>
    <s v="Traci Jenkins"/>
    <s v="TRACI JENKINS"/>
    <n v="4591.2240000000002"/>
    <s v="Jul-2023"/>
    <n v="918.24479999999994"/>
  </r>
  <r>
    <n v="5433"/>
    <d v="2023-07-14T00:00:00"/>
    <x v="145"/>
    <x v="1"/>
    <x v="0"/>
    <x v="7"/>
    <n v="9"/>
    <n v="136.81"/>
    <x v="145"/>
    <s v="Low"/>
    <n v="2023"/>
    <s v="David Melendez"/>
    <s v="DAVID MELENDEZ"/>
    <n v="1108.1610000000001"/>
    <s v="Jul-2023"/>
    <n v="221.63219999999998"/>
  </r>
  <r>
    <n v="7883"/>
    <d v="2023-07-15T00:00:00"/>
    <x v="146"/>
    <x v="2"/>
    <x v="0"/>
    <x v="4"/>
    <n v="8"/>
    <n v="803.52"/>
    <x v="146"/>
    <s v="High"/>
    <n v="2023"/>
    <s v="Cody Patrick"/>
    <s v="CODY PATRICK"/>
    <n v="5785.3440000000001"/>
    <s v="Jul-2023"/>
    <n v="1157.0688"/>
  </r>
  <r>
    <n v="5948"/>
    <d v="2023-07-16T00:00:00"/>
    <x v="147"/>
    <x v="3"/>
    <x v="2"/>
    <x v="3"/>
    <n v="2"/>
    <n v="42.87"/>
    <x v="147"/>
    <s v="Low"/>
    <n v="2023"/>
    <s v="Carrie Rowland"/>
    <s v="CARRIE ROWLAND"/>
    <n v="77.165999999999997"/>
    <s v="Jul-2023"/>
    <n v="15.433199999999999"/>
  </r>
  <r>
    <n v="7134"/>
    <d v="2023-07-16T00:00:00"/>
    <x v="148"/>
    <x v="0"/>
    <x v="0"/>
    <x v="2"/>
    <n v="7"/>
    <n v="728.01"/>
    <x v="148"/>
    <s v="High"/>
    <n v="2023"/>
    <s v="Alexandra Sullivan"/>
    <s v="ALEXANDRA SULLIVAN"/>
    <n v="4586.4630000000006"/>
    <s v="Jul-2023"/>
    <n v="917.29259999999988"/>
  </r>
  <r>
    <n v="2461"/>
    <d v="2023-07-18T00:00:00"/>
    <x v="149"/>
    <x v="0"/>
    <x v="0"/>
    <x v="5"/>
    <n v="3"/>
    <n v="294.37"/>
    <x v="149"/>
    <s v="Low"/>
    <n v="2023"/>
    <s v="James Smith"/>
    <s v="JAMES SMITH"/>
    <n v="794.79899999999998"/>
    <s v="Jul-2023"/>
    <n v="158.9598"/>
  </r>
  <r>
    <n v="4578"/>
    <d v="2023-07-18T00:00:00"/>
    <x v="150"/>
    <x v="1"/>
    <x v="1"/>
    <x v="2"/>
    <n v="3"/>
    <n v="809.77"/>
    <x v="150"/>
    <s v="Low"/>
    <n v="2023"/>
    <s v="Michelle Tyler"/>
    <s v="MICHELLE TYLER"/>
    <n v="2186.3789999999999"/>
    <s v="Jul-2023"/>
    <n v="437.27579999999995"/>
  </r>
  <r>
    <n v="4820"/>
    <d v="2023-07-19T00:00:00"/>
    <x v="151"/>
    <x v="3"/>
    <x v="0"/>
    <x v="4"/>
    <n v="9"/>
    <n v="189.62"/>
    <x v="151"/>
    <s v="Low"/>
    <n v="2023"/>
    <s v="Sandra Thompson"/>
    <s v="SANDRA THOMPSON"/>
    <n v="1535.922"/>
    <s v="Jul-2023"/>
    <n v="307.18439999999998"/>
  </r>
  <r>
    <n v="5104"/>
    <d v="2023-07-19T00:00:00"/>
    <x v="152"/>
    <x v="0"/>
    <x v="0"/>
    <x v="3"/>
    <n v="8"/>
    <n v="928.47"/>
    <x v="152"/>
    <s v="High"/>
    <n v="2023"/>
    <s v="Jerry Clark"/>
    <s v="JERRY CLARK"/>
    <n v="6684.9840000000004"/>
    <s v="Jul-2023"/>
    <n v="1336.9967999999999"/>
  </r>
  <r>
    <n v="5907"/>
    <d v="2023-07-19T00:00:00"/>
    <x v="153"/>
    <x v="0"/>
    <x v="0"/>
    <x v="3"/>
    <n v="4"/>
    <n v="280.89"/>
    <x v="153"/>
    <s v="Low"/>
    <n v="2023"/>
    <s v="Jeffrey Powell"/>
    <s v="JEFFREY POWELL"/>
    <n v="1011.204"/>
    <s v="Jul-2023"/>
    <n v="202.24079999999998"/>
  </r>
  <r>
    <n v="9772"/>
    <d v="2023-07-19T00:00:00"/>
    <x v="154"/>
    <x v="3"/>
    <x v="1"/>
    <x v="6"/>
    <n v="6"/>
    <n v="361.45"/>
    <x v="154"/>
    <s v="Low"/>
    <n v="2023"/>
    <s v="Mark Salinas"/>
    <s v="MARK SALINAS"/>
    <n v="1951.83"/>
    <s v="Jul-2023"/>
    <n v="390.36599999999993"/>
  </r>
  <r>
    <n v="6492"/>
    <d v="2023-07-19T00:00:00"/>
    <x v="155"/>
    <x v="3"/>
    <x v="2"/>
    <x v="2"/>
    <n v="6"/>
    <n v="566.66999999999996"/>
    <x v="155"/>
    <s v="Low"/>
    <n v="2023"/>
    <s v="Joseph Olsen"/>
    <s v="JOSEPH OLSEN"/>
    <n v="3060.018"/>
    <s v="Jul-2023"/>
    <n v="612.00360000000001"/>
  </r>
  <r>
    <n v="1871"/>
    <d v="2023-07-19T00:00:00"/>
    <x v="156"/>
    <x v="1"/>
    <x v="1"/>
    <x v="3"/>
    <n v="3"/>
    <n v="919.74"/>
    <x v="156"/>
    <s v="Low"/>
    <n v="2023"/>
    <s v="Jonathan Williams"/>
    <s v="JONATHAN WILLIAMS"/>
    <n v="2483.2980000000002"/>
    <s v="Jul-2023"/>
    <n v="496.65959999999995"/>
  </r>
  <r>
    <n v="1941"/>
    <d v="2023-07-20T00:00:00"/>
    <x v="157"/>
    <x v="3"/>
    <x v="1"/>
    <x v="1"/>
    <n v="3"/>
    <n v="356.62"/>
    <x v="157"/>
    <s v="Low"/>
    <n v="2023"/>
    <s v="Kelly Case"/>
    <s v="KELLY CASE"/>
    <n v="962.87400000000002"/>
    <s v="Jul-2023"/>
    <n v="192.57479999999998"/>
  </r>
  <r>
    <n v="2372"/>
    <d v="2023-07-20T00:00:00"/>
    <x v="158"/>
    <x v="1"/>
    <x v="1"/>
    <x v="3"/>
    <n v="7"/>
    <n v="248.29"/>
    <x v="158"/>
    <s v="Low"/>
    <n v="2023"/>
    <s v="Fernando Hickman"/>
    <s v="FERNANDO HICKMAN"/>
    <n v="1564.2269999999999"/>
    <s v="Jul-2023"/>
    <n v="312.84539999999998"/>
  </r>
  <r>
    <n v="6097"/>
    <d v="2023-07-21T00:00:00"/>
    <x v="159"/>
    <x v="1"/>
    <x v="0"/>
    <x v="0"/>
    <n v="1"/>
    <n v="451.44"/>
    <x v="159"/>
    <s v="Low"/>
    <n v="2023"/>
    <s v="Jordan Joseph"/>
    <s v="JORDAN JOSEPH"/>
    <n v="406.29599999999999"/>
    <s v="Jul-2023"/>
    <n v="81.259199999999993"/>
  </r>
  <r>
    <n v="4920"/>
    <d v="2023-07-22T00:00:00"/>
    <x v="160"/>
    <x v="2"/>
    <x v="0"/>
    <x v="2"/>
    <n v="8"/>
    <n v="389.31"/>
    <x v="160"/>
    <s v="Low"/>
    <n v="2023"/>
    <s v="Donald Davis"/>
    <s v="DONALD DAVIS"/>
    <n v="2803.0320000000002"/>
    <s v="Jul-2023"/>
    <n v="560.60640000000001"/>
  </r>
  <r>
    <n v="5825"/>
    <d v="2023-07-23T00:00:00"/>
    <x v="161"/>
    <x v="1"/>
    <x v="1"/>
    <x v="6"/>
    <n v="1"/>
    <n v="96.12"/>
    <x v="161"/>
    <s v="Low"/>
    <n v="2023"/>
    <s v="Darlene Snyder"/>
    <s v="DARLENE SNYDER"/>
    <n v="86.50800000000001"/>
    <s v="Jul-2023"/>
    <n v="17.301600000000001"/>
  </r>
  <r>
    <n v="3847"/>
    <d v="2023-07-23T00:00:00"/>
    <x v="162"/>
    <x v="2"/>
    <x v="2"/>
    <x v="5"/>
    <n v="1"/>
    <n v="762.69"/>
    <x v="162"/>
    <s v="Low"/>
    <n v="2023"/>
    <s v="John Bryant"/>
    <s v="JOHN BRYANT"/>
    <n v="686.42100000000005"/>
    <s v="Jul-2023"/>
    <n v="137.2842"/>
  </r>
  <r>
    <n v="5259"/>
    <d v="2023-07-24T00:00:00"/>
    <x v="163"/>
    <x v="3"/>
    <x v="2"/>
    <x v="4"/>
    <n v="9"/>
    <n v="948.97"/>
    <x v="163"/>
    <s v="High"/>
    <n v="2023"/>
    <s v="Catherine Johnson"/>
    <s v="CATHERINE JOHNSON"/>
    <n v="7686.6570000000011"/>
    <s v="Jul-2023"/>
    <n v="1537.3313999999998"/>
  </r>
  <r>
    <n v="3522"/>
    <d v="2023-07-24T00:00:00"/>
    <x v="164"/>
    <x v="3"/>
    <x v="0"/>
    <x v="0"/>
    <n v="2"/>
    <n v="955.97"/>
    <x v="164"/>
    <s v="Low"/>
    <n v="2023"/>
    <s v="Mrs. Misty Miller Md"/>
    <s v="MRS. MISTY MILLER MD"/>
    <n v="1720.7460000000001"/>
    <s v="Jul-2023"/>
    <n v="344.14920000000001"/>
  </r>
  <r>
    <n v="2482"/>
    <d v="2023-07-25T00:00:00"/>
    <x v="165"/>
    <x v="0"/>
    <x v="0"/>
    <x v="2"/>
    <n v="5"/>
    <n v="730.91"/>
    <x v="165"/>
    <s v="Low"/>
    <n v="2023"/>
    <s v="Mitchell Valenzuela"/>
    <s v="MITCHELL VALENZUELA"/>
    <n v="3289.0949999999998"/>
    <s v="Jul-2023"/>
    <n v="657.81899999999996"/>
  </r>
  <r>
    <n v="7556"/>
    <d v="2023-07-26T00:00:00"/>
    <x v="166"/>
    <x v="1"/>
    <x v="2"/>
    <x v="1"/>
    <n v="1"/>
    <n v="887.12"/>
    <x v="166"/>
    <s v="Low"/>
    <n v="2023"/>
    <s v="Jamie Ochoa Dvm"/>
    <s v="JAMIE OCHOA DVM"/>
    <n v="798.40800000000002"/>
    <s v="Jul-2023"/>
    <n v="159.6816"/>
  </r>
  <r>
    <n v="4975"/>
    <d v="2023-07-27T00:00:00"/>
    <x v="167"/>
    <x v="0"/>
    <x v="2"/>
    <x v="7"/>
    <n v="1"/>
    <n v="129.36000000000001"/>
    <x v="167"/>
    <s v="Low"/>
    <n v="2023"/>
    <s v="Eugene Dixon"/>
    <s v="EUGENE DIXON"/>
    <n v="116.42400000000002"/>
    <s v="Jul-2023"/>
    <n v="23.284800000000001"/>
  </r>
  <r>
    <n v="9126"/>
    <d v="2023-07-29T00:00:00"/>
    <x v="168"/>
    <x v="2"/>
    <x v="1"/>
    <x v="6"/>
    <n v="1"/>
    <n v="523.22"/>
    <x v="168"/>
    <s v="Low"/>
    <n v="2023"/>
    <s v="Marc Hodges"/>
    <s v="MARC HODGES"/>
    <n v="470.89800000000002"/>
    <s v="Jul-2023"/>
    <n v="94.179600000000008"/>
  </r>
  <r>
    <n v="1607"/>
    <d v="2023-07-31T00:00:00"/>
    <x v="169"/>
    <x v="1"/>
    <x v="1"/>
    <x v="4"/>
    <n v="7"/>
    <n v="969.72"/>
    <x v="169"/>
    <s v="High"/>
    <n v="2023"/>
    <s v="Jennifer Hahn"/>
    <s v="JENNIFER HAHN"/>
    <n v="6109.2360000000008"/>
    <s v="Jul-2023"/>
    <n v="1221.8471999999999"/>
  </r>
  <r>
    <n v="4646"/>
    <d v="2023-07-31T00:00:00"/>
    <x v="170"/>
    <x v="3"/>
    <x v="1"/>
    <x v="7"/>
    <n v="3"/>
    <n v="707.63"/>
    <x v="170"/>
    <s v="Low"/>
    <n v="2023"/>
    <s v="William Roman"/>
    <s v="WILLIAM ROMAN"/>
    <n v="1910.6009999999999"/>
    <s v="Jul-2023"/>
    <n v="382.12019999999995"/>
  </r>
  <r>
    <n v="3921"/>
    <d v="2023-07-31T00:00:00"/>
    <x v="171"/>
    <x v="1"/>
    <x v="0"/>
    <x v="3"/>
    <n v="1"/>
    <n v="491.01"/>
    <x v="171"/>
    <s v="Low"/>
    <n v="2023"/>
    <s v="Bryan Martin"/>
    <s v="BRYAN MARTIN"/>
    <n v="441.90899999999999"/>
    <s v="Jul-2023"/>
    <n v="88.381799999999998"/>
  </r>
  <r>
    <n v="6354"/>
    <d v="2023-08-01T00:00:00"/>
    <x v="172"/>
    <x v="3"/>
    <x v="0"/>
    <x v="1"/>
    <n v="3"/>
    <n v="107.41"/>
    <x v="172"/>
    <s v="Low"/>
    <n v="2023"/>
    <s v="Kristen Lewis"/>
    <s v="KRISTEN LEWIS"/>
    <n v="290.00700000000001"/>
    <s v="Aug-2023"/>
    <n v="58.001400000000004"/>
  </r>
  <r>
    <n v="1709"/>
    <d v="2023-08-02T00:00:00"/>
    <x v="173"/>
    <x v="1"/>
    <x v="2"/>
    <x v="7"/>
    <n v="1"/>
    <n v="791.8"/>
    <x v="173"/>
    <s v="Low"/>
    <n v="2023"/>
    <s v="Kayla Cox"/>
    <s v="KAYLA COX"/>
    <n v="712.62"/>
    <s v="Aug-2023"/>
    <n v="142.52399999999997"/>
  </r>
  <r>
    <n v="8236"/>
    <d v="2023-08-02T00:00:00"/>
    <x v="174"/>
    <x v="1"/>
    <x v="1"/>
    <x v="3"/>
    <n v="1"/>
    <n v="848.05"/>
    <x v="174"/>
    <s v="Low"/>
    <n v="2023"/>
    <s v="Jeffrey Black"/>
    <s v="JEFFREY BLACK"/>
    <n v="763.245"/>
    <s v="Aug-2023"/>
    <n v="152.64899999999997"/>
  </r>
  <r>
    <n v="7043"/>
    <d v="2023-08-03T00:00:00"/>
    <x v="175"/>
    <x v="1"/>
    <x v="0"/>
    <x v="1"/>
    <n v="9"/>
    <n v="711.09"/>
    <x v="175"/>
    <s v="High"/>
    <n v="2023"/>
    <s v="Eileen Lopez"/>
    <s v="EILEEN LOPEZ"/>
    <n v="5759.8289999999997"/>
    <s v="Aug-2023"/>
    <n v="1151.9657999999999"/>
  </r>
  <r>
    <n v="3552"/>
    <d v="2023-08-03T00:00:00"/>
    <x v="176"/>
    <x v="3"/>
    <x v="1"/>
    <x v="3"/>
    <n v="5"/>
    <n v="951.89"/>
    <x v="176"/>
    <s v="Low"/>
    <n v="2023"/>
    <s v="Lisa Hall"/>
    <s v="LISA HALL"/>
    <n v="4283.5050000000001"/>
    <s v="Aug-2023"/>
    <n v="856.70099999999991"/>
  </r>
  <r>
    <n v="3844"/>
    <d v="2023-08-03T00:00:00"/>
    <x v="177"/>
    <x v="1"/>
    <x v="1"/>
    <x v="3"/>
    <n v="5"/>
    <n v="267.22000000000003"/>
    <x v="177"/>
    <s v="Low"/>
    <n v="2023"/>
    <s v="Jonathon Cook"/>
    <s v="JONATHON COOK"/>
    <n v="1202.49"/>
    <s v="Aug-2023"/>
    <n v="240.49799999999996"/>
  </r>
  <r>
    <n v="4727"/>
    <d v="2023-08-03T00:00:00"/>
    <x v="178"/>
    <x v="2"/>
    <x v="2"/>
    <x v="7"/>
    <n v="1"/>
    <n v="968.8"/>
    <x v="178"/>
    <s v="Low"/>
    <n v="2023"/>
    <s v="Don Haynes"/>
    <s v="DON HAYNES"/>
    <n v="871.92"/>
    <s v="Aug-2023"/>
    <n v="174.38399999999999"/>
  </r>
  <r>
    <n v="9824"/>
    <d v="2023-08-05T00:00:00"/>
    <x v="179"/>
    <x v="0"/>
    <x v="1"/>
    <x v="7"/>
    <n v="5"/>
    <n v="41.27"/>
    <x v="179"/>
    <s v="Low"/>
    <n v="2023"/>
    <s v="Vincent Thomas"/>
    <s v="VINCENT THOMAS"/>
    <n v="185.715"/>
    <s v="Aug-2023"/>
    <n v="37.143000000000001"/>
  </r>
  <r>
    <n v="6327"/>
    <d v="2023-08-07T00:00:00"/>
    <x v="180"/>
    <x v="3"/>
    <x v="2"/>
    <x v="3"/>
    <n v="3"/>
    <n v="56.5"/>
    <x v="180"/>
    <s v="Low"/>
    <n v="2023"/>
    <s v="Robin Hill"/>
    <s v="ROBIN HILL"/>
    <n v="152.55000000000001"/>
    <s v="Aug-2023"/>
    <n v="30.509999999999998"/>
  </r>
  <r>
    <n v="5650"/>
    <d v="2023-08-07T00:00:00"/>
    <x v="181"/>
    <x v="0"/>
    <x v="0"/>
    <x v="1"/>
    <n v="3"/>
    <n v="240.63"/>
    <x v="181"/>
    <s v="Low"/>
    <n v="2023"/>
    <s v="Frank Tucker"/>
    <s v="FRANK TUCKER"/>
    <n v="649.70100000000002"/>
    <s v="Aug-2023"/>
    <n v="129.9402"/>
  </r>
  <r>
    <n v="3595"/>
    <d v="2023-08-07T00:00:00"/>
    <x v="182"/>
    <x v="3"/>
    <x v="1"/>
    <x v="4"/>
    <n v="3"/>
    <n v="52.98"/>
    <x v="182"/>
    <s v="Low"/>
    <n v="2023"/>
    <s v="Meghan Morris"/>
    <s v="MEGHAN MORRIS"/>
    <n v="143.04599999999999"/>
    <s v="Aug-2023"/>
    <n v="28.609199999999998"/>
  </r>
  <r>
    <n v="2837"/>
    <d v="2023-08-08T00:00:00"/>
    <x v="183"/>
    <x v="3"/>
    <x v="0"/>
    <x v="2"/>
    <n v="6"/>
    <n v="404.83"/>
    <x v="183"/>
    <s v="Low"/>
    <n v="2023"/>
    <s v="Phyllis Wilson"/>
    <s v="PHYLLIS WILSON"/>
    <n v="2186.0819999999999"/>
    <s v="Aug-2023"/>
    <n v="437.21639999999996"/>
  </r>
  <r>
    <n v="2376"/>
    <d v="2023-08-08T00:00:00"/>
    <x v="184"/>
    <x v="1"/>
    <x v="2"/>
    <x v="7"/>
    <n v="2"/>
    <n v="584.37"/>
    <x v="184"/>
    <s v="Low"/>
    <n v="2023"/>
    <s v="Rebecca Brennan"/>
    <s v="REBECCA BRENNAN"/>
    <n v="1051.866"/>
    <s v="Aug-2023"/>
    <n v="210.3732"/>
  </r>
  <r>
    <n v="9832"/>
    <d v="2023-08-09T00:00:00"/>
    <x v="185"/>
    <x v="3"/>
    <x v="2"/>
    <x v="5"/>
    <n v="1"/>
    <n v="994.96"/>
    <x v="185"/>
    <s v="Low"/>
    <n v="2023"/>
    <s v="Allen Webb"/>
    <s v="ALLEN WEBB"/>
    <n v="895.46400000000006"/>
    <s v="Aug-2023"/>
    <n v="179.09280000000001"/>
  </r>
  <r>
    <n v="9130"/>
    <d v="2023-08-10T00:00:00"/>
    <x v="186"/>
    <x v="2"/>
    <x v="0"/>
    <x v="5"/>
    <n v="5"/>
    <n v="69.540000000000006"/>
    <x v="186"/>
    <s v="Low"/>
    <n v="2023"/>
    <s v="Sarah Grimes"/>
    <s v="SARAH GRIMES"/>
    <n v="312.93"/>
    <s v="Aug-2023"/>
    <n v="62.585999999999999"/>
  </r>
  <r>
    <n v="2186"/>
    <d v="2023-08-11T00:00:00"/>
    <x v="187"/>
    <x v="2"/>
    <x v="0"/>
    <x v="6"/>
    <n v="4"/>
    <n v="234.39"/>
    <x v="187"/>
    <s v="Low"/>
    <n v="2023"/>
    <s v="Mark Smith"/>
    <s v="MARK SMITH"/>
    <n v="843.80399999999997"/>
    <s v="Aug-2023"/>
    <n v="168.76079999999999"/>
  </r>
  <r>
    <n v="7836"/>
    <d v="2023-08-13T00:00:00"/>
    <x v="188"/>
    <x v="1"/>
    <x v="2"/>
    <x v="5"/>
    <n v="7"/>
    <n v="850.7"/>
    <x v="188"/>
    <s v="High"/>
    <n v="2023"/>
    <s v="Amber Henry"/>
    <s v="AMBER HENRY"/>
    <n v="5359.4100000000008"/>
    <s v="Aug-2023"/>
    <n v="1071.8820000000001"/>
  </r>
  <r>
    <n v="9296"/>
    <d v="2023-08-14T00:00:00"/>
    <x v="189"/>
    <x v="2"/>
    <x v="2"/>
    <x v="7"/>
    <n v="3"/>
    <n v="594.39"/>
    <x v="189"/>
    <s v="Low"/>
    <n v="2023"/>
    <s v="John Clark"/>
    <s v="JOHN CLARK"/>
    <n v="1604.8530000000001"/>
    <s v="Aug-2023"/>
    <n v="320.97059999999999"/>
  </r>
  <r>
    <n v="7845"/>
    <d v="2023-08-17T00:00:00"/>
    <x v="190"/>
    <x v="0"/>
    <x v="2"/>
    <x v="5"/>
    <n v="1"/>
    <n v="705.44"/>
    <x v="190"/>
    <s v="Low"/>
    <n v="2023"/>
    <s v="Sherri Ramos"/>
    <s v="SHERRI RAMOS"/>
    <n v="634.89600000000007"/>
    <s v="Aug-2023"/>
    <n v="126.97920000000001"/>
  </r>
  <r>
    <n v="4630"/>
    <d v="2023-08-18T00:00:00"/>
    <x v="191"/>
    <x v="2"/>
    <x v="0"/>
    <x v="5"/>
    <n v="8"/>
    <n v="740.65"/>
    <x v="191"/>
    <s v="High"/>
    <n v="2023"/>
    <s v="Mitchell Wheeler"/>
    <s v="MITCHELL WHEELER"/>
    <n v="5332.68"/>
    <s v="Aug-2023"/>
    <n v="1066.5359999999998"/>
  </r>
  <r>
    <n v="9588"/>
    <d v="2023-08-18T00:00:00"/>
    <x v="192"/>
    <x v="0"/>
    <x v="1"/>
    <x v="1"/>
    <n v="2"/>
    <n v="138.79"/>
    <x v="192"/>
    <s v="Low"/>
    <n v="2023"/>
    <s v="Michelle Wiley"/>
    <s v="MICHELLE WILEY"/>
    <n v="249.822"/>
    <s v="Aug-2023"/>
    <n v="49.964399999999998"/>
  </r>
  <r>
    <n v="3130"/>
    <d v="2023-08-18T00:00:00"/>
    <x v="193"/>
    <x v="0"/>
    <x v="2"/>
    <x v="5"/>
    <n v="3"/>
    <n v="488.71"/>
    <x v="193"/>
    <s v="Low"/>
    <n v="2023"/>
    <s v="Darren Miller"/>
    <s v="DARREN MILLER"/>
    <n v="1319.5170000000001"/>
    <s v="Aug-2023"/>
    <n v="263.90340000000003"/>
  </r>
  <r>
    <n v="5679"/>
    <d v="2023-08-18T00:00:00"/>
    <x v="194"/>
    <x v="1"/>
    <x v="2"/>
    <x v="5"/>
    <n v="2"/>
    <n v="869.38"/>
    <x v="194"/>
    <s v="Low"/>
    <n v="2023"/>
    <s v="Amanda Martinez"/>
    <s v="AMANDA MARTINEZ"/>
    <n v="1564.884"/>
    <s v="Aug-2023"/>
    <n v="312.97679999999997"/>
  </r>
  <r>
    <n v="6867"/>
    <d v="2023-08-21T00:00:00"/>
    <x v="195"/>
    <x v="2"/>
    <x v="0"/>
    <x v="3"/>
    <n v="9"/>
    <n v="987.79"/>
    <x v="195"/>
    <s v="High"/>
    <n v="2023"/>
    <s v="Ana Morrison"/>
    <s v="ANA MORRISON"/>
    <n v="8001.0990000000002"/>
    <s v="Aug-2023"/>
    <n v="1600.2198000000001"/>
  </r>
  <r>
    <n v="7934"/>
    <d v="2023-08-21T00:00:00"/>
    <x v="196"/>
    <x v="1"/>
    <x v="1"/>
    <x v="0"/>
    <n v="9"/>
    <n v="175.36"/>
    <x v="196"/>
    <s v="Low"/>
    <n v="2023"/>
    <s v="Brittany Nichols"/>
    <s v="BRITTANY NICHOLS"/>
    <n v="1420.4160000000002"/>
    <s v="Aug-2023"/>
    <n v="284.08319999999998"/>
  </r>
  <r>
    <n v="6944"/>
    <d v="2023-08-22T00:00:00"/>
    <x v="197"/>
    <x v="1"/>
    <x v="0"/>
    <x v="2"/>
    <n v="8"/>
    <n v="599.13"/>
    <x v="197"/>
    <s v="Low"/>
    <n v="2023"/>
    <s v="Kimberly Chapman"/>
    <s v="KIMBERLY CHAPMAN"/>
    <n v="4313.7359999999999"/>
    <s v="Aug-2023"/>
    <n v="862.74719999999991"/>
  </r>
  <r>
    <n v="6958"/>
    <d v="2023-08-22T00:00:00"/>
    <x v="198"/>
    <x v="2"/>
    <x v="2"/>
    <x v="7"/>
    <n v="9"/>
    <n v="559.80999999999995"/>
    <x v="198"/>
    <s v="High"/>
    <n v="2023"/>
    <s v="Christina Jackson"/>
    <s v="CHRISTINA JACKSON"/>
    <n v="4534.4609999999993"/>
    <s v="Aug-2023"/>
    <n v="906.89219999999978"/>
  </r>
  <r>
    <n v="2216"/>
    <d v="2023-08-23T00:00:00"/>
    <x v="199"/>
    <x v="1"/>
    <x v="0"/>
    <x v="7"/>
    <n v="2"/>
    <n v="160.88999999999999"/>
    <x v="199"/>
    <s v="Low"/>
    <n v="2023"/>
    <s v="Thomas Davenport"/>
    <s v="THOMAS DAVENPORT"/>
    <n v="289.60199999999998"/>
    <s v="Aug-2023"/>
    <n v="57.920399999999994"/>
  </r>
  <r>
    <n v="7859"/>
    <d v="2023-08-25T00:00:00"/>
    <x v="200"/>
    <x v="0"/>
    <x v="2"/>
    <x v="3"/>
    <n v="8"/>
    <n v="492.19"/>
    <x v="200"/>
    <s v="Low"/>
    <n v="2023"/>
    <s v="Marcus Turner"/>
    <s v="MARCUS TURNER"/>
    <n v="3543.768"/>
    <s v="Aug-2023"/>
    <n v="708.75360000000001"/>
  </r>
  <r>
    <n v="6361"/>
    <d v="2023-08-26T00:00:00"/>
    <x v="201"/>
    <x v="1"/>
    <x v="0"/>
    <x v="2"/>
    <n v="9"/>
    <n v="976.11"/>
    <x v="201"/>
    <s v="High"/>
    <n v="2023"/>
    <s v="Erik Welch"/>
    <s v="ERIK WELCH"/>
    <n v="7906.491"/>
    <s v="Aug-2023"/>
    <n v="1581.2982"/>
  </r>
  <r>
    <n v="5886"/>
    <d v="2023-08-26T00:00:00"/>
    <x v="202"/>
    <x v="1"/>
    <x v="0"/>
    <x v="0"/>
    <n v="7"/>
    <n v="457.68"/>
    <x v="202"/>
    <s v="Low"/>
    <n v="2023"/>
    <s v="Michael Roberts"/>
    <s v="MICHAEL ROBERTS"/>
    <n v="2883.384"/>
    <s v="Aug-2023"/>
    <n v="576.67680000000007"/>
  </r>
  <r>
    <n v="3217"/>
    <d v="2023-08-26T00:00:00"/>
    <x v="203"/>
    <x v="3"/>
    <x v="0"/>
    <x v="7"/>
    <n v="5"/>
    <n v="443.23"/>
    <x v="203"/>
    <s v="Low"/>
    <n v="2023"/>
    <s v="Gina Lawson"/>
    <s v="GINA LAWSON"/>
    <n v="1994.5350000000003"/>
    <s v="Aug-2023"/>
    <n v="398.90699999999998"/>
  </r>
  <r>
    <n v="7976"/>
    <d v="2023-08-26T00:00:00"/>
    <x v="204"/>
    <x v="3"/>
    <x v="1"/>
    <x v="3"/>
    <n v="6"/>
    <n v="378.45"/>
    <x v="204"/>
    <s v="Low"/>
    <n v="2023"/>
    <s v="Raymond Peters"/>
    <s v="RAYMOND PETERS"/>
    <n v="2043.63"/>
    <s v="Aug-2023"/>
    <n v="408.72599999999994"/>
  </r>
  <r>
    <n v="6891"/>
    <d v="2023-08-27T00:00:00"/>
    <x v="205"/>
    <x v="1"/>
    <x v="1"/>
    <x v="0"/>
    <n v="8"/>
    <n v="348.45"/>
    <x v="205"/>
    <s v="Low"/>
    <n v="2023"/>
    <s v="Katie Wang"/>
    <s v="KATIE WANG"/>
    <n v="2508.84"/>
    <s v="Aug-2023"/>
    <n v="501.76799999999997"/>
  </r>
  <r>
    <n v="2793"/>
    <d v="2023-08-29T00:00:00"/>
    <x v="206"/>
    <x v="2"/>
    <x v="1"/>
    <x v="2"/>
    <n v="4"/>
    <n v="511.08"/>
    <x v="206"/>
    <s v="Low"/>
    <n v="2023"/>
    <s v="Crystal Butler"/>
    <s v="CRYSTAL BUTLER"/>
    <n v="1839.8879999999999"/>
    <s v="Aug-2023"/>
    <n v="367.9776"/>
  </r>
  <r>
    <n v="4166"/>
    <d v="2023-08-29T00:00:00"/>
    <x v="207"/>
    <x v="3"/>
    <x v="2"/>
    <x v="3"/>
    <n v="2"/>
    <n v="30.74"/>
    <x v="207"/>
    <s v="Low"/>
    <n v="2023"/>
    <s v="Christopher Adams"/>
    <s v="CHRISTOPHER ADAMS"/>
    <n v="55.332000000000001"/>
    <s v="Aug-2023"/>
    <n v="11.0664"/>
  </r>
  <r>
    <n v="2087"/>
    <d v="2023-08-30T00:00:00"/>
    <x v="208"/>
    <x v="0"/>
    <x v="1"/>
    <x v="7"/>
    <n v="4"/>
    <n v="402.28"/>
    <x v="208"/>
    <s v="Low"/>
    <n v="2023"/>
    <s v="Melinda Lee"/>
    <s v="MELINDA LEE"/>
    <n v="1448.2079999999999"/>
    <s v="Aug-2023"/>
    <n v="289.64159999999998"/>
  </r>
  <r>
    <n v="6793"/>
    <d v="2023-09-02T00:00:00"/>
    <x v="209"/>
    <x v="3"/>
    <x v="0"/>
    <x v="2"/>
    <n v="9"/>
    <n v="49.03"/>
    <x v="209"/>
    <s v="Low"/>
    <n v="2023"/>
    <s v="Michael Clayton"/>
    <s v="MICHAEL CLAYTON"/>
    <n v="397.14300000000003"/>
    <s v="Sep-2023"/>
    <n v="79.428599999999989"/>
  </r>
  <r>
    <n v="5908"/>
    <d v="2023-09-03T00:00:00"/>
    <x v="210"/>
    <x v="1"/>
    <x v="1"/>
    <x v="1"/>
    <n v="5"/>
    <n v="629.63"/>
    <x v="210"/>
    <s v="Low"/>
    <n v="2023"/>
    <s v="Alyssa Garcia"/>
    <s v="ALYSSA GARCIA"/>
    <n v="2833.335"/>
    <s v="Sep-2023"/>
    <n v="566.66700000000003"/>
  </r>
  <r>
    <n v="2646"/>
    <d v="2023-09-05T00:00:00"/>
    <x v="211"/>
    <x v="1"/>
    <x v="2"/>
    <x v="5"/>
    <n v="5"/>
    <n v="517.55999999999995"/>
    <x v="211"/>
    <s v="Low"/>
    <n v="2023"/>
    <s v="Alexandria Petersen"/>
    <s v="ALEXANDRIA PETERSEN"/>
    <n v="2329.02"/>
    <s v="Sep-2023"/>
    <n v="465.80400000000003"/>
  </r>
  <r>
    <n v="1321"/>
    <d v="2023-09-05T00:00:00"/>
    <x v="212"/>
    <x v="1"/>
    <x v="2"/>
    <x v="5"/>
    <n v="9"/>
    <n v="745.28"/>
    <x v="212"/>
    <s v="High"/>
    <n v="2023"/>
    <s v="Susan Graves"/>
    <s v="SUSAN GRAVES"/>
    <n v="6036.768"/>
    <s v="Sep-2023"/>
    <n v="1207.3536000000001"/>
  </r>
  <r>
    <n v="5822"/>
    <d v="2023-09-06T00:00:00"/>
    <x v="213"/>
    <x v="3"/>
    <x v="2"/>
    <x v="5"/>
    <n v="7"/>
    <n v="873.07"/>
    <x v="213"/>
    <s v="High"/>
    <n v="2023"/>
    <s v="Dr. Jessica Fisher"/>
    <s v="DR. JESSICA FISHER"/>
    <n v="5500.3410000000003"/>
    <s v="Sep-2023"/>
    <n v="1100.0682000000002"/>
  </r>
  <r>
    <n v="2821"/>
    <d v="2023-09-07T00:00:00"/>
    <x v="214"/>
    <x v="2"/>
    <x v="1"/>
    <x v="7"/>
    <n v="2"/>
    <n v="441.77"/>
    <x v="214"/>
    <s v="Low"/>
    <n v="2023"/>
    <s v="Stephanie Armstrong"/>
    <s v="STEPHANIE ARMSTRONG"/>
    <n v="795.18600000000004"/>
    <s v="Sep-2023"/>
    <n v="159.03719999999998"/>
  </r>
  <r>
    <n v="8016"/>
    <d v="2023-09-08T00:00:00"/>
    <x v="215"/>
    <x v="2"/>
    <x v="0"/>
    <x v="6"/>
    <n v="8"/>
    <n v="346.48"/>
    <x v="215"/>
    <s v="Low"/>
    <n v="2023"/>
    <s v="Gabrielle Prince"/>
    <s v="GABRIELLE PRINCE"/>
    <n v="2494.6560000000004"/>
    <s v="Sep-2023"/>
    <n v="498.93119999999999"/>
  </r>
  <r>
    <n v="4601"/>
    <d v="2023-09-08T00:00:00"/>
    <x v="216"/>
    <x v="3"/>
    <x v="1"/>
    <x v="2"/>
    <n v="5"/>
    <n v="778.83"/>
    <x v="216"/>
    <s v="Low"/>
    <n v="2023"/>
    <s v="Christopher Zuniga"/>
    <s v="CHRISTOPHER ZUNIGA"/>
    <n v="3504.7350000000001"/>
    <s v="Sep-2023"/>
    <n v="700.947"/>
  </r>
  <r>
    <n v="6204"/>
    <d v="2023-09-09T00:00:00"/>
    <x v="217"/>
    <x v="1"/>
    <x v="0"/>
    <x v="4"/>
    <n v="6"/>
    <n v="36.270000000000003"/>
    <x v="217"/>
    <s v="Low"/>
    <n v="2023"/>
    <s v="Ashley Turner"/>
    <s v="ASHLEY TURNER"/>
    <n v="195.858"/>
    <s v="Sep-2023"/>
    <n v="39.171599999999998"/>
  </r>
  <r>
    <n v="2941"/>
    <d v="2023-09-09T00:00:00"/>
    <x v="218"/>
    <x v="2"/>
    <x v="2"/>
    <x v="3"/>
    <n v="2"/>
    <n v="842.3"/>
    <x v="218"/>
    <s v="Low"/>
    <n v="2023"/>
    <s v="Erin Phelps"/>
    <s v="ERIN PHELPS"/>
    <n v="1516.1399999999999"/>
    <s v="Sep-2023"/>
    <n v="303.22799999999995"/>
  </r>
  <r>
    <n v="6574"/>
    <d v="2023-09-10T00:00:00"/>
    <x v="219"/>
    <x v="2"/>
    <x v="2"/>
    <x v="6"/>
    <n v="5"/>
    <n v="819.79"/>
    <x v="219"/>
    <s v="Low"/>
    <n v="2023"/>
    <s v="Crystal Hicks"/>
    <s v="CRYSTAL HICKS"/>
    <n v="3689.0550000000003"/>
    <s v="Sep-2023"/>
    <n v="737.81099999999992"/>
  </r>
  <r>
    <n v="8868"/>
    <d v="2023-09-10T00:00:00"/>
    <x v="220"/>
    <x v="1"/>
    <x v="1"/>
    <x v="5"/>
    <n v="2"/>
    <n v="150.83000000000001"/>
    <x v="220"/>
    <s v="Low"/>
    <n v="2023"/>
    <s v="Jonathan York"/>
    <s v="JONATHAN YORK"/>
    <n v="271.49400000000003"/>
    <s v="Sep-2023"/>
    <n v="54.2988"/>
  </r>
  <r>
    <n v="3706"/>
    <d v="2023-09-11T00:00:00"/>
    <x v="221"/>
    <x v="0"/>
    <x v="0"/>
    <x v="0"/>
    <n v="5"/>
    <n v="763.41"/>
    <x v="221"/>
    <s v="Low"/>
    <n v="2023"/>
    <s v="Robert Stewart"/>
    <s v="ROBERT STEWART"/>
    <n v="3435.3449999999998"/>
    <s v="Sep-2023"/>
    <n v="687.06899999999996"/>
  </r>
  <r>
    <n v="6347"/>
    <d v="2023-09-12T00:00:00"/>
    <x v="222"/>
    <x v="3"/>
    <x v="1"/>
    <x v="2"/>
    <n v="5"/>
    <n v="444.23"/>
    <x v="222"/>
    <s v="Low"/>
    <n v="2023"/>
    <s v="Travis Fuentes"/>
    <s v="TRAVIS FUENTES"/>
    <n v="1999.0350000000001"/>
    <s v="Sep-2023"/>
    <n v="399.80700000000002"/>
  </r>
  <r>
    <n v="8522"/>
    <d v="2023-09-12T00:00:00"/>
    <x v="223"/>
    <x v="1"/>
    <x v="2"/>
    <x v="6"/>
    <n v="3"/>
    <n v="265.55"/>
    <x v="223"/>
    <s v="Low"/>
    <n v="2023"/>
    <s v="Jennifer Anderson"/>
    <s v="JENNIFER ANDERSON"/>
    <n v="716.98500000000001"/>
    <s v="Sep-2023"/>
    <n v="143.39700000000002"/>
  </r>
  <r>
    <n v="8750"/>
    <d v="2023-09-12T00:00:00"/>
    <x v="224"/>
    <x v="2"/>
    <x v="2"/>
    <x v="2"/>
    <n v="7"/>
    <n v="183.55"/>
    <x v="224"/>
    <s v="Low"/>
    <n v="2023"/>
    <s v="Bryan Scott"/>
    <s v="BRYAN SCOTT"/>
    <n v="1156.3650000000002"/>
    <s v="Sep-2023"/>
    <n v="231.27299999999997"/>
  </r>
  <r>
    <n v="7819"/>
    <d v="2023-09-15T00:00:00"/>
    <x v="225"/>
    <x v="1"/>
    <x v="2"/>
    <x v="4"/>
    <n v="9"/>
    <n v="459.25"/>
    <x v="225"/>
    <s v="Low"/>
    <n v="2023"/>
    <s v="Melinda Adams"/>
    <s v="MELINDA ADAMS"/>
    <n v="3719.9249999999997"/>
    <s v="Sep-2023"/>
    <n v="743.98500000000001"/>
  </r>
  <r>
    <n v="9760"/>
    <d v="2023-09-17T00:00:00"/>
    <x v="226"/>
    <x v="1"/>
    <x v="0"/>
    <x v="7"/>
    <n v="7"/>
    <n v="801.86"/>
    <x v="226"/>
    <s v="High"/>
    <n v="2023"/>
    <s v="Samantha Rice"/>
    <s v="SAMANTHA RICE"/>
    <n v="5051.7179999999998"/>
    <s v="Sep-2023"/>
    <n v="1010.3436"/>
  </r>
  <r>
    <n v="3683"/>
    <d v="2023-09-17T00:00:00"/>
    <x v="227"/>
    <x v="0"/>
    <x v="0"/>
    <x v="4"/>
    <n v="9"/>
    <n v="264"/>
    <x v="227"/>
    <s v="Low"/>
    <n v="2023"/>
    <s v="Ryan Torres"/>
    <s v="RYAN TORRES"/>
    <n v="2138.4"/>
    <s v="Sep-2023"/>
    <n v="427.68"/>
  </r>
  <r>
    <n v="3270"/>
    <d v="2023-09-18T00:00:00"/>
    <x v="228"/>
    <x v="0"/>
    <x v="1"/>
    <x v="6"/>
    <n v="5"/>
    <n v="987.77"/>
    <x v="228"/>
    <s v="Low"/>
    <n v="2023"/>
    <s v="Mrs. Amanda Mclaughlin"/>
    <s v="MRS. AMANDA MCLAUGHLIN"/>
    <n v="4444.9650000000001"/>
    <s v="Sep-2023"/>
    <n v="888.99300000000005"/>
  </r>
  <r>
    <n v="6166"/>
    <d v="2023-09-19T00:00:00"/>
    <x v="229"/>
    <x v="0"/>
    <x v="2"/>
    <x v="1"/>
    <n v="2"/>
    <n v="767.16"/>
    <x v="229"/>
    <s v="Low"/>
    <n v="2023"/>
    <s v="Samantha Edwards"/>
    <s v="SAMANTHA EDWARDS"/>
    <n v="1380.8879999999999"/>
    <s v="Sep-2023"/>
    <n v="276.17759999999998"/>
  </r>
  <r>
    <n v="3448"/>
    <d v="2023-09-20T00:00:00"/>
    <x v="230"/>
    <x v="2"/>
    <x v="0"/>
    <x v="6"/>
    <n v="1"/>
    <n v="104.58"/>
    <x v="230"/>
    <s v="Low"/>
    <n v="2023"/>
    <s v="Amy Anderson"/>
    <s v="AMY ANDERSON"/>
    <n v="94.122"/>
    <s v="Sep-2023"/>
    <n v="18.824400000000001"/>
  </r>
  <r>
    <n v="8168"/>
    <d v="2023-09-21T00:00:00"/>
    <x v="231"/>
    <x v="2"/>
    <x v="2"/>
    <x v="4"/>
    <n v="8"/>
    <n v="698.51"/>
    <x v="231"/>
    <s v="High"/>
    <n v="2023"/>
    <s v="Lori Stevens"/>
    <s v="LORI STEVENS"/>
    <n v="5029.2719999999999"/>
    <s v="Sep-2023"/>
    <n v="1005.8543999999999"/>
  </r>
  <r>
    <n v="2069"/>
    <d v="2023-09-22T00:00:00"/>
    <x v="232"/>
    <x v="0"/>
    <x v="2"/>
    <x v="4"/>
    <n v="2"/>
    <n v="943.3"/>
    <x v="232"/>
    <s v="Low"/>
    <n v="2023"/>
    <s v="Michael Anderson"/>
    <s v="MICHAEL ANDERSON"/>
    <n v="1697.94"/>
    <s v="Sep-2023"/>
    <n v="339.58799999999997"/>
  </r>
  <r>
    <n v="8774"/>
    <d v="2023-09-23T00:00:00"/>
    <x v="233"/>
    <x v="1"/>
    <x v="2"/>
    <x v="1"/>
    <n v="4"/>
    <n v="147.96"/>
    <x v="233"/>
    <s v="Low"/>
    <n v="2023"/>
    <s v="Zachary Knox"/>
    <s v="ZACHARY KNOX"/>
    <n v="532.65600000000006"/>
    <s v="Sep-2023"/>
    <n v="106.5312"/>
  </r>
  <r>
    <n v="2997"/>
    <d v="2023-09-23T00:00:00"/>
    <x v="234"/>
    <x v="1"/>
    <x v="2"/>
    <x v="3"/>
    <n v="6"/>
    <n v="686.46"/>
    <x v="234"/>
    <s v="Low"/>
    <n v="2023"/>
    <s v="Sarah Williamson"/>
    <s v="SARAH WILLIAMSON"/>
    <n v="3706.8840000000005"/>
    <s v="Sep-2023"/>
    <n v="741.3768"/>
  </r>
  <r>
    <n v="4099"/>
    <d v="2023-09-23T00:00:00"/>
    <x v="235"/>
    <x v="2"/>
    <x v="2"/>
    <x v="3"/>
    <n v="2"/>
    <n v="662.3"/>
    <x v="235"/>
    <s v="Low"/>
    <n v="2023"/>
    <s v="John Coleman"/>
    <s v="JOHN COLEMAN"/>
    <n v="1192.1399999999999"/>
    <s v="Sep-2023"/>
    <n v="238.42799999999997"/>
  </r>
  <r>
    <n v="1877"/>
    <d v="2023-09-25T00:00:00"/>
    <x v="236"/>
    <x v="0"/>
    <x v="0"/>
    <x v="4"/>
    <n v="2"/>
    <n v="22.87"/>
    <x v="236"/>
    <s v="Low"/>
    <n v="2023"/>
    <s v="Haley Hall"/>
    <s v="HALEY HALL"/>
    <n v="41.166000000000004"/>
    <s v="Sep-2023"/>
    <n v="8.2332000000000001"/>
  </r>
  <r>
    <n v="7669"/>
    <d v="2023-09-25T00:00:00"/>
    <x v="237"/>
    <x v="1"/>
    <x v="2"/>
    <x v="7"/>
    <n v="5"/>
    <n v="871.4"/>
    <x v="237"/>
    <s v="Low"/>
    <n v="2023"/>
    <s v="Brandy Johnson"/>
    <s v="BRANDY JOHNSON"/>
    <n v="3921.3"/>
    <s v="Sep-2023"/>
    <n v="784.26"/>
  </r>
  <r>
    <n v="6216"/>
    <d v="2023-09-25T00:00:00"/>
    <x v="238"/>
    <x v="0"/>
    <x v="2"/>
    <x v="2"/>
    <n v="1"/>
    <n v="653.15"/>
    <x v="238"/>
    <s v="Low"/>
    <n v="2023"/>
    <s v="Marvin Sanchez"/>
    <s v="MARVIN SANCHEZ"/>
    <n v="587.83500000000004"/>
    <s v="Sep-2023"/>
    <n v="117.56699999999999"/>
  </r>
  <r>
    <n v="4594"/>
    <d v="2023-09-25T00:00:00"/>
    <x v="239"/>
    <x v="2"/>
    <x v="2"/>
    <x v="4"/>
    <n v="8"/>
    <n v="571.64"/>
    <x v="239"/>
    <s v="Low"/>
    <n v="2023"/>
    <s v="Janet Jackson"/>
    <s v="JANET JACKSON"/>
    <n v="4115.808"/>
    <s v="Sep-2023"/>
    <n v="823.16159999999991"/>
  </r>
  <r>
    <n v="7966"/>
    <d v="2023-09-26T00:00:00"/>
    <x v="240"/>
    <x v="3"/>
    <x v="0"/>
    <x v="2"/>
    <n v="3"/>
    <n v="552.48"/>
    <x v="240"/>
    <s v="Low"/>
    <n v="2023"/>
    <s v="Margaret Taylor"/>
    <s v="MARGARET TAYLOR"/>
    <n v="1491.6960000000001"/>
    <s v="Sep-2023"/>
    <n v="298.33920000000001"/>
  </r>
  <r>
    <n v="5638"/>
    <d v="2023-09-27T00:00:00"/>
    <x v="241"/>
    <x v="3"/>
    <x v="1"/>
    <x v="7"/>
    <n v="4"/>
    <n v="457.8"/>
    <x v="241"/>
    <s v="Low"/>
    <n v="2023"/>
    <s v="Terry Hernandez"/>
    <s v="TERRY HERNANDEZ"/>
    <n v="1648.0800000000002"/>
    <s v="Sep-2023"/>
    <n v="329.61599999999999"/>
  </r>
  <r>
    <n v="7855"/>
    <d v="2023-09-27T00:00:00"/>
    <x v="242"/>
    <x v="2"/>
    <x v="0"/>
    <x v="4"/>
    <n v="6"/>
    <n v="647.47"/>
    <x v="242"/>
    <s v="Low"/>
    <n v="2023"/>
    <s v="William Baker"/>
    <s v="WILLIAM BAKER"/>
    <n v="3496.3380000000006"/>
    <s v="Sep-2023"/>
    <n v="699.26760000000002"/>
  </r>
  <r>
    <n v="7955"/>
    <d v="2023-09-28T00:00:00"/>
    <x v="243"/>
    <x v="0"/>
    <x v="2"/>
    <x v="4"/>
    <n v="3"/>
    <n v="330.37"/>
    <x v="243"/>
    <s v="Low"/>
    <n v="2023"/>
    <s v="Mark Ruiz"/>
    <s v="MARK RUIZ"/>
    <n v="891.99900000000002"/>
    <s v="Sep-2023"/>
    <n v="178.3998"/>
  </r>
  <r>
    <n v="4294"/>
    <d v="2023-09-28T00:00:00"/>
    <x v="244"/>
    <x v="0"/>
    <x v="1"/>
    <x v="6"/>
    <n v="1"/>
    <n v="15.7"/>
    <x v="244"/>
    <s v="Low"/>
    <n v="2023"/>
    <s v="Jordan Reid"/>
    <s v="JORDAN REID"/>
    <n v="14.129999999999999"/>
    <s v="Sep-2023"/>
    <n v="2.8259999999999996"/>
  </r>
  <r>
    <n v="3588"/>
    <d v="2023-09-28T00:00:00"/>
    <x v="245"/>
    <x v="3"/>
    <x v="1"/>
    <x v="6"/>
    <n v="6"/>
    <n v="544.55999999999995"/>
    <x v="245"/>
    <s v="Low"/>
    <n v="2023"/>
    <s v="Melvin Chase"/>
    <s v="MELVIN CHASE"/>
    <n v="2940.6239999999998"/>
    <s v="Sep-2023"/>
    <n v="588.12480000000005"/>
  </r>
  <r>
    <n v="5556"/>
    <d v="2023-09-29T00:00:00"/>
    <x v="246"/>
    <x v="2"/>
    <x v="0"/>
    <x v="1"/>
    <n v="9"/>
    <n v="35.549999999999997"/>
    <x v="246"/>
    <s v="Low"/>
    <n v="2023"/>
    <s v="Lucas Whitaker"/>
    <s v="LUCAS WHITAKER"/>
    <n v="287.95499999999998"/>
    <s v="Sep-2023"/>
    <n v="57.590999999999994"/>
  </r>
  <r>
    <n v="8209"/>
    <d v="2023-09-30T00:00:00"/>
    <x v="247"/>
    <x v="0"/>
    <x v="2"/>
    <x v="7"/>
    <n v="2"/>
    <n v="330.14"/>
    <x v="247"/>
    <s v="Low"/>
    <n v="2023"/>
    <s v="Marcus Garza"/>
    <s v="MARCUS GARZA"/>
    <n v="594.25199999999995"/>
    <s v="Sep-2023"/>
    <n v="118.85039999999999"/>
  </r>
  <r>
    <n v="2001"/>
    <d v="2023-09-30T00:00:00"/>
    <x v="248"/>
    <x v="3"/>
    <x v="0"/>
    <x v="5"/>
    <n v="1"/>
    <n v="698.08"/>
    <x v="248"/>
    <s v="Low"/>
    <n v="2023"/>
    <s v="Caitlin Berry"/>
    <s v="CAITLIN BERRY"/>
    <n v="628.27200000000005"/>
    <s v="Sep-2023"/>
    <n v="125.65440000000001"/>
  </r>
  <r>
    <n v="8592"/>
    <d v="2023-10-01T00:00:00"/>
    <x v="249"/>
    <x v="1"/>
    <x v="0"/>
    <x v="3"/>
    <n v="6"/>
    <n v="984.24"/>
    <x v="249"/>
    <s v="High"/>
    <n v="2023"/>
    <s v="Gregory Mcdonald"/>
    <s v="GREGORY MCDONALD"/>
    <n v="5314.8960000000006"/>
    <s v="Oct-2023"/>
    <n v="1062.9792000000002"/>
  </r>
  <r>
    <n v="1200"/>
    <d v="2023-10-01T00:00:00"/>
    <x v="250"/>
    <x v="2"/>
    <x v="1"/>
    <x v="0"/>
    <n v="4"/>
    <n v="115.81"/>
    <x v="250"/>
    <s v="Low"/>
    <n v="2023"/>
    <s v="Eric Carlson"/>
    <s v="ERIC CARLSON"/>
    <n v="416.916"/>
    <s v="Oct-2023"/>
    <n v="83.383200000000002"/>
  </r>
  <r>
    <n v="9508"/>
    <d v="2023-10-02T00:00:00"/>
    <x v="251"/>
    <x v="0"/>
    <x v="2"/>
    <x v="2"/>
    <n v="8"/>
    <n v="438.01"/>
    <x v="251"/>
    <s v="Low"/>
    <n v="2023"/>
    <s v="Sara Morris"/>
    <s v="SARA MORRIS"/>
    <n v="3153.672"/>
    <s v="Oct-2023"/>
    <n v="630.73439999999994"/>
  </r>
  <r>
    <n v="9061"/>
    <d v="2023-10-02T00:00:00"/>
    <x v="252"/>
    <x v="3"/>
    <x v="0"/>
    <x v="7"/>
    <n v="1"/>
    <n v="552.12"/>
    <x v="252"/>
    <s v="Low"/>
    <n v="2023"/>
    <s v="Christina Webb"/>
    <s v="CHRISTINA WEBB"/>
    <n v="496.90800000000002"/>
    <s v="Oct-2023"/>
    <n v="99.381599999999992"/>
  </r>
  <r>
    <n v="2645"/>
    <d v="2023-10-03T00:00:00"/>
    <x v="253"/>
    <x v="1"/>
    <x v="1"/>
    <x v="5"/>
    <n v="4"/>
    <n v="811.42"/>
    <x v="253"/>
    <s v="Low"/>
    <n v="2023"/>
    <s v="Christopher Jones"/>
    <s v="CHRISTOPHER JONES"/>
    <n v="2921.1120000000001"/>
    <s v="Oct-2023"/>
    <n v="584.22239999999999"/>
  </r>
  <r>
    <n v="5606"/>
    <d v="2023-10-03T00:00:00"/>
    <x v="254"/>
    <x v="3"/>
    <x v="1"/>
    <x v="1"/>
    <n v="2"/>
    <n v="331.09"/>
    <x v="254"/>
    <s v="Low"/>
    <n v="2023"/>
    <s v="Mary Mckenzie"/>
    <s v="MARY MCKENZIE"/>
    <n v="595.96199999999999"/>
    <s v="Oct-2023"/>
    <n v="119.19239999999999"/>
  </r>
  <r>
    <n v="7568"/>
    <d v="2023-10-04T00:00:00"/>
    <x v="255"/>
    <x v="3"/>
    <x v="0"/>
    <x v="2"/>
    <n v="4"/>
    <n v="94.8"/>
    <x v="255"/>
    <s v="Low"/>
    <n v="2023"/>
    <s v="Kayla Olson"/>
    <s v="KAYLA OLSON"/>
    <n v="341.28"/>
    <s v="Oct-2023"/>
    <n v="68.256"/>
  </r>
  <r>
    <n v="6394"/>
    <d v="2023-10-06T00:00:00"/>
    <x v="256"/>
    <x v="3"/>
    <x v="2"/>
    <x v="1"/>
    <n v="1"/>
    <n v="771.53"/>
    <x v="256"/>
    <s v="Low"/>
    <n v="2023"/>
    <s v="Richard Baxter"/>
    <s v="RICHARD BAXTER"/>
    <n v="694.37699999999995"/>
    <s v="Oct-2023"/>
    <n v="138.87539999999998"/>
  </r>
  <r>
    <n v="1818"/>
    <d v="2023-10-08T00:00:00"/>
    <x v="257"/>
    <x v="3"/>
    <x v="0"/>
    <x v="0"/>
    <n v="1"/>
    <n v="636.29999999999995"/>
    <x v="257"/>
    <s v="Low"/>
    <n v="2023"/>
    <s v="Edward Good"/>
    <s v="EDWARD GOOD"/>
    <n v="572.66999999999996"/>
    <s v="Oct-2023"/>
    <n v="114.53399999999999"/>
  </r>
  <r>
    <n v="6450"/>
    <d v="2023-10-08T00:00:00"/>
    <x v="258"/>
    <x v="0"/>
    <x v="0"/>
    <x v="5"/>
    <n v="4"/>
    <n v="861.52"/>
    <x v="258"/>
    <s v="Low"/>
    <n v="2023"/>
    <s v="Bryan Conner"/>
    <s v="BRYAN CONNER"/>
    <n v="3101.4720000000002"/>
    <s v="Oct-2023"/>
    <n v="620.2944"/>
  </r>
  <r>
    <n v="4999"/>
    <d v="2023-10-09T00:00:00"/>
    <x v="259"/>
    <x v="3"/>
    <x v="2"/>
    <x v="4"/>
    <n v="6"/>
    <n v="81.36"/>
    <x v="259"/>
    <s v="Low"/>
    <n v="2023"/>
    <s v="Terrence Dominguez"/>
    <s v="TERRENCE DOMINGUEZ"/>
    <n v="439.34400000000005"/>
    <s v="Oct-2023"/>
    <n v="87.868800000000007"/>
  </r>
  <r>
    <n v="1621"/>
    <d v="2023-10-10T00:00:00"/>
    <x v="260"/>
    <x v="1"/>
    <x v="2"/>
    <x v="2"/>
    <n v="7"/>
    <n v="145.44999999999999"/>
    <x v="260"/>
    <s v="Low"/>
    <n v="2023"/>
    <s v="Jennifer Sheppard"/>
    <s v="JENNIFER SHEPPARD"/>
    <n v="916.33500000000004"/>
    <s v="Oct-2023"/>
    <n v="183.267"/>
  </r>
  <r>
    <n v="6879"/>
    <d v="2023-10-10T00:00:00"/>
    <x v="261"/>
    <x v="2"/>
    <x v="0"/>
    <x v="1"/>
    <n v="5"/>
    <n v="874.22"/>
    <x v="261"/>
    <s v="Low"/>
    <n v="2023"/>
    <s v="Timothy Clements"/>
    <s v="TIMOTHY CLEMENTS"/>
    <n v="3933.99"/>
    <s v="Oct-2023"/>
    <n v="786.798"/>
  </r>
  <r>
    <n v="1106"/>
    <d v="2023-10-11T00:00:00"/>
    <x v="262"/>
    <x v="0"/>
    <x v="0"/>
    <x v="2"/>
    <n v="7"/>
    <n v="656.22"/>
    <x v="262"/>
    <s v="Low"/>
    <n v="2023"/>
    <s v="Nancy Flores"/>
    <s v="NANCY FLORES"/>
    <n v="4134.1860000000006"/>
    <s v="Oct-2023"/>
    <n v="826.83719999999994"/>
  </r>
  <r>
    <n v="4476"/>
    <d v="2023-10-11T00:00:00"/>
    <x v="263"/>
    <x v="0"/>
    <x v="1"/>
    <x v="7"/>
    <n v="2"/>
    <n v="34.159999999999997"/>
    <x v="263"/>
    <s v="Low"/>
    <n v="2023"/>
    <s v="Shane Moore"/>
    <s v="SHANE MOORE"/>
    <n v="61.487999999999992"/>
    <s v="Oct-2023"/>
    <n v="12.297599999999999"/>
  </r>
  <r>
    <n v="9696"/>
    <d v="2023-10-11T00:00:00"/>
    <x v="264"/>
    <x v="1"/>
    <x v="0"/>
    <x v="4"/>
    <n v="5"/>
    <n v="125.2"/>
    <x v="264"/>
    <s v="Low"/>
    <n v="2023"/>
    <s v="Ryan Harris Md"/>
    <s v="RYAN HARRIS MD"/>
    <n v="563.40000000000009"/>
    <s v="Oct-2023"/>
    <n v="112.67999999999999"/>
  </r>
  <r>
    <n v="8433"/>
    <d v="2023-10-12T00:00:00"/>
    <x v="265"/>
    <x v="3"/>
    <x v="2"/>
    <x v="3"/>
    <n v="5"/>
    <n v="872.05"/>
    <x v="265"/>
    <s v="Low"/>
    <n v="2023"/>
    <s v="Christopher Alvarez"/>
    <s v="CHRISTOPHER ALVAREZ"/>
    <n v="3924.2250000000004"/>
    <s v="Oct-2023"/>
    <n v="784.84500000000003"/>
  </r>
  <r>
    <n v="4059"/>
    <d v="2023-10-15T00:00:00"/>
    <x v="266"/>
    <x v="3"/>
    <x v="0"/>
    <x v="2"/>
    <n v="3"/>
    <n v="333.2"/>
    <x v="266"/>
    <s v="Low"/>
    <n v="2023"/>
    <s v="Alex Jones"/>
    <s v="ALEX JONES"/>
    <n v="899.64"/>
    <s v="Oct-2023"/>
    <n v="179.92799999999997"/>
  </r>
  <r>
    <n v="7385"/>
    <d v="2023-10-15T00:00:00"/>
    <x v="267"/>
    <x v="1"/>
    <x v="1"/>
    <x v="1"/>
    <n v="3"/>
    <n v="757.72"/>
    <x v="267"/>
    <s v="Low"/>
    <n v="2023"/>
    <s v="Shelley Cordova"/>
    <s v="SHELLEY CORDOVA"/>
    <n v="2045.8440000000003"/>
    <s v="Oct-2023"/>
    <n v="409.16879999999998"/>
  </r>
  <r>
    <n v="8747"/>
    <d v="2023-10-16T00:00:00"/>
    <x v="268"/>
    <x v="3"/>
    <x v="2"/>
    <x v="2"/>
    <n v="7"/>
    <n v="999.42"/>
    <x v="268"/>
    <s v="High"/>
    <n v="2023"/>
    <s v="Matthew Jacobson"/>
    <s v="MATTHEW JACOBSON"/>
    <n v="6296.3459999999995"/>
    <s v="Oct-2023"/>
    <n v="1259.2692"/>
  </r>
  <r>
    <n v="9120"/>
    <d v="2023-10-17T00:00:00"/>
    <x v="269"/>
    <x v="1"/>
    <x v="2"/>
    <x v="2"/>
    <n v="3"/>
    <n v="77.16"/>
    <x v="269"/>
    <s v="Low"/>
    <n v="2023"/>
    <s v="Jason Blackburn"/>
    <s v="JASON BLACKBURN"/>
    <n v="208.33199999999999"/>
    <s v="Oct-2023"/>
    <n v="41.666399999999996"/>
  </r>
  <r>
    <n v="8480"/>
    <d v="2023-10-20T00:00:00"/>
    <x v="270"/>
    <x v="1"/>
    <x v="2"/>
    <x v="4"/>
    <n v="4"/>
    <n v="944.18"/>
    <x v="270"/>
    <s v="Low"/>
    <n v="2023"/>
    <s v="Ashley Brown"/>
    <s v="ASHLEY BROWN"/>
    <n v="3399.0479999999998"/>
    <s v="Oct-2023"/>
    <n v="679.80959999999993"/>
  </r>
  <r>
    <n v="7297"/>
    <d v="2023-10-20T00:00:00"/>
    <x v="271"/>
    <x v="3"/>
    <x v="0"/>
    <x v="5"/>
    <n v="6"/>
    <n v="913.24"/>
    <x v="271"/>
    <s v="High"/>
    <n v="2023"/>
    <s v="Shane Bates"/>
    <s v="SHANE BATES"/>
    <n v="4931.4960000000001"/>
    <s v="Oct-2023"/>
    <n v="986.29920000000027"/>
  </r>
  <r>
    <n v="3965"/>
    <d v="2023-10-21T00:00:00"/>
    <x v="272"/>
    <x v="0"/>
    <x v="2"/>
    <x v="7"/>
    <n v="8"/>
    <n v="357.12"/>
    <x v="272"/>
    <s v="Low"/>
    <n v="2023"/>
    <s v="Leslie Owens"/>
    <s v="LESLIE OWENS"/>
    <n v="2571.2640000000001"/>
    <s v="Oct-2023"/>
    <n v="514.25279999999998"/>
  </r>
  <r>
    <n v="5006"/>
    <d v="2023-10-21T00:00:00"/>
    <x v="273"/>
    <x v="2"/>
    <x v="0"/>
    <x v="1"/>
    <n v="9"/>
    <n v="670.2"/>
    <x v="273"/>
    <s v="High"/>
    <n v="2023"/>
    <s v="Ronald Moore"/>
    <s v="RONALD MOORE"/>
    <n v="5428.6200000000008"/>
    <s v="Oct-2023"/>
    <n v="1085.7239999999999"/>
  </r>
  <r>
    <n v="6248"/>
    <d v="2023-10-22T00:00:00"/>
    <x v="274"/>
    <x v="0"/>
    <x v="1"/>
    <x v="2"/>
    <n v="3"/>
    <n v="845.73"/>
    <x v="274"/>
    <s v="Low"/>
    <n v="2023"/>
    <s v="Ricky Ramirez"/>
    <s v="RICKY RAMIREZ"/>
    <n v="2283.471"/>
    <s v="Oct-2023"/>
    <n v="456.69419999999997"/>
  </r>
  <r>
    <n v="3422"/>
    <d v="2023-10-22T00:00:00"/>
    <x v="275"/>
    <x v="0"/>
    <x v="2"/>
    <x v="1"/>
    <n v="2"/>
    <n v="449.31"/>
    <x v="275"/>
    <s v="Low"/>
    <n v="2023"/>
    <s v="Steven Moran"/>
    <s v="STEVEN MORAN"/>
    <n v="808.75800000000004"/>
    <s v="Oct-2023"/>
    <n v="161.7516"/>
  </r>
  <r>
    <n v="3893"/>
    <d v="2023-10-23T00:00:00"/>
    <x v="276"/>
    <x v="3"/>
    <x v="1"/>
    <x v="1"/>
    <n v="1"/>
    <n v="607.41"/>
    <x v="276"/>
    <s v="Low"/>
    <n v="2023"/>
    <s v="Donald Chandler"/>
    <s v="DONALD CHANDLER"/>
    <n v="546.66899999999998"/>
    <s v="Oct-2023"/>
    <n v="109.3338"/>
  </r>
  <r>
    <n v="8136"/>
    <d v="2023-10-28T00:00:00"/>
    <x v="277"/>
    <x v="0"/>
    <x v="2"/>
    <x v="1"/>
    <n v="3"/>
    <n v="514.33000000000004"/>
    <x v="277"/>
    <s v="Low"/>
    <n v="2023"/>
    <s v="Kristin Fisher"/>
    <s v="KRISTIN FISHER"/>
    <n v="1388.6910000000003"/>
    <s v="Oct-2023"/>
    <n v="277.73820000000001"/>
  </r>
  <r>
    <n v="5950"/>
    <d v="2023-10-29T00:00:00"/>
    <x v="278"/>
    <x v="1"/>
    <x v="0"/>
    <x v="7"/>
    <n v="4"/>
    <n v="431.82"/>
    <x v="278"/>
    <s v="Low"/>
    <n v="2023"/>
    <s v="Tina Rodriguez"/>
    <s v="TINA RODRIGUEZ"/>
    <n v="1554.5519999999999"/>
    <s v="Oct-2023"/>
    <n v="310.91039999999998"/>
  </r>
  <r>
    <n v="2318"/>
    <d v="2023-10-30T00:00:00"/>
    <x v="279"/>
    <x v="1"/>
    <x v="2"/>
    <x v="3"/>
    <n v="6"/>
    <n v="431.92"/>
    <x v="279"/>
    <s v="Low"/>
    <n v="2023"/>
    <s v="Jason Russo"/>
    <s v="JASON RUSSO"/>
    <n v="2332.3679999999999"/>
    <s v="Oct-2023"/>
    <n v="466.47359999999998"/>
  </r>
  <r>
    <n v="1723"/>
    <d v="2023-11-01T00:00:00"/>
    <x v="280"/>
    <x v="1"/>
    <x v="0"/>
    <x v="5"/>
    <n v="7"/>
    <n v="81.48"/>
    <x v="280"/>
    <s v="Low"/>
    <n v="2023"/>
    <s v="Gavin Kennedy Jr."/>
    <s v="GAVIN KENNEDY JR."/>
    <n v="513.32400000000007"/>
    <s v="Nov-2023"/>
    <n v="102.6648"/>
  </r>
  <r>
    <n v="7438"/>
    <d v="2023-11-01T00:00:00"/>
    <x v="281"/>
    <x v="0"/>
    <x v="1"/>
    <x v="1"/>
    <n v="5"/>
    <n v="741.06"/>
    <x v="281"/>
    <s v="Low"/>
    <n v="2023"/>
    <s v="Amy Ellis"/>
    <s v="AMY ELLIS"/>
    <n v="3334.7699999999995"/>
    <s v="Nov-2023"/>
    <n v="666.95400000000006"/>
  </r>
  <r>
    <n v="7158"/>
    <d v="2023-11-02T00:00:00"/>
    <x v="282"/>
    <x v="3"/>
    <x v="1"/>
    <x v="5"/>
    <n v="7"/>
    <n v="735.25"/>
    <x v="282"/>
    <s v="High"/>
    <n v="2023"/>
    <s v="Gabriel Ramirez"/>
    <s v="GABRIEL RAMIREZ"/>
    <n v="4632.0749999999998"/>
    <s v="Nov-2023"/>
    <n v="926.41499999999996"/>
  </r>
  <r>
    <n v="7794"/>
    <d v="2023-11-02T00:00:00"/>
    <x v="283"/>
    <x v="3"/>
    <x v="0"/>
    <x v="3"/>
    <n v="9"/>
    <n v="468.86"/>
    <x v="283"/>
    <s v="Low"/>
    <n v="2023"/>
    <s v="Dennis Cooper"/>
    <s v="DENNIS COOPER"/>
    <n v="3797.7660000000005"/>
    <s v="Nov-2023"/>
    <n v="759.55319999999995"/>
  </r>
  <r>
    <n v="3364"/>
    <d v="2023-11-03T00:00:00"/>
    <x v="284"/>
    <x v="1"/>
    <x v="0"/>
    <x v="1"/>
    <n v="7"/>
    <n v="67.58"/>
    <x v="284"/>
    <s v="Low"/>
    <n v="2023"/>
    <s v="Gary Jenkins"/>
    <s v="GARY JENKINS"/>
    <n v="425.75400000000002"/>
    <s v="Nov-2023"/>
    <n v="85.150800000000004"/>
  </r>
  <r>
    <n v="7409"/>
    <d v="2023-11-04T00:00:00"/>
    <x v="285"/>
    <x v="0"/>
    <x v="0"/>
    <x v="4"/>
    <n v="1"/>
    <n v="799.45"/>
    <x v="285"/>
    <s v="Low"/>
    <n v="2023"/>
    <s v="Norma Henderson"/>
    <s v="NORMA HENDERSON"/>
    <n v="719.50500000000011"/>
    <s v="Nov-2023"/>
    <n v="143.90100000000001"/>
  </r>
  <r>
    <n v="4669"/>
    <d v="2023-11-04T00:00:00"/>
    <x v="286"/>
    <x v="0"/>
    <x v="2"/>
    <x v="7"/>
    <n v="6"/>
    <n v="843.61"/>
    <x v="286"/>
    <s v="High"/>
    <n v="2023"/>
    <s v="Jacob Ward"/>
    <s v="JACOB WARD"/>
    <n v="4555.4940000000006"/>
    <s v="Nov-2023"/>
    <n v="911.09879999999998"/>
  </r>
  <r>
    <n v="3729"/>
    <d v="2023-11-04T00:00:00"/>
    <x v="287"/>
    <x v="0"/>
    <x v="1"/>
    <x v="4"/>
    <n v="6"/>
    <n v="617.79"/>
    <x v="287"/>
    <s v="Low"/>
    <n v="2023"/>
    <s v="Melanie Jimenez"/>
    <s v="MELANIE JIMENEZ"/>
    <n v="3336.0659999999998"/>
    <s v="Nov-2023"/>
    <n v="667.21319999999992"/>
  </r>
  <r>
    <n v="3437"/>
    <d v="2023-11-05T00:00:00"/>
    <x v="288"/>
    <x v="3"/>
    <x v="0"/>
    <x v="5"/>
    <n v="9"/>
    <n v="493.76"/>
    <x v="288"/>
    <s v="Low"/>
    <n v="2023"/>
    <s v="Jennifer Brown"/>
    <s v="JENNIFER BROWN"/>
    <n v="3999.4560000000001"/>
    <s v="Nov-2023"/>
    <n v="799.89120000000003"/>
  </r>
  <r>
    <n v="2929"/>
    <d v="2023-11-05T00:00:00"/>
    <x v="289"/>
    <x v="0"/>
    <x v="2"/>
    <x v="2"/>
    <n v="5"/>
    <n v="895.16"/>
    <x v="289"/>
    <s v="Low"/>
    <n v="2023"/>
    <s v="Luke Edwards Dds"/>
    <s v="LUKE EDWARDS DDS"/>
    <n v="4028.2200000000003"/>
    <s v="Nov-2023"/>
    <n v="805.64400000000001"/>
  </r>
  <r>
    <n v="8837"/>
    <d v="2023-11-05T00:00:00"/>
    <x v="290"/>
    <x v="0"/>
    <x v="0"/>
    <x v="5"/>
    <n v="3"/>
    <n v="265.11"/>
    <x v="290"/>
    <s v="Low"/>
    <n v="2023"/>
    <s v="Lawrence Edwards"/>
    <s v="LAWRENCE EDWARDS"/>
    <n v="715.79700000000003"/>
    <s v="Nov-2023"/>
    <n v="143.15940000000001"/>
  </r>
  <r>
    <n v="4393"/>
    <d v="2023-11-05T00:00:00"/>
    <x v="291"/>
    <x v="2"/>
    <x v="0"/>
    <x v="2"/>
    <n v="4"/>
    <n v="928.8"/>
    <x v="291"/>
    <s v="Low"/>
    <n v="2023"/>
    <s v="Blake Hughes"/>
    <s v="BLAKE HUGHES"/>
    <n v="3343.68"/>
    <s v="Nov-2023"/>
    <n v="668.73599999999999"/>
  </r>
  <r>
    <n v="3650"/>
    <d v="2023-11-06T00:00:00"/>
    <x v="292"/>
    <x v="0"/>
    <x v="0"/>
    <x v="1"/>
    <n v="8"/>
    <n v="390.48"/>
    <x v="292"/>
    <s v="Low"/>
    <n v="2023"/>
    <s v="Kenneth Parker"/>
    <s v="KENNETH PARKER"/>
    <n v="2811.4560000000001"/>
    <s v="Nov-2023"/>
    <n v="562.2912"/>
  </r>
  <r>
    <n v="4298"/>
    <d v="2023-11-06T00:00:00"/>
    <x v="293"/>
    <x v="3"/>
    <x v="0"/>
    <x v="7"/>
    <n v="3"/>
    <n v="175.81"/>
    <x v="293"/>
    <s v="Low"/>
    <n v="2023"/>
    <s v="Steve Snyder"/>
    <s v="STEVE SNYDER"/>
    <n v="474.68700000000001"/>
    <s v="Nov-2023"/>
    <n v="94.937400000000011"/>
  </r>
  <r>
    <n v="2231"/>
    <d v="2023-11-06T00:00:00"/>
    <x v="294"/>
    <x v="3"/>
    <x v="0"/>
    <x v="7"/>
    <n v="7"/>
    <n v="189.34"/>
    <x v="294"/>
    <s v="Low"/>
    <n v="2023"/>
    <s v="David Jackson"/>
    <s v="DAVID JACKSON"/>
    <n v="1192.8420000000001"/>
    <s v="Nov-2023"/>
    <n v="238.5684"/>
  </r>
  <r>
    <n v="9047"/>
    <d v="2023-11-06T00:00:00"/>
    <x v="295"/>
    <x v="0"/>
    <x v="1"/>
    <x v="6"/>
    <n v="1"/>
    <n v="344.88"/>
    <x v="295"/>
    <s v="Low"/>
    <n v="2023"/>
    <s v="Rachel Haynes"/>
    <s v="RACHEL HAYNES"/>
    <n v="310.392"/>
    <s v="Nov-2023"/>
    <n v="62.078399999999995"/>
  </r>
  <r>
    <n v="4349"/>
    <d v="2023-11-06T00:00:00"/>
    <x v="296"/>
    <x v="2"/>
    <x v="0"/>
    <x v="3"/>
    <n v="7"/>
    <n v="938.01"/>
    <x v="296"/>
    <s v="High"/>
    <n v="2023"/>
    <s v="Thomas Rodriguez"/>
    <s v="THOMAS RODRIGUEZ"/>
    <n v="5909.4630000000006"/>
    <s v="Nov-2023"/>
    <n v="1181.8925999999999"/>
  </r>
  <r>
    <n v="7131"/>
    <d v="2023-11-08T00:00:00"/>
    <x v="297"/>
    <x v="2"/>
    <x v="1"/>
    <x v="0"/>
    <n v="5"/>
    <n v="130.16999999999999"/>
    <x v="297"/>
    <s v="Low"/>
    <n v="2023"/>
    <s v="Colleen Walters"/>
    <s v="COLLEEN WALTERS"/>
    <n v="585.76499999999999"/>
    <s v="Nov-2023"/>
    <n v="117.15299999999998"/>
  </r>
  <r>
    <n v="1841"/>
    <d v="2023-11-10T00:00:00"/>
    <x v="298"/>
    <x v="0"/>
    <x v="1"/>
    <x v="1"/>
    <n v="4"/>
    <n v="944.62"/>
    <x v="298"/>
    <s v="Low"/>
    <n v="2023"/>
    <s v="Connie Johnson"/>
    <s v="CONNIE JOHNSON"/>
    <n v="3400.6320000000001"/>
    <s v="Nov-2023"/>
    <n v="680.12639999999999"/>
  </r>
  <r>
    <n v="2016"/>
    <d v="2023-11-11T00:00:00"/>
    <x v="299"/>
    <x v="2"/>
    <x v="0"/>
    <x v="2"/>
    <n v="4"/>
    <n v="398.57"/>
    <x v="299"/>
    <s v="Low"/>
    <n v="2023"/>
    <s v="Karen Combs"/>
    <s v="KAREN COMBS"/>
    <n v="1434.8520000000001"/>
    <s v="Nov-2023"/>
    <n v="286.97039999999998"/>
  </r>
  <r>
    <n v="5931"/>
    <d v="2023-11-12T00:00:00"/>
    <x v="300"/>
    <x v="2"/>
    <x v="2"/>
    <x v="1"/>
    <n v="2"/>
    <n v="402.21"/>
    <x v="300"/>
    <s v="Low"/>
    <n v="2023"/>
    <s v="Natasha Gaines"/>
    <s v="NATASHA GAINES"/>
    <n v="723.97799999999995"/>
    <s v="Nov-2023"/>
    <n v="144.79559999999998"/>
  </r>
  <r>
    <n v="9859"/>
    <d v="2023-11-12T00:00:00"/>
    <x v="301"/>
    <x v="1"/>
    <x v="1"/>
    <x v="1"/>
    <n v="3"/>
    <n v="96.77"/>
    <x v="301"/>
    <s v="Low"/>
    <n v="2023"/>
    <s v="Heather Hernandez"/>
    <s v="HEATHER HERNANDEZ"/>
    <n v="261.279"/>
    <s v="Nov-2023"/>
    <n v="52.255800000000001"/>
  </r>
  <r>
    <n v="4854"/>
    <d v="2023-11-13T00:00:00"/>
    <x v="302"/>
    <x v="1"/>
    <x v="0"/>
    <x v="0"/>
    <n v="1"/>
    <n v="562.21"/>
    <x v="302"/>
    <s v="Low"/>
    <n v="2023"/>
    <s v="Olivia Fernandez"/>
    <s v="OLIVIA FERNANDEZ"/>
    <n v="505.98900000000003"/>
    <s v="Nov-2023"/>
    <n v="101.1978"/>
  </r>
  <r>
    <n v="6798"/>
    <d v="2023-11-13T00:00:00"/>
    <x v="303"/>
    <x v="3"/>
    <x v="0"/>
    <x v="1"/>
    <n v="7"/>
    <n v="653.70000000000005"/>
    <x v="303"/>
    <s v="Low"/>
    <n v="2023"/>
    <s v="Daniel Perez"/>
    <s v="DANIEL PEREZ"/>
    <n v="4118.3100000000004"/>
    <s v="Nov-2023"/>
    <n v="823.66200000000003"/>
  </r>
  <r>
    <n v="5585"/>
    <d v="2023-11-13T00:00:00"/>
    <x v="304"/>
    <x v="2"/>
    <x v="0"/>
    <x v="7"/>
    <n v="5"/>
    <n v="493.36"/>
    <x v="304"/>
    <s v="Low"/>
    <n v="2023"/>
    <s v="George Evans"/>
    <s v="GEORGE EVANS"/>
    <n v="2220.12"/>
    <s v="Nov-2023"/>
    <n v="444.024"/>
  </r>
  <r>
    <n v="1258"/>
    <d v="2023-11-14T00:00:00"/>
    <x v="305"/>
    <x v="3"/>
    <x v="0"/>
    <x v="5"/>
    <n v="4"/>
    <n v="21.5"/>
    <x v="305"/>
    <s v="Low"/>
    <n v="2023"/>
    <s v="Andrea Ruiz"/>
    <s v="ANDREA RUIZ"/>
    <n v="77.400000000000006"/>
    <s v="Nov-2023"/>
    <n v="15.479999999999999"/>
  </r>
  <r>
    <n v="7477"/>
    <d v="2023-11-14T00:00:00"/>
    <x v="306"/>
    <x v="1"/>
    <x v="2"/>
    <x v="0"/>
    <n v="5"/>
    <n v="143.81"/>
    <x v="306"/>
    <s v="Low"/>
    <n v="2023"/>
    <s v="Colin Mitchell"/>
    <s v="COLIN MITCHELL"/>
    <n v="647.14499999999998"/>
    <s v="Nov-2023"/>
    <n v="129.42899999999997"/>
  </r>
  <r>
    <n v="7062"/>
    <d v="2023-11-15T00:00:00"/>
    <x v="307"/>
    <x v="1"/>
    <x v="2"/>
    <x v="7"/>
    <n v="5"/>
    <n v="661.27"/>
    <x v="307"/>
    <s v="Low"/>
    <n v="2023"/>
    <s v="Emily Kelley"/>
    <s v="EMILY KELLEY"/>
    <n v="2975.7150000000001"/>
    <s v="Nov-2023"/>
    <n v="595.14299999999992"/>
  </r>
  <r>
    <n v="1062"/>
    <d v="2023-11-16T00:00:00"/>
    <x v="308"/>
    <x v="2"/>
    <x v="1"/>
    <x v="1"/>
    <n v="1"/>
    <n v="174.62"/>
    <x v="308"/>
    <s v="Low"/>
    <n v="2023"/>
    <s v="Katrina Mcmahon"/>
    <s v="KATRINA MCMAHON"/>
    <n v="157.15800000000002"/>
    <s v="Nov-2023"/>
    <n v="31.4316"/>
  </r>
  <r>
    <n v="1375"/>
    <d v="2023-11-16T00:00:00"/>
    <x v="309"/>
    <x v="1"/>
    <x v="0"/>
    <x v="0"/>
    <n v="5"/>
    <n v="872.26"/>
    <x v="309"/>
    <s v="Low"/>
    <n v="2023"/>
    <s v="Eric Walker"/>
    <s v="ERIC WALKER"/>
    <n v="3925.17"/>
    <s v="Nov-2023"/>
    <n v="785.03399999999999"/>
  </r>
  <r>
    <n v="9976"/>
    <d v="2023-11-16T00:00:00"/>
    <x v="310"/>
    <x v="1"/>
    <x v="2"/>
    <x v="7"/>
    <n v="7"/>
    <n v="540.47"/>
    <x v="310"/>
    <s v="Low"/>
    <n v="2023"/>
    <s v="Timothy Ramirez"/>
    <s v="TIMOTHY RAMIREZ"/>
    <n v="3404.9610000000002"/>
    <s v="Nov-2023"/>
    <n v="680.99219999999991"/>
  </r>
  <r>
    <n v="8067"/>
    <d v="2023-11-16T00:00:00"/>
    <x v="311"/>
    <x v="0"/>
    <x v="0"/>
    <x v="0"/>
    <n v="4"/>
    <n v="807.87"/>
    <x v="311"/>
    <s v="Low"/>
    <n v="2023"/>
    <s v="Alicia Contreras Md"/>
    <s v="ALICIA CONTRERAS MD"/>
    <n v="2908.3319999999999"/>
    <s v="Nov-2023"/>
    <n v="581.66639999999995"/>
  </r>
  <r>
    <n v="6915"/>
    <d v="2023-11-18T00:00:00"/>
    <x v="312"/>
    <x v="0"/>
    <x v="1"/>
    <x v="6"/>
    <n v="8"/>
    <n v="205.5"/>
    <x v="312"/>
    <s v="Low"/>
    <n v="2023"/>
    <s v="George Beck"/>
    <s v="GEORGE BECK"/>
    <n v="1479.6000000000001"/>
    <s v="Nov-2023"/>
    <n v="295.92"/>
  </r>
  <r>
    <n v="1489"/>
    <d v="2023-11-19T00:00:00"/>
    <x v="313"/>
    <x v="0"/>
    <x v="1"/>
    <x v="4"/>
    <n v="7"/>
    <n v="75.989999999999995"/>
    <x v="313"/>
    <s v="Low"/>
    <n v="2023"/>
    <s v="Thomas Phillips"/>
    <s v="THOMAS PHILLIPS"/>
    <n v="478.73699999999997"/>
    <s v="Nov-2023"/>
    <n v="95.747399999999985"/>
  </r>
  <r>
    <n v="5374"/>
    <d v="2023-11-20T00:00:00"/>
    <x v="314"/>
    <x v="0"/>
    <x v="0"/>
    <x v="2"/>
    <n v="2"/>
    <n v="402.95"/>
    <x v="314"/>
    <s v="Low"/>
    <n v="2023"/>
    <s v="Randy Smith"/>
    <s v="RANDY SMITH"/>
    <n v="725.31"/>
    <s v="Nov-2023"/>
    <n v="145.06199999999998"/>
  </r>
  <r>
    <n v="9678"/>
    <d v="2023-11-21T00:00:00"/>
    <x v="315"/>
    <x v="2"/>
    <x v="0"/>
    <x v="1"/>
    <n v="4"/>
    <n v="492.98"/>
    <x v="315"/>
    <s v="Low"/>
    <n v="2023"/>
    <s v="Jill Lewis"/>
    <s v="JILL LEWIS"/>
    <n v="1774.7280000000001"/>
    <s v="Nov-2023"/>
    <n v="354.94560000000001"/>
  </r>
  <r>
    <n v="8635"/>
    <d v="2023-11-22T00:00:00"/>
    <x v="316"/>
    <x v="2"/>
    <x v="1"/>
    <x v="5"/>
    <n v="1"/>
    <n v="133.93"/>
    <x v="316"/>
    <s v="Low"/>
    <n v="2023"/>
    <s v="Cynthia Vaughan"/>
    <s v="CYNTHIA VAUGHAN"/>
    <n v="120.53700000000001"/>
    <s v="Nov-2023"/>
    <n v="24.107400000000002"/>
  </r>
  <r>
    <n v="5278"/>
    <d v="2023-11-22T00:00:00"/>
    <x v="317"/>
    <x v="1"/>
    <x v="1"/>
    <x v="7"/>
    <n v="4"/>
    <n v="845.91"/>
    <x v="317"/>
    <s v="Low"/>
    <n v="2023"/>
    <s v="Jacqueline Anderson"/>
    <s v="JACQUELINE ANDERSON"/>
    <n v="3045.2759999999998"/>
    <s v="Nov-2023"/>
    <n v="609.0551999999999"/>
  </r>
  <r>
    <n v="6063"/>
    <d v="2023-11-23T00:00:00"/>
    <x v="318"/>
    <x v="3"/>
    <x v="0"/>
    <x v="5"/>
    <n v="6"/>
    <n v="317.26"/>
    <x v="318"/>
    <s v="Low"/>
    <n v="2023"/>
    <s v="Debra Wilson"/>
    <s v="DEBRA WILSON"/>
    <n v="1713.204"/>
    <s v="Nov-2023"/>
    <n v="342.64079999999996"/>
  </r>
  <r>
    <n v="9032"/>
    <d v="2023-11-23T00:00:00"/>
    <x v="319"/>
    <x v="0"/>
    <x v="1"/>
    <x v="1"/>
    <n v="7"/>
    <n v="551.23"/>
    <x v="319"/>
    <s v="Low"/>
    <n v="2023"/>
    <s v="Craig Ramirez"/>
    <s v="CRAIG RAMIREZ"/>
    <n v="3472.7490000000003"/>
    <s v="Nov-2023"/>
    <n v="694.5498"/>
  </r>
  <r>
    <n v="4738"/>
    <d v="2023-11-24T00:00:00"/>
    <x v="320"/>
    <x v="3"/>
    <x v="1"/>
    <x v="3"/>
    <n v="6"/>
    <n v="60.91"/>
    <x v="320"/>
    <s v="Low"/>
    <n v="2023"/>
    <s v="Melissa Smith"/>
    <s v="MELISSA SMITH"/>
    <n v="328.91399999999999"/>
    <s v="Nov-2023"/>
    <n v="65.782799999999995"/>
  </r>
  <r>
    <n v="9903"/>
    <d v="2023-11-24T00:00:00"/>
    <x v="321"/>
    <x v="3"/>
    <x v="0"/>
    <x v="2"/>
    <n v="5"/>
    <n v="873.13"/>
    <x v="321"/>
    <s v="Low"/>
    <n v="2023"/>
    <s v="Kimberly Smith"/>
    <s v="KIMBERLY SMITH"/>
    <n v="3929.085"/>
    <s v="Nov-2023"/>
    <n v="785.81699999999989"/>
  </r>
  <r>
    <n v="8771"/>
    <d v="2023-11-25T00:00:00"/>
    <x v="322"/>
    <x v="2"/>
    <x v="0"/>
    <x v="4"/>
    <n v="1"/>
    <n v="331.34"/>
    <x v="322"/>
    <s v="Low"/>
    <n v="2023"/>
    <s v="Rebecca Doyle"/>
    <s v="REBECCA DOYLE"/>
    <n v="298.20599999999996"/>
    <s v="Nov-2023"/>
    <n v="59.641199999999991"/>
  </r>
  <r>
    <n v="5062"/>
    <d v="2023-11-26T00:00:00"/>
    <x v="323"/>
    <x v="0"/>
    <x v="1"/>
    <x v="2"/>
    <n v="7"/>
    <n v="367.36"/>
    <x v="323"/>
    <s v="Low"/>
    <n v="2023"/>
    <s v="Amber Myers"/>
    <s v="AMBER MYERS"/>
    <n v="2314.3680000000004"/>
    <s v="Nov-2023"/>
    <n v="462.87359999999995"/>
  </r>
  <r>
    <n v="8065"/>
    <d v="2023-11-26T00:00:00"/>
    <x v="324"/>
    <x v="0"/>
    <x v="0"/>
    <x v="0"/>
    <n v="8"/>
    <n v="944.82"/>
    <x v="324"/>
    <s v="High"/>
    <n v="2023"/>
    <s v="Kirk Bates"/>
    <s v="KIRK BATES"/>
    <n v="6802.7040000000006"/>
    <s v="Nov-2023"/>
    <n v="1360.5408"/>
  </r>
  <r>
    <n v="7956"/>
    <d v="2023-11-26T00:00:00"/>
    <x v="325"/>
    <x v="3"/>
    <x v="0"/>
    <x v="6"/>
    <n v="8"/>
    <n v="310.24"/>
    <x v="325"/>
    <s v="Low"/>
    <n v="2023"/>
    <s v="Angela King"/>
    <s v="ANGELA KING"/>
    <n v="2233.7280000000001"/>
    <s v="Nov-2023"/>
    <n v="446.74560000000002"/>
  </r>
  <r>
    <n v="9825"/>
    <d v="2023-11-27T00:00:00"/>
    <x v="326"/>
    <x v="2"/>
    <x v="1"/>
    <x v="5"/>
    <n v="2"/>
    <n v="915.16"/>
    <x v="326"/>
    <s v="Low"/>
    <n v="2023"/>
    <s v="Kevin Weber"/>
    <s v="KEVIN WEBER"/>
    <n v="1647.288"/>
    <s v="Nov-2023"/>
    <n v="329.45759999999996"/>
  </r>
  <r>
    <n v="6124"/>
    <d v="2023-11-27T00:00:00"/>
    <x v="327"/>
    <x v="2"/>
    <x v="2"/>
    <x v="1"/>
    <n v="1"/>
    <n v="700.45"/>
    <x v="327"/>
    <s v="Low"/>
    <n v="2023"/>
    <s v="Dawn Baker"/>
    <s v="DAWN BAKER"/>
    <n v="630.40500000000009"/>
    <s v="Nov-2023"/>
    <n v="126.081"/>
  </r>
  <r>
    <n v="1432"/>
    <d v="2023-11-27T00:00:00"/>
    <x v="328"/>
    <x v="0"/>
    <x v="2"/>
    <x v="5"/>
    <n v="2"/>
    <n v="81.72"/>
    <x v="328"/>
    <s v="Low"/>
    <n v="2023"/>
    <s v="Matthew Fuller"/>
    <s v="MATTHEW FULLER"/>
    <n v="147.096"/>
    <s v="Nov-2023"/>
    <n v="29.4192"/>
  </r>
  <r>
    <n v="5041"/>
    <d v="2023-11-27T00:00:00"/>
    <x v="329"/>
    <x v="1"/>
    <x v="1"/>
    <x v="0"/>
    <n v="2"/>
    <n v="611.83000000000004"/>
    <x v="329"/>
    <s v="Low"/>
    <n v="2023"/>
    <s v="Kevin Lyons"/>
    <s v="KEVIN LYONS"/>
    <n v="1101.2940000000001"/>
    <s v="Nov-2023"/>
    <n v="220.25880000000001"/>
  </r>
  <r>
    <n v="8228"/>
    <d v="2023-11-27T00:00:00"/>
    <x v="330"/>
    <x v="3"/>
    <x v="0"/>
    <x v="1"/>
    <n v="7"/>
    <n v="52.74"/>
    <x v="330"/>
    <s v="Low"/>
    <n v="2023"/>
    <s v="Robert Turner"/>
    <s v="ROBERT TURNER"/>
    <n v="332.262"/>
    <s v="Nov-2023"/>
    <n v="66.452399999999997"/>
  </r>
  <r>
    <n v="5798"/>
    <d v="2023-11-28T00:00:00"/>
    <x v="331"/>
    <x v="0"/>
    <x v="2"/>
    <x v="7"/>
    <n v="4"/>
    <n v="139.56"/>
    <x v="331"/>
    <s v="Low"/>
    <n v="2023"/>
    <s v="Ashley Calhoun"/>
    <s v="ASHLEY CALHOUN"/>
    <n v="502.416"/>
    <s v="Nov-2023"/>
    <n v="100.4832"/>
  </r>
  <r>
    <n v="6578"/>
    <d v="2023-11-29T00:00:00"/>
    <x v="332"/>
    <x v="3"/>
    <x v="1"/>
    <x v="7"/>
    <n v="3"/>
    <n v="984.14"/>
    <x v="332"/>
    <s v="Low"/>
    <n v="2023"/>
    <s v="Lindsey Larson"/>
    <s v="LINDSEY LARSON"/>
    <n v="2657.1779999999999"/>
    <s v="Nov-2023"/>
    <n v="531.43560000000002"/>
  </r>
  <r>
    <n v="8091"/>
    <d v="2023-11-30T00:00:00"/>
    <x v="333"/>
    <x v="2"/>
    <x v="1"/>
    <x v="2"/>
    <n v="6"/>
    <n v="826.43"/>
    <x v="333"/>
    <s v="Low"/>
    <n v="2023"/>
    <s v="Kenneth Elliott"/>
    <s v="KENNETH ELLIOTT"/>
    <n v="4462.7219999999998"/>
    <s v="Nov-2023"/>
    <n v="892.5444"/>
  </r>
  <r>
    <n v="9595"/>
    <d v="2023-11-30T00:00:00"/>
    <x v="334"/>
    <x v="2"/>
    <x v="1"/>
    <x v="2"/>
    <n v="9"/>
    <n v="893.16"/>
    <x v="334"/>
    <s v="High"/>
    <n v="2023"/>
    <s v="Jamie Anderson"/>
    <s v="JAMIE ANDERSON"/>
    <n v="7234.5959999999995"/>
    <s v="Nov-2023"/>
    <n v="1446.9191999999998"/>
  </r>
  <r>
    <n v="9920"/>
    <d v="2023-12-01T00:00:00"/>
    <x v="335"/>
    <x v="2"/>
    <x v="0"/>
    <x v="6"/>
    <n v="2"/>
    <n v="763.42"/>
    <x v="335"/>
    <s v="Low"/>
    <n v="2023"/>
    <s v="Daniel Johnston"/>
    <s v="DANIEL JOHNSTON"/>
    <n v="1374.1559999999999"/>
    <s v="Dec-2023"/>
    <n v="274.83119999999997"/>
  </r>
  <r>
    <n v="1718"/>
    <d v="2023-12-01T00:00:00"/>
    <x v="336"/>
    <x v="0"/>
    <x v="1"/>
    <x v="3"/>
    <n v="1"/>
    <n v="20.92"/>
    <x v="336"/>
    <s v="Low"/>
    <n v="2023"/>
    <s v="Robert Woods"/>
    <s v="ROBERT WOODS"/>
    <n v="18.828000000000003"/>
    <s v="Dec-2023"/>
    <n v="3.7656000000000001"/>
  </r>
  <r>
    <n v="6384"/>
    <d v="2023-12-02T00:00:00"/>
    <x v="337"/>
    <x v="2"/>
    <x v="1"/>
    <x v="0"/>
    <n v="4"/>
    <n v="55.28"/>
    <x v="337"/>
    <s v="Low"/>
    <n v="2023"/>
    <s v="Lisa Miller"/>
    <s v="LISA MILLER"/>
    <n v="199.00800000000001"/>
    <s v="Dec-2023"/>
    <n v="39.801600000000001"/>
  </r>
  <r>
    <n v="8971"/>
    <d v="2023-12-02T00:00:00"/>
    <x v="338"/>
    <x v="0"/>
    <x v="0"/>
    <x v="3"/>
    <n v="8"/>
    <n v="698"/>
    <x v="338"/>
    <s v="High"/>
    <n v="2023"/>
    <s v="Cory Martinez"/>
    <s v="CORY MARTINEZ"/>
    <n v="5025.6000000000004"/>
    <s v="Dec-2023"/>
    <n v="1005.12"/>
  </r>
  <r>
    <n v="8260"/>
    <d v="2023-12-02T00:00:00"/>
    <x v="339"/>
    <x v="0"/>
    <x v="2"/>
    <x v="5"/>
    <n v="6"/>
    <n v="352.64"/>
    <x v="339"/>
    <s v="Low"/>
    <n v="2023"/>
    <s v="April White"/>
    <s v="APRIL WHITE"/>
    <n v="1904.2559999999999"/>
    <s v="Dec-2023"/>
    <n v="380.85120000000001"/>
  </r>
  <r>
    <n v="3712"/>
    <d v="2023-12-04T00:00:00"/>
    <x v="340"/>
    <x v="1"/>
    <x v="0"/>
    <x v="1"/>
    <n v="9"/>
    <n v="441.23"/>
    <x v="340"/>
    <s v="Low"/>
    <n v="2023"/>
    <s v="Brian Rogers"/>
    <s v="BRIAN ROGERS"/>
    <n v="3573.9630000000002"/>
    <s v="Dec-2023"/>
    <n v="714.79259999999999"/>
  </r>
  <r>
    <n v="1946"/>
    <d v="2023-12-05T00:00:00"/>
    <x v="341"/>
    <x v="0"/>
    <x v="2"/>
    <x v="2"/>
    <n v="6"/>
    <n v="520.44000000000005"/>
    <x v="341"/>
    <s v="Low"/>
    <n v="2023"/>
    <s v="Sylvia Klein"/>
    <s v="SYLVIA KLEIN"/>
    <n v="2810.3760000000002"/>
    <s v="Dec-2023"/>
    <n v="562.0752"/>
  </r>
  <r>
    <n v="8440"/>
    <d v="2023-12-08T00:00:00"/>
    <x v="342"/>
    <x v="3"/>
    <x v="1"/>
    <x v="2"/>
    <n v="2"/>
    <n v="492.56"/>
    <x v="342"/>
    <s v="Low"/>
    <n v="2023"/>
    <s v="Emma Krause"/>
    <s v="EMMA KRAUSE"/>
    <n v="886.60800000000006"/>
    <s v="Dec-2023"/>
    <n v="177.32159999999999"/>
  </r>
  <r>
    <n v="3450"/>
    <d v="2023-12-08T00:00:00"/>
    <x v="343"/>
    <x v="0"/>
    <x v="2"/>
    <x v="5"/>
    <n v="3"/>
    <n v="347.84"/>
    <x v="343"/>
    <s v="Low"/>
    <n v="2023"/>
    <s v="Richard Carter"/>
    <s v="RICHARD CARTER"/>
    <n v="939.16799999999989"/>
    <s v="Dec-2023"/>
    <n v="187.83359999999999"/>
  </r>
  <r>
    <n v="8515"/>
    <d v="2023-12-09T00:00:00"/>
    <x v="344"/>
    <x v="1"/>
    <x v="1"/>
    <x v="6"/>
    <n v="4"/>
    <n v="675.17"/>
    <x v="344"/>
    <s v="Low"/>
    <n v="2023"/>
    <s v="Terry Johnson"/>
    <s v="TERRY JOHNSON"/>
    <n v="2430.6120000000001"/>
    <s v="Dec-2023"/>
    <n v="486.12239999999997"/>
  </r>
  <r>
    <n v="4789"/>
    <d v="2023-12-10T00:00:00"/>
    <x v="345"/>
    <x v="0"/>
    <x v="0"/>
    <x v="2"/>
    <n v="5"/>
    <n v="799.84"/>
    <x v="345"/>
    <s v="Low"/>
    <n v="2023"/>
    <s v="Tim Parks"/>
    <s v="TIM PARKS"/>
    <n v="3599.2799999999997"/>
    <s v="Dec-2023"/>
    <n v="719.85599999999999"/>
  </r>
  <r>
    <n v="3029"/>
    <d v="2023-12-10T00:00:00"/>
    <x v="346"/>
    <x v="2"/>
    <x v="0"/>
    <x v="4"/>
    <n v="1"/>
    <n v="955.78"/>
    <x v="346"/>
    <s v="Low"/>
    <n v="2023"/>
    <s v="Harold Johns"/>
    <s v="HAROLD JOHNS"/>
    <n v="860.202"/>
    <s v="Dec-2023"/>
    <n v="172.04039999999998"/>
  </r>
  <r>
    <n v="2150"/>
    <d v="2023-12-11T00:00:00"/>
    <x v="347"/>
    <x v="1"/>
    <x v="0"/>
    <x v="6"/>
    <n v="2"/>
    <n v="82.46"/>
    <x v="347"/>
    <s v="Low"/>
    <n v="2023"/>
    <s v="Michael Campbell"/>
    <s v="MICHAEL CAMPBELL"/>
    <n v="148.428"/>
    <s v="Dec-2023"/>
    <n v="29.685599999999997"/>
  </r>
  <r>
    <n v="6745"/>
    <d v="2023-12-11T00:00:00"/>
    <x v="348"/>
    <x v="2"/>
    <x v="1"/>
    <x v="5"/>
    <n v="8"/>
    <n v="223.88"/>
    <x v="348"/>
    <s v="Low"/>
    <n v="2023"/>
    <s v="Rodney Barrett"/>
    <s v="RODNEY BARRETT"/>
    <n v="1611.9359999999999"/>
    <s v="Dec-2023"/>
    <n v="322.38720000000001"/>
  </r>
  <r>
    <n v="1905"/>
    <d v="2023-12-11T00:00:00"/>
    <x v="349"/>
    <x v="3"/>
    <x v="0"/>
    <x v="0"/>
    <n v="9"/>
    <n v="93.94"/>
    <x v="349"/>
    <s v="Low"/>
    <n v="2023"/>
    <s v="Brandon Crosby"/>
    <s v="BRANDON CROSBY"/>
    <n v="760.9140000000001"/>
    <s v="Dec-2023"/>
    <n v="152.18280000000001"/>
  </r>
  <r>
    <n v="1118"/>
    <d v="2023-12-12T00:00:00"/>
    <x v="350"/>
    <x v="2"/>
    <x v="2"/>
    <x v="5"/>
    <n v="3"/>
    <n v="888.06"/>
    <x v="350"/>
    <s v="Low"/>
    <n v="2023"/>
    <s v="Peter Mendoza"/>
    <s v="PETER MENDOZA"/>
    <n v="2397.7620000000002"/>
    <s v="Dec-2023"/>
    <n v="479.55239999999998"/>
  </r>
  <r>
    <n v="7426"/>
    <d v="2023-12-13T00:00:00"/>
    <x v="351"/>
    <x v="3"/>
    <x v="0"/>
    <x v="1"/>
    <n v="4"/>
    <n v="546.22"/>
    <x v="351"/>
    <s v="Low"/>
    <n v="2023"/>
    <s v="Julia Curry"/>
    <s v="JULIA CURRY"/>
    <n v="1966.3920000000001"/>
    <s v="Dec-2023"/>
    <n v="393.27840000000003"/>
  </r>
  <r>
    <n v="9270"/>
    <d v="2023-12-13T00:00:00"/>
    <x v="352"/>
    <x v="2"/>
    <x v="0"/>
    <x v="7"/>
    <n v="9"/>
    <n v="675.88"/>
    <x v="352"/>
    <s v="High"/>
    <n v="2023"/>
    <s v="Julie Becker"/>
    <s v="JULIE BECKER"/>
    <n v="5474.6280000000006"/>
    <s v="Dec-2023"/>
    <n v="1094.9256"/>
  </r>
  <r>
    <n v="3978"/>
    <d v="2023-12-14T00:00:00"/>
    <x v="353"/>
    <x v="1"/>
    <x v="2"/>
    <x v="0"/>
    <n v="3"/>
    <n v="963.48"/>
    <x v="353"/>
    <s v="Low"/>
    <n v="2023"/>
    <s v="Marie Jenkins"/>
    <s v="MARIE JENKINS"/>
    <n v="2601.3960000000002"/>
    <s v="Dec-2023"/>
    <n v="520.27919999999995"/>
  </r>
  <r>
    <n v="4936"/>
    <d v="2023-12-16T00:00:00"/>
    <x v="354"/>
    <x v="2"/>
    <x v="1"/>
    <x v="2"/>
    <n v="6"/>
    <n v="792.82"/>
    <x v="354"/>
    <s v="Low"/>
    <n v="2023"/>
    <s v="Christopher Vazquez"/>
    <s v="CHRISTOPHER VAZQUEZ"/>
    <n v="4281.2280000000001"/>
    <s v="Dec-2023"/>
    <n v="856.24559999999997"/>
  </r>
  <r>
    <n v="2079"/>
    <d v="2023-12-16T00:00:00"/>
    <x v="355"/>
    <x v="2"/>
    <x v="1"/>
    <x v="3"/>
    <n v="5"/>
    <n v="520.52"/>
    <x v="355"/>
    <s v="Low"/>
    <n v="2023"/>
    <s v="Isaac Martinez"/>
    <s v="ISAAC MARTINEZ"/>
    <n v="2342.34"/>
    <s v="Dec-2023"/>
    <n v="468.46799999999996"/>
  </r>
  <r>
    <n v="6269"/>
    <d v="2023-12-18T00:00:00"/>
    <x v="356"/>
    <x v="1"/>
    <x v="1"/>
    <x v="6"/>
    <n v="4"/>
    <n v="895.61"/>
    <x v="356"/>
    <s v="Low"/>
    <n v="2023"/>
    <s v="Pamela Smith"/>
    <s v="PAMELA SMITH"/>
    <n v="3224.1959999999999"/>
    <s v="Dec-2023"/>
    <n v="644.83920000000001"/>
  </r>
  <r>
    <n v="4603"/>
    <d v="2023-12-18T00:00:00"/>
    <x v="357"/>
    <x v="0"/>
    <x v="2"/>
    <x v="1"/>
    <n v="3"/>
    <n v="987.91"/>
    <x v="357"/>
    <s v="Low"/>
    <n v="2023"/>
    <s v="Lisa Medina"/>
    <s v="LISA MEDINA"/>
    <n v="2667.357"/>
    <s v="Dec-2023"/>
    <n v="533.47140000000002"/>
  </r>
  <r>
    <n v="3562"/>
    <d v="2023-12-20T00:00:00"/>
    <x v="358"/>
    <x v="0"/>
    <x v="1"/>
    <x v="3"/>
    <n v="7"/>
    <n v="820.91"/>
    <x v="358"/>
    <s v="High"/>
    <n v="2023"/>
    <s v="Olivia Carpenter"/>
    <s v="OLIVIA CARPENTER"/>
    <n v="5171.7330000000002"/>
    <s v="Dec-2023"/>
    <n v="1034.3465999999999"/>
  </r>
  <r>
    <n v="4787"/>
    <d v="2023-12-21T00:00:00"/>
    <x v="359"/>
    <x v="2"/>
    <x v="2"/>
    <x v="7"/>
    <n v="9"/>
    <n v="229"/>
    <x v="359"/>
    <s v="Low"/>
    <n v="2023"/>
    <s v="Carol Bryan"/>
    <s v="CAROL BRYAN"/>
    <n v="1854.8999999999999"/>
    <s v="Dec-2023"/>
    <n v="370.97999999999996"/>
  </r>
  <r>
    <n v="8203"/>
    <d v="2023-12-21T00:00:00"/>
    <x v="360"/>
    <x v="0"/>
    <x v="2"/>
    <x v="7"/>
    <n v="3"/>
    <n v="951.35"/>
    <x v="360"/>
    <s v="Low"/>
    <n v="2023"/>
    <s v="Gregory Scott"/>
    <s v="GREGORY SCOTT"/>
    <n v="2568.645"/>
    <s v="Dec-2023"/>
    <n v="513.72900000000004"/>
  </r>
  <r>
    <n v="3434"/>
    <d v="2023-12-21T00:00:00"/>
    <x v="361"/>
    <x v="2"/>
    <x v="0"/>
    <x v="6"/>
    <n v="4"/>
    <n v="314.85000000000002"/>
    <x v="361"/>
    <s v="Low"/>
    <n v="2023"/>
    <s v="Keith Gaines"/>
    <s v="KEITH GAINES"/>
    <n v="1133.46"/>
    <s v="Dec-2023"/>
    <n v="226.69200000000001"/>
  </r>
  <r>
    <n v="1419"/>
    <d v="2023-12-21T00:00:00"/>
    <x v="362"/>
    <x v="0"/>
    <x v="1"/>
    <x v="1"/>
    <n v="3"/>
    <n v="970.21"/>
    <x v="362"/>
    <s v="Low"/>
    <n v="2023"/>
    <s v="Teresa Hoover"/>
    <s v="TERESA HOOVER"/>
    <n v="2619.567"/>
    <s v="Dec-2023"/>
    <n v="523.91340000000002"/>
  </r>
  <r>
    <n v="8913"/>
    <d v="2023-12-21T00:00:00"/>
    <x v="363"/>
    <x v="2"/>
    <x v="2"/>
    <x v="4"/>
    <n v="8"/>
    <n v="645.54999999999995"/>
    <x v="363"/>
    <s v="High"/>
    <n v="2023"/>
    <s v="Lori Burton"/>
    <s v="LORI BURTON"/>
    <n v="4647.96"/>
    <s v="Dec-2023"/>
    <n v="929.59199999999987"/>
  </r>
  <r>
    <n v="2613"/>
    <d v="2023-12-22T00:00:00"/>
    <x v="364"/>
    <x v="3"/>
    <x v="1"/>
    <x v="7"/>
    <n v="3"/>
    <n v="569.37"/>
    <x v="364"/>
    <s v="Low"/>
    <n v="2023"/>
    <s v="Cassandra Stewart"/>
    <s v="CASSANDRA STEWART"/>
    <n v="1537.299"/>
    <s v="Dec-2023"/>
    <n v="307.45979999999997"/>
  </r>
  <r>
    <n v="3133"/>
    <d v="2023-12-23T00:00:00"/>
    <x v="365"/>
    <x v="0"/>
    <x v="1"/>
    <x v="3"/>
    <n v="6"/>
    <n v="145.74"/>
    <x v="365"/>
    <s v="Low"/>
    <n v="2023"/>
    <s v="Rachel Kim"/>
    <s v="RACHEL KIM"/>
    <n v="786.99600000000009"/>
    <s v="Dec-2023"/>
    <n v="157.39920000000001"/>
  </r>
  <r>
    <n v="5612"/>
    <d v="2023-12-23T00:00:00"/>
    <x v="366"/>
    <x v="0"/>
    <x v="1"/>
    <x v="3"/>
    <n v="9"/>
    <n v="766.73"/>
    <x v="366"/>
    <s v="High"/>
    <n v="2023"/>
    <s v="Jennifer Munoz"/>
    <s v="JENNIFER MUNOZ"/>
    <n v="6210.5129999999999"/>
    <s v="Dec-2023"/>
    <n v="1242.1025999999999"/>
  </r>
  <r>
    <n v="4481"/>
    <d v="2023-12-24T00:00:00"/>
    <x v="367"/>
    <x v="2"/>
    <x v="1"/>
    <x v="6"/>
    <n v="6"/>
    <n v="397.17"/>
    <x v="367"/>
    <s v="Low"/>
    <n v="2023"/>
    <s v="Rick Smith"/>
    <s v="RICK SMITH"/>
    <n v="2144.7180000000003"/>
    <s v="Dec-2023"/>
    <n v="428.9436"/>
  </r>
  <r>
    <n v="3795"/>
    <d v="2023-12-24T00:00:00"/>
    <x v="368"/>
    <x v="2"/>
    <x v="0"/>
    <x v="4"/>
    <n v="1"/>
    <n v="408.95"/>
    <x v="368"/>
    <s v="Low"/>
    <n v="2023"/>
    <s v="Marcus Green"/>
    <s v="MARCUS GREEN"/>
    <n v="368.05500000000001"/>
    <s v="Dec-2023"/>
    <n v="73.61099999999999"/>
  </r>
  <r>
    <n v="9187"/>
    <d v="2023-12-24T00:00:00"/>
    <x v="369"/>
    <x v="3"/>
    <x v="2"/>
    <x v="6"/>
    <n v="4"/>
    <n v="202.68"/>
    <x v="369"/>
    <s v="Low"/>
    <n v="2023"/>
    <s v="Julie Hodge"/>
    <s v="JULIE HODGE"/>
    <n v="729.64800000000002"/>
    <s v="Dec-2023"/>
    <n v="145.92959999999999"/>
  </r>
  <r>
    <n v="7514"/>
    <d v="2023-12-26T00:00:00"/>
    <x v="370"/>
    <x v="2"/>
    <x v="1"/>
    <x v="2"/>
    <n v="4"/>
    <n v="927.91"/>
    <x v="370"/>
    <s v="Low"/>
    <n v="2023"/>
    <s v="Rebecca Thornton"/>
    <s v="REBECCA THORNTON"/>
    <n v="3340.4760000000001"/>
    <s v="Dec-2023"/>
    <n v="668.09519999999998"/>
  </r>
  <r>
    <n v="5073"/>
    <d v="2023-12-26T00:00:00"/>
    <x v="371"/>
    <x v="2"/>
    <x v="2"/>
    <x v="3"/>
    <n v="1"/>
    <n v="452.73"/>
    <x v="371"/>
    <s v="Low"/>
    <n v="2023"/>
    <s v="Robert Duarte"/>
    <s v="ROBERT DUARTE"/>
    <n v="407.45700000000005"/>
    <s v="Dec-2023"/>
    <n v="81.491399999999999"/>
  </r>
  <r>
    <n v="7665"/>
    <d v="2023-12-27T00:00:00"/>
    <x v="372"/>
    <x v="2"/>
    <x v="2"/>
    <x v="3"/>
    <n v="4"/>
    <n v="503.21"/>
    <x v="372"/>
    <s v="Low"/>
    <n v="2023"/>
    <s v="Michael Beard"/>
    <s v="MICHAEL BEARD"/>
    <n v="1811.556"/>
    <s v="Dec-2023"/>
    <n v="362.31119999999999"/>
  </r>
  <r>
    <n v="6163"/>
    <d v="2023-12-29T00:00:00"/>
    <x v="373"/>
    <x v="1"/>
    <x v="2"/>
    <x v="0"/>
    <n v="3"/>
    <n v="237.71"/>
    <x v="373"/>
    <s v="Low"/>
    <n v="2023"/>
    <s v="Joseph Mccoy"/>
    <s v="JOSEPH MCCOY"/>
    <n v="641.81700000000001"/>
    <s v="Dec-2023"/>
    <n v="128.36339999999998"/>
  </r>
  <r>
    <n v="2083"/>
    <d v="2023-12-29T00:00:00"/>
    <x v="374"/>
    <x v="1"/>
    <x v="1"/>
    <x v="2"/>
    <n v="7"/>
    <n v="617.28"/>
    <x v="374"/>
    <s v="Low"/>
    <n v="2023"/>
    <s v="Shawn Gray"/>
    <s v="SHAWN GRAY"/>
    <n v="3888.864"/>
    <s v="Dec-2023"/>
    <n v="777.77279999999996"/>
  </r>
  <r>
    <n v="5710"/>
    <d v="2023-12-29T00:00:00"/>
    <x v="375"/>
    <x v="2"/>
    <x v="2"/>
    <x v="5"/>
    <n v="8"/>
    <n v="668.26"/>
    <x v="375"/>
    <s v="High"/>
    <n v="2023"/>
    <s v="Emily Johnson"/>
    <s v="EMILY JOHNSON"/>
    <n v="4811.4719999999998"/>
    <s v="Dec-2023"/>
    <n v="962.2944"/>
  </r>
  <r>
    <n v="1286"/>
    <d v="2023-12-29T00:00:00"/>
    <x v="376"/>
    <x v="0"/>
    <x v="1"/>
    <x v="2"/>
    <n v="3"/>
    <n v="662.76"/>
    <x v="376"/>
    <s v="Low"/>
    <n v="2023"/>
    <s v="Jerry Richards"/>
    <s v="JERRY RICHARDS"/>
    <n v="1789.4520000000002"/>
    <s v="Dec-2023"/>
    <n v="357.8904"/>
  </r>
  <r>
    <n v="5809"/>
    <d v="2023-12-30T00:00:00"/>
    <x v="377"/>
    <x v="1"/>
    <x v="1"/>
    <x v="7"/>
    <n v="7"/>
    <n v="801.92"/>
    <x v="377"/>
    <s v="High"/>
    <n v="2023"/>
    <s v="Alex Wright"/>
    <s v="ALEX WRIGHT"/>
    <n v="5052.0959999999995"/>
    <s v="Dec-2023"/>
    <n v="1010.4191999999999"/>
  </r>
  <r>
    <n v="3620"/>
    <d v="2023-12-30T00:00:00"/>
    <x v="378"/>
    <x v="0"/>
    <x v="0"/>
    <x v="6"/>
    <n v="3"/>
    <n v="269.64"/>
    <x v="378"/>
    <s v="Low"/>
    <n v="2023"/>
    <s v="Sharon Duran"/>
    <s v="SHARON DURAN"/>
    <n v="728.02800000000002"/>
    <s v="Dec-2023"/>
    <n v="145.60559999999998"/>
  </r>
  <r>
    <n v="6978"/>
    <d v="2023-12-30T00:00:00"/>
    <x v="379"/>
    <x v="3"/>
    <x v="1"/>
    <x v="3"/>
    <n v="3"/>
    <n v="129.01"/>
    <x v="379"/>
    <s v="Low"/>
    <n v="2023"/>
    <s v="Hannah Hernandez"/>
    <s v="HANNAH HERNANDEZ"/>
    <n v="348.327"/>
    <s v="Dec-2023"/>
    <n v="69.665399999999991"/>
  </r>
  <r>
    <n v="7417"/>
    <d v="2023-12-31T00:00:00"/>
    <x v="380"/>
    <x v="2"/>
    <x v="2"/>
    <x v="4"/>
    <n v="6"/>
    <n v="17.489999999999998"/>
    <x v="380"/>
    <s v="Low"/>
    <n v="2023"/>
    <s v="Susan Rodriguez"/>
    <s v="SUSAN RODRIGUEZ"/>
    <n v="94.445999999999998"/>
    <s v="Dec-2023"/>
    <n v="18.889199999999999"/>
  </r>
  <r>
    <n v="4206"/>
    <d v="2024-01-02T00:00:00"/>
    <x v="381"/>
    <x v="2"/>
    <x v="2"/>
    <x v="6"/>
    <n v="9"/>
    <n v="113.52"/>
    <x v="381"/>
    <s v="Low"/>
    <n v="2024"/>
    <s v="James James"/>
    <s v="JAMES JAMES"/>
    <n v="919.51199999999994"/>
    <s v="Jan-2024"/>
    <n v="183.90239999999997"/>
  </r>
  <r>
    <n v="4602"/>
    <d v="2024-01-04T00:00:00"/>
    <x v="382"/>
    <x v="0"/>
    <x v="0"/>
    <x v="4"/>
    <n v="9"/>
    <n v="816.68"/>
    <x v="382"/>
    <s v="High"/>
    <n v="2024"/>
    <s v="Michelle Cisneros"/>
    <s v="MICHELLE CISNEROS"/>
    <n v="6615.1079999999993"/>
    <s v="Jan-2024"/>
    <n v="1323.0216"/>
  </r>
  <r>
    <n v="9566"/>
    <d v="2024-01-06T00:00:00"/>
    <x v="383"/>
    <x v="2"/>
    <x v="1"/>
    <x v="6"/>
    <n v="2"/>
    <n v="185.38"/>
    <x v="383"/>
    <s v="Low"/>
    <n v="2024"/>
    <s v="Rhonda Brown"/>
    <s v="RHONDA BROWN"/>
    <n v="333.68400000000003"/>
    <s v="Jan-2024"/>
    <n v="66.736800000000002"/>
  </r>
  <r>
    <n v="1619"/>
    <d v="2024-01-06T00:00:00"/>
    <x v="384"/>
    <x v="1"/>
    <x v="1"/>
    <x v="5"/>
    <n v="5"/>
    <n v="554.03"/>
    <x v="384"/>
    <s v="Low"/>
    <n v="2024"/>
    <s v="Michelle Wilkinson"/>
    <s v="MICHELLE WILKINSON"/>
    <n v="2493.1350000000002"/>
    <s v="Jan-2024"/>
    <n v="498.62700000000001"/>
  </r>
  <r>
    <n v="9887"/>
    <d v="2024-01-07T00:00:00"/>
    <x v="385"/>
    <x v="2"/>
    <x v="0"/>
    <x v="1"/>
    <n v="7"/>
    <n v="833.81"/>
    <x v="385"/>
    <s v="High"/>
    <n v="2024"/>
    <s v="Joe Patterson"/>
    <s v="JOE PATTERSON"/>
    <n v="5253.0029999999997"/>
    <s v="Jan-2024"/>
    <n v="1050.6006"/>
  </r>
  <r>
    <n v="8805"/>
    <d v="2024-01-07T00:00:00"/>
    <x v="386"/>
    <x v="2"/>
    <x v="2"/>
    <x v="1"/>
    <n v="5"/>
    <n v="695.7"/>
    <x v="386"/>
    <s v="Low"/>
    <n v="2024"/>
    <s v="Desiree Smith"/>
    <s v="DESIREE SMITH"/>
    <n v="3130.6500000000005"/>
    <s v="Jan-2024"/>
    <n v="626.13"/>
  </r>
  <r>
    <n v="3627"/>
    <d v="2024-01-08T00:00:00"/>
    <x v="387"/>
    <x v="2"/>
    <x v="2"/>
    <x v="5"/>
    <n v="6"/>
    <n v="31.9"/>
    <x v="387"/>
    <s v="Low"/>
    <n v="2024"/>
    <s v="Helen Choi"/>
    <s v="HELEN CHOI"/>
    <n v="172.26"/>
    <s v="Jan-2024"/>
    <n v="34.451999999999998"/>
  </r>
  <r>
    <n v="3952"/>
    <d v="2024-01-08T00:00:00"/>
    <x v="388"/>
    <x v="2"/>
    <x v="0"/>
    <x v="0"/>
    <n v="1"/>
    <n v="113.88"/>
    <x v="388"/>
    <s v="Low"/>
    <n v="2024"/>
    <s v="Heather Smith"/>
    <s v="HEATHER SMITH"/>
    <n v="102.492"/>
    <s v="Jan-2024"/>
    <n v="20.4984"/>
  </r>
  <r>
    <n v="6771"/>
    <d v="2024-01-08T00:00:00"/>
    <x v="389"/>
    <x v="1"/>
    <x v="1"/>
    <x v="6"/>
    <n v="1"/>
    <n v="558.26"/>
    <x v="389"/>
    <s v="Low"/>
    <n v="2024"/>
    <s v="Harold Mack"/>
    <s v="HAROLD MACK"/>
    <n v="502.43400000000003"/>
    <s v="Jan-2024"/>
    <n v="100.48679999999999"/>
  </r>
  <r>
    <n v="3725"/>
    <d v="2024-01-08T00:00:00"/>
    <x v="390"/>
    <x v="2"/>
    <x v="1"/>
    <x v="1"/>
    <n v="7"/>
    <n v="455.29"/>
    <x v="390"/>
    <s v="Low"/>
    <n v="2024"/>
    <s v="Michael Rogers"/>
    <s v="MICHAEL ROGERS"/>
    <n v="2868.3270000000002"/>
    <s v="Jan-2024"/>
    <n v="573.66539999999998"/>
  </r>
  <r>
    <n v="7637"/>
    <d v="2024-01-09T00:00:00"/>
    <x v="391"/>
    <x v="2"/>
    <x v="1"/>
    <x v="0"/>
    <n v="9"/>
    <n v="203.82"/>
    <x v="391"/>
    <s v="Low"/>
    <n v="2024"/>
    <s v="Daniel Morales"/>
    <s v="DANIEL MORALES"/>
    <n v="1650.942"/>
    <s v="Jan-2024"/>
    <n v="330.1884"/>
  </r>
  <r>
    <n v="3636"/>
    <d v="2024-01-09T00:00:00"/>
    <x v="392"/>
    <x v="1"/>
    <x v="1"/>
    <x v="5"/>
    <n v="5"/>
    <n v="433.92"/>
    <x v="392"/>
    <s v="Low"/>
    <n v="2024"/>
    <s v="Anthony Wilson"/>
    <s v="ANTHONY WILSON"/>
    <n v="1952.64"/>
    <s v="Jan-2024"/>
    <n v="390.52799999999996"/>
  </r>
  <r>
    <n v="2272"/>
    <d v="2024-01-09T00:00:00"/>
    <x v="393"/>
    <x v="2"/>
    <x v="1"/>
    <x v="0"/>
    <n v="9"/>
    <n v="419.99"/>
    <x v="393"/>
    <s v="Low"/>
    <n v="2024"/>
    <s v="Henry Mullins"/>
    <s v="HENRY MULLINS"/>
    <n v="3401.9190000000003"/>
    <s v="Jan-2024"/>
    <n v="680.38379999999995"/>
  </r>
  <r>
    <n v="5996"/>
    <d v="2024-01-10T00:00:00"/>
    <x v="394"/>
    <x v="3"/>
    <x v="0"/>
    <x v="3"/>
    <n v="5"/>
    <n v="869.78"/>
    <x v="394"/>
    <s v="Low"/>
    <n v="2024"/>
    <s v="Olivia Austin"/>
    <s v="OLIVIA AUSTIN"/>
    <n v="3914.01"/>
    <s v="Jan-2024"/>
    <n v="782.80199999999991"/>
  </r>
  <r>
    <n v="1671"/>
    <d v="2024-01-11T00:00:00"/>
    <x v="395"/>
    <x v="1"/>
    <x v="0"/>
    <x v="3"/>
    <n v="8"/>
    <n v="145.52000000000001"/>
    <x v="395"/>
    <s v="Low"/>
    <n v="2024"/>
    <s v="Michael Larson"/>
    <s v="MICHAEL LARSON"/>
    <n v="1047.7440000000001"/>
    <s v="Jan-2024"/>
    <n v="209.5488"/>
  </r>
  <r>
    <n v="7322"/>
    <d v="2024-01-11T00:00:00"/>
    <x v="396"/>
    <x v="0"/>
    <x v="1"/>
    <x v="0"/>
    <n v="3"/>
    <n v="115.53"/>
    <x v="396"/>
    <s v="Low"/>
    <n v="2024"/>
    <s v="Robert Banks"/>
    <s v="ROBERT BANKS"/>
    <n v="311.93100000000004"/>
    <s v="Jan-2024"/>
    <n v="62.386199999999995"/>
  </r>
  <r>
    <n v="5119"/>
    <d v="2024-01-12T00:00:00"/>
    <x v="397"/>
    <x v="1"/>
    <x v="2"/>
    <x v="7"/>
    <n v="9"/>
    <n v="304.14999999999998"/>
    <x v="397"/>
    <s v="Low"/>
    <n v="2024"/>
    <s v="David Patterson"/>
    <s v="DAVID PATTERSON"/>
    <n v="2463.6150000000002"/>
    <s v="Jan-2024"/>
    <n v="492.72299999999996"/>
  </r>
  <r>
    <n v="5888"/>
    <d v="2024-01-12T00:00:00"/>
    <x v="398"/>
    <x v="3"/>
    <x v="0"/>
    <x v="1"/>
    <n v="8"/>
    <n v="945.17"/>
    <x v="398"/>
    <s v="High"/>
    <n v="2024"/>
    <s v="Elizabeth Mcbride"/>
    <s v="ELIZABETH MCBRIDE"/>
    <n v="6805.2240000000002"/>
    <s v="Jan-2024"/>
    <n v="1361.0447999999999"/>
  </r>
  <r>
    <n v="8896"/>
    <d v="2024-01-13T00:00:00"/>
    <x v="399"/>
    <x v="1"/>
    <x v="1"/>
    <x v="1"/>
    <n v="9"/>
    <n v="183.62"/>
    <x v="399"/>
    <s v="Low"/>
    <n v="2024"/>
    <s v="Jason Brewer"/>
    <s v="JASON BREWER"/>
    <n v="1487.3220000000001"/>
    <s v="Jan-2024"/>
    <n v="297.46439999999996"/>
  </r>
  <r>
    <n v="7279"/>
    <d v="2024-01-13T00:00:00"/>
    <x v="400"/>
    <x v="3"/>
    <x v="2"/>
    <x v="0"/>
    <n v="7"/>
    <n v="945.28"/>
    <x v="400"/>
    <s v="High"/>
    <n v="2024"/>
    <s v="Anthony Beck"/>
    <s v="ANTHONY BECK"/>
    <n v="5955.2639999999992"/>
    <s v="Jan-2024"/>
    <n v="1191.0527999999999"/>
  </r>
  <r>
    <n v="7230"/>
    <d v="2024-01-13T00:00:00"/>
    <x v="401"/>
    <x v="1"/>
    <x v="1"/>
    <x v="5"/>
    <n v="2"/>
    <n v="841.46"/>
    <x v="401"/>
    <s v="Low"/>
    <n v="2024"/>
    <s v="Katherine White"/>
    <s v="KATHERINE WHITE"/>
    <n v="1514.6280000000002"/>
    <s v="Jan-2024"/>
    <n v="302.92559999999997"/>
  </r>
  <r>
    <n v="1260"/>
    <d v="2024-01-14T00:00:00"/>
    <x v="402"/>
    <x v="2"/>
    <x v="2"/>
    <x v="3"/>
    <n v="6"/>
    <n v="46.3"/>
    <x v="402"/>
    <s v="Low"/>
    <n v="2024"/>
    <s v="Dr. Karen Welch"/>
    <s v="DR. KAREN WELCH"/>
    <n v="250.02"/>
    <s v="Jan-2024"/>
    <n v="50.003999999999998"/>
  </r>
  <r>
    <n v="5892"/>
    <d v="2024-01-14T00:00:00"/>
    <x v="403"/>
    <x v="2"/>
    <x v="2"/>
    <x v="5"/>
    <n v="3"/>
    <n v="619.07000000000005"/>
    <x v="403"/>
    <s v="Low"/>
    <n v="2024"/>
    <s v="Felicia Salas"/>
    <s v="FELICIA SALAS"/>
    <n v="1671.489"/>
    <s v="Jan-2024"/>
    <n v="334.2978"/>
  </r>
  <r>
    <n v="3668"/>
    <d v="2024-01-14T00:00:00"/>
    <x v="404"/>
    <x v="1"/>
    <x v="0"/>
    <x v="6"/>
    <n v="8"/>
    <n v="984.82"/>
    <x v="404"/>
    <s v="High"/>
    <n v="2024"/>
    <s v="Marissa Schmidt"/>
    <s v="MARISSA SCHMIDT"/>
    <n v="7090.7040000000006"/>
    <s v="Jan-2024"/>
    <n v="1418.1408000000001"/>
  </r>
  <r>
    <n v="9379"/>
    <d v="2024-01-18T00:00:00"/>
    <x v="405"/>
    <x v="0"/>
    <x v="1"/>
    <x v="5"/>
    <n v="6"/>
    <n v="971.35"/>
    <x v="405"/>
    <s v="High"/>
    <n v="2024"/>
    <s v="Jamie Richardson"/>
    <s v="JAMIE RICHARDSON"/>
    <n v="5245.29"/>
    <s v="Jan-2024"/>
    <n v="1049.058"/>
  </r>
  <r>
    <n v="5417"/>
    <d v="2024-01-19T00:00:00"/>
    <x v="406"/>
    <x v="0"/>
    <x v="1"/>
    <x v="2"/>
    <n v="3"/>
    <n v="194.57"/>
    <x v="406"/>
    <s v="Low"/>
    <n v="2024"/>
    <s v="John Patel"/>
    <s v="JOHN PATEL"/>
    <n v="525.33899999999994"/>
    <s v="Jan-2024"/>
    <n v="105.06780000000001"/>
  </r>
  <r>
    <n v="1333"/>
    <d v="2024-01-20T00:00:00"/>
    <x v="407"/>
    <x v="3"/>
    <x v="0"/>
    <x v="3"/>
    <n v="9"/>
    <n v="148.71"/>
    <x v="407"/>
    <s v="Low"/>
    <n v="2024"/>
    <s v="Stephen Robinson"/>
    <s v="STEPHEN ROBINSON"/>
    <n v="1204.5509999999999"/>
    <s v="Jan-2024"/>
    <n v="240.9102"/>
  </r>
  <r>
    <n v="1592"/>
    <d v="2024-01-20T00:00:00"/>
    <x v="408"/>
    <x v="1"/>
    <x v="1"/>
    <x v="3"/>
    <n v="1"/>
    <n v="256.23"/>
    <x v="408"/>
    <s v="Low"/>
    <n v="2024"/>
    <s v="Jennifer Frost"/>
    <s v="JENNIFER FROST"/>
    <n v="230.60700000000003"/>
    <s v="Jan-2024"/>
    <n v="46.121400000000001"/>
  </r>
  <r>
    <n v="7044"/>
    <d v="2024-01-22T00:00:00"/>
    <x v="409"/>
    <x v="0"/>
    <x v="1"/>
    <x v="2"/>
    <n v="6"/>
    <n v="734.9"/>
    <x v="409"/>
    <s v="Low"/>
    <n v="2024"/>
    <s v="Julia Padilla"/>
    <s v="JULIA PADILLA"/>
    <n v="3968.46"/>
    <s v="Jan-2024"/>
    <n v="793.69199999999989"/>
  </r>
  <r>
    <n v="4733"/>
    <d v="2024-01-22T00:00:00"/>
    <x v="410"/>
    <x v="0"/>
    <x v="1"/>
    <x v="4"/>
    <n v="3"/>
    <n v="472.73"/>
    <x v="410"/>
    <s v="Low"/>
    <n v="2024"/>
    <s v="Mrs. Jennifer Baker"/>
    <s v="MRS. JENNIFER BAKER"/>
    <n v="1276.3710000000001"/>
    <s v="Jan-2024"/>
    <n v="255.27420000000001"/>
  </r>
  <r>
    <n v="4141"/>
    <d v="2024-01-22T00:00:00"/>
    <x v="411"/>
    <x v="1"/>
    <x v="2"/>
    <x v="6"/>
    <n v="3"/>
    <n v="16.32"/>
    <x v="411"/>
    <s v="Low"/>
    <n v="2024"/>
    <s v="Joan Griffith"/>
    <s v="JOAN GRIFFITH"/>
    <n v="44.064"/>
    <s v="Jan-2024"/>
    <n v="8.8127999999999993"/>
  </r>
  <r>
    <n v="4670"/>
    <d v="2024-01-23T00:00:00"/>
    <x v="412"/>
    <x v="3"/>
    <x v="1"/>
    <x v="0"/>
    <n v="4"/>
    <n v="937.59"/>
    <x v="412"/>
    <s v="Low"/>
    <n v="2024"/>
    <s v="David Gonzalez"/>
    <s v="DAVID GONZALEZ"/>
    <n v="3375.3240000000001"/>
    <s v="Jan-2024"/>
    <n v="675.06479999999999"/>
  </r>
  <r>
    <n v="4547"/>
    <d v="2024-01-24T00:00:00"/>
    <x v="270"/>
    <x v="3"/>
    <x v="0"/>
    <x v="3"/>
    <n v="7"/>
    <n v="275.38"/>
    <x v="413"/>
    <s v="Low"/>
    <n v="2024"/>
    <s v="Ashley Brown"/>
    <s v="ASHLEY BROWN"/>
    <n v="1734.894"/>
    <s v="Jan-2024"/>
    <n v="346.97879999999998"/>
  </r>
  <r>
    <n v="2291"/>
    <d v="2024-01-24T00:00:00"/>
    <x v="413"/>
    <x v="1"/>
    <x v="0"/>
    <x v="7"/>
    <n v="1"/>
    <n v="801.42"/>
    <x v="414"/>
    <s v="Low"/>
    <n v="2024"/>
    <s v="James King"/>
    <s v="JAMES KING"/>
    <n v="721.27800000000002"/>
    <s v="Jan-2024"/>
    <n v="144.25559999999999"/>
  </r>
  <r>
    <n v="5894"/>
    <d v="2024-01-24T00:00:00"/>
    <x v="414"/>
    <x v="2"/>
    <x v="1"/>
    <x v="6"/>
    <n v="1"/>
    <n v="997.95"/>
    <x v="415"/>
    <s v="Low"/>
    <n v="2024"/>
    <s v="Brian Wagner"/>
    <s v="BRIAN WAGNER"/>
    <n v="898.15500000000009"/>
    <s v="Jan-2024"/>
    <n v="179.631"/>
  </r>
  <r>
    <n v="1352"/>
    <d v="2024-01-24T00:00:00"/>
    <x v="415"/>
    <x v="2"/>
    <x v="0"/>
    <x v="1"/>
    <n v="2"/>
    <n v="425.53"/>
    <x v="416"/>
    <s v="Low"/>
    <n v="2024"/>
    <s v="Jillian May"/>
    <s v="JILLIAN MAY"/>
    <n v="765.95399999999995"/>
    <s v="Jan-2024"/>
    <n v="153.1908"/>
  </r>
  <r>
    <n v="2126"/>
    <d v="2024-01-25T00:00:00"/>
    <x v="416"/>
    <x v="2"/>
    <x v="0"/>
    <x v="7"/>
    <n v="2"/>
    <n v="272.94"/>
    <x v="417"/>
    <s v="Low"/>
    <n v="2024"/>
    <s v="Peter Novak"/>
    <s v="PETER NOVAK"/>
    <n v="491.29200000000003"/>
    <s v="Jan-2024"/>
    <n v="98.258399999999995"/>
  </r>
  <r>
    <n v="3545"/>
    <d v="2024-01-26T00:00:00"/>
    <x v="417"/>
    <x v="2"/>
    <x v="0"/>
    <x v="0"/>
    <n v="4"/>
    <n v="241.27"/>
    <x v="418"/>
    <s v="Low"/>
    <n v="2024"/>
    <s v="Theresa Thomas"/>
    <s v="THERESA THOMAS"/>
    <n v="868.572"/>
    <s v="Jan-2024"/>
    <n v="173.71440000000001"/>
  </r>
  <r>
    <n v="2498"/>
    <d v="2024-01-26T00:00:00"/>
    <x v="418"/>
    <x v="2"/>
    <x v="1"/>
    <x v="7"/>
    <n v="7"/>
    <n v="571.87"/>
    <x v="419"/>
    <s v="Low"/>
    <n v="2024"/>
    <s v="Terry Jenkins"/>
    <s v="TERRY JENKINS"/>
    <n v="3602.7809999999999"/>
    <s v="Jan-2024"/>
    <n v="720.55619999999999"/>
  </r>
  <r>
    <n v="7998"/>
    <d v="2024-01-26T00:00:00"/>
    <x v="419"/>
    <x v="0"/>
    <x v="2"/>
    <x v="1"/>
    <n v="2"/>
    <n v="543.77"/>
    <x v="420"/>
    <s v="Low"/>
    <n v="2024"/>
    <s v="Margaret Richardson Md"/>
    <s v="MARGARET RICHARDSON MD"/>
    <n v="978.78599999999994"/>
    <s v="Jan-2024"/>
    <n v="195.75719999999998"/>
  </r>
  <r>
    <n v="2243"/>
    <d v="2024-01-27T00:00:00"/>
    <x v="420"/>
    <x v="2"/>
    <x v="1"/>
    <x v="5"/>
    <n v="9"/>
    <n v="362.12"/>
    <x v="421"/>
    <s v="Low"/>
    <n v="2024"/>
    <s v="Haley Buckley"/>
    <s v="HALEY BUCKLEY"/>
    <n v="2933.172"/>
    <s v="Jan-2024"/>
    <n v="586.63439999999991"/>
  </r>
  <r>
    <n v="7324"/>
    <d v="2024-01-27T00:00:00"/>
    <x v="421"/>
    <x v="0"/>
    <x v="2"/>
    <x v="2"/>
    <n v="4"/>
    <n v="119.37"/>
    <x v="422"/>
    <s v="Low"/>
    <n v="2024"/>
    <s v="Bethany Jones"/>
    <s v="BETHANY JONES"/>
    <n v="429.73200000000003"/>
    <s v="Jan-2024"/>
    <n v="85.946399999999997"/>
  </r>
  <r>
    <n v="9923"/>
    <d v="2024-01-29T00:00:00"/>
    <x v="422"/>
    <x v="2"/>
    <x v="2"/>
    <x v="3"/>
    <n v="7"/>
    <n v="500.54"/>
    <x v="423"/>
    <s v="Low"/>
    <n v="2024"/>
    <s v="Alex Allen"/>
    <s v="ALEX ALLEN"/>
    <n v="3153.4020000000005"/>
    <s v="Jan-2024"/>
    <n v="630.68039999999996"/>
  </r>
  <r>
    <n v="7378"/>
    <d v="2024-01-29T00:00:00"/>
    <x v="423"/>
    <x v="0"/>
    <x v="0"/>
    <x v="0"/>
    <n v="2"/>
    <n v="322.14"/>
    <x v="424"/>
    <s v="Low"/>
    <n v="2024"/>
    <s v="Christian Buckley"/>
    <s v="CHRISTIAN BUCKLEY"/>
    <n v="579.85199999999998"/>
    <s v="Jan-2024"/>
    <n v="115.97039999999998"/>
  </r>
  <r>
    <n v="1336"/>
    <d v="2024-01-30T00:00:00"/>
    <x v="424"/>
    <x v="1"/>
    <x v="0"/>
    <x v="2"/>
    <n v="8"/>
    <n v="824.39"/>
    <x v="425"/>
    <s v="High"/>
    <n v="2024"/>
    <s v="Elizabeth Pugh"/>
    <s v="ELIZABETH PUGH"/>
    <n v="5935.6080000000002"/>
    <s v="Jan-2024"/>
    <n v="1187.1215999999999"/>
  </r>
  <r>
    <n v="9961"/>
    <d v="2024-01-30T00:00:00"/>
    <x v="425"/>
    <x v="2"/>
    <x v="1"/>
    <x v="2"/>
    <n v="4"/>
    <n v="107.1"/>
    <x v="426"/>
    <s v="Low"/>
    <n v="2024"/>
    <s v="Bryan Deleon"/>
    <s v="BRYAN DELEON"/>
    <n v="385.56"/>
    <s v="Jan-2024"/>
    <n v="77.111999999999995"/>
  </r>
  <r>
    <n v="5464"/>
    <d v="2024-01-31T00:00:00"/>
    <x v="426"/>
    <x v="0"/>
    <x v="0"/>
    <x v="4"/>
    <n v="3"/>
    <n v="331.94"/>
    <x v="427"/>
    <s v="Low"/>
    <n v="2024"/>
    <s v="Kenneth Bass"/>
    <s v="KENNETH BASS"/>
    <n v="896.23799999999994"/>
    <s v="Jan-2024"/>
    <n v="179.24759999999998"/>
  </r>
  <r>
    <n v="6309"/>
    <d v="2024-01-31T00:00:00"/>
    <x v="427"/>
    <x v="3"/>
    <x v="0"/>
    <x v="0"/>
    <n v="1"/>
    <n v="82.76"/>
    <x v="428"/>
    <s v="Low"/>
    <n v="2024"/>
    <s v="Donald Beasley"/>
    <s v="DONALD BEASLEY"/>
    <n v="74.484000000000009"/>
    <s v="Jan-2024"/>
    <n v="14.896800000000001"/>
  </r>
  <r>
    <n v="4640"/>
    <d v="2024-01-31T00:00:00"/>
    <x v="428"/>
    <x v="0"/>
    <x v="2"/>
    <x v="6"/>
    <n v="8"/>
    <n v="262.12"/>
    <x v="429"/>
    <s v="Low"/>
    <n v="2024"/>
    <s v="Steven Mcdaniel"/>
    <s v="STEVEN MCDANIEL"/>
    <n v="1887.2640000000001"/>
    <s v="Jan-2024"/>
    <n v="377.45279999999997"/>
  </r>
  <r>
    <n v="5734"/>
    <d v="2024-02-01T00:00:00"/>
    <x v="429"/>
    <x v="2"/>
    <x v="1"/>
    <x v="7"/>
    <n v="5"/>
    <n v="966.16"/>
    <x v="430"/>
    <s v="Low"/>
    <n v="2024"/>
    <s v="Robert Gill"/>
    <s v="ROBERT GILL"/>
    <n v="4347.72"/>
    <s v="Feb-2024"/>
    <n v="869.54399999999998"/>
  </r>
  <r>
    <n v="3165"/>
    <d v="2024-02-02T00:00:00"/>
    <x v="430"/>
    <x v="2"/>
    <x v="0"/>
    <x v="2"/>
    <n v="4"/>
    <n v="292.02"/>
    <x v="431"/>
    <s v="Low"/>
    <n v="2024"/>
    <s v="Jerome Jackson"/>
    <s v="JEROME JACKSON"/>
    <n v="1051.2719999999999"/>
    <s v="Feb-2024"/>
    <n v="210.25439999999998"/>
  </r>
  <r>
    <n v="6565"/>
    <d v="2024-02-02T00:00:00"/>
    <x v="431"/>
    <x v="1"/>
    <x v="1"/>
    <x v="1"/>
    <n v="5"/>
    <n v="614.23"/>
    <x v="432"/>
    <s v="Low"/>
    <n v="2024"/>
    <s v="Maria Nguyen"/>
    <s v="MARIA NGUYEN"/>
    <n v="2764.0349999999999"/>
    <s v="Feb-2024"/>
    <n v="552.80700000000002"/>
  </r>
  <r>
    <n v="6162"/>
    <d v="2024-02-02T00:00:00"/>
    <x v="432"/>
    <x v="2"/>
    <x v="0"/>
    <x v="6"/>
    <n v="8"/>
    <n v="546.80999999999995"/>
    <x v="433"/>
    <s v="Low"/>
    <n v="2024"/>
    <s v="Donna Leon"/>
    <s v="DONNA LEON"/>
    <n v="3937.0319999999997"/>
    <s v="Feb-2024"/>
    <n v="787.40639999999985"/>
  </r>
  <r>
    <n v="3796"/>
    <d v="2024-02-03T00:00:00"/>
    <x v="433"/>
    <x v="2"/>
    <x v="1"/>
    <x v="5"/>
    <n v="9"/>
    <n v="348.4"/>
    <x v="434"/>
    <s v="Low"/>
    <n v="2024"/>
    <s v="Angela Robertson"/>
    <s v="ANGELA ROBERTSON"/>
    <n v="2822.04"/>
    <s v="Feb-2024"/>
    <n v="564.40800000000002"/>
  </r>
  <r>
    <n v="7472"/>
    <d v="2024-02-04T00:00:00"/>
    <x v="434"/>
    <x v="2"/>
    <x v="0"/>
    <x v="4"/>
    <n v="1"/>
    <n v="872.82"/>
    <x v="435"/>
    <s v="Low"/>
    <n v="2024"/>
    <s v="Timothy Richardson"/>
    <s v="TIMOTHY RICHARDSON"/>
    <n v="785.53800000000001"/>
    <s v="Feb-2024"/>
    <n v="157.10759999999999"/>
  </r>
  <r>
    <n v="8251"/>
    <d v="2024-02-04T00:00:00"/>
    <x v="435"/>
    <x v="0"/>
    <x v="0"/>
    <x v="3"/>
    <n v="5"/>
    <n v="636.82000000000005"/>
    <x v="436"/>
    <s v="Low"/>
    <n v="2024"/>
    <s v="Vicki Hoffman"/>
    <s v="VICKI HOFFMAN"/>
    <n v="2865.69"/>
    <s v="Feb-2024"/>
    <n v="573.13799999999992"/>
  </r>
  <r>
    <n v="1186"/>
    <d v="2024-02-06T00:00:00"/>
    <x v="436"/>
    <x v="2"/>
    <x v="0"/>
    <x v="6"/>
    <n v="3"/>
    <n v="654.72"/>
    <x v="437"/>
    <s v="Low"/>
    <n v="2024"/>
    <s v="Sheri Day"/>
    <s v="SHERI DAY"/>
    <n v="1767.7440000000001"/>
    <s v="Feb-2024"/>
    <n v="353.54880000000003"/>
  </r>
  <r>
    <n v="7117"/>
    <d v="2024-02-07T00:00:00"/>
    <x v="437"/>
    <x v="3"/>
    <x v="1"/>
    <x v="0"/>
    <n v="9"/>
    <n v="524.58000000000004"/>
    <x v="438"/>
    <s v="Low"/>
    <n v="2024"/>
    <s v="Amy Fernandez"/>
    <s v="AMY FERNANDEZ"/>
    <n v="4249.0980000000009"/>
    <s v="Feb-2024"/>
    <n v="849.81960000000004"/>
  </r>
  <r>
    <n v="8633"/>
    <d v="2024-02-07T00:00:00"/>
    <x v="438"/>
    <x v="1"/>
    <x v="0"/>
    <x v="1"/>
    <n v="6"/>
    <n v="270.48"/>
    <x v="439"/>
    <s v="Low"/>
    <n v="2024"/>
    <s v="John Salinas"/>
    <s v="JOHN SALINAS"/>
    <n v="1460.5920000000001"/>
    <s v="Feb-2024"/>
    <n v="292.11840000000001"/>
  </r>
  <r>
    <n v="3624"/>
    <d v="2024-02-07T00:00:00"/>
    <x v="439"/>
    <x v="3"/>
    <x v="1"/>
    <x v="7"/>
    <n v="9"/>
    <n v="610.19000000000005"/>
    <x v="440"/>
    <s v="High"/>
    <n v="2024"/>
    <s v="Justin Cox"/>
    <s v="JUSTIN COX"/>
    <n v="4942.5390000000007"/>
    <s v="Feb-2024"/>
    <n v="988.50780000000009"/>
  </r>
  <r>
    <n v="1083"/>
    <d v="2024-02-08T00:00:00"/>
    <x v="440"/>
    <x v="2"/>
    <x v="2"/>
    <x v="4"/>
    <n v="1"/>
    <n v="846.1"/>
    <x v="441"/>
    <s v="Low"/>
    <n v="2024"/>
    <s v="Andrew White"/>
    <s v="ANDREW WHITE"/>
    <n v="761.49"/>
    <s v="Feb-2024"/>
    <n v="152.298"/>
  </r>
  <r>
    <n v="9674"/>
    <d v="2024-02-08T00:00:00"/>
    <x v="441"/>
    <x v="3"/>
    <x v="2"/>
    <x v="7"/>
    <n v="8"/>
    <n v="48.04"/>
    <x v="442"/>
    <s v="Low"/>
    <n v="2024"/>
    <s v="Jennifer May"/>
    <s v="JENNIFER MAY"/>
    <n v="345.88799999999998"/>
    <s v="Feb-2024"/>
    <n v="69.177599999999998"/>
  </r>
  <r>
    <n v="2877"/>
    <d v="2024-02-09T00:00:00"/>
    <x v="442"/>
    <x v="2"/>
    <x v="1"/>
    <x v="7"/>
    <n v="7"/>
    <n v="51.67"/>
    <x v="443"/>
    <s v="Low"/>
    <n v="2024"/>
    <s v="Benjamin Ryan"/>
    <s v="BENJAMIN RYAN"/>
    <n v="325.52100000000002"/>
    <s v="Feb-2024"/>
    <n v="65.104199999999992"/>
  </r>
  <r>
    <n v="7536"/>
    <d v="2024-02-09T00:00:00"/>
    <x v="443"/>
    <x v="3"/>
    <x v="1"/>
    <x v="4"/>
    <n v="8"/>
    <n v="189.62"/>
    <x v="444"/>
    <s v="Low"/>
    <n v="2024"/>
    <s v="Cheryl Forbes"/>
    <s v="CHERYL FORBES"/>
    <n v="1365.2640000000001"/>
    <s v="Feb-2024"/>
    <n v="273.05279999999999"/>
  </r>
  <r>
    <n v="2740"/>
    <d v="2024-02-13T00:00:00"/>
    <x v="444"/>
    <x v="2"/>
    <x v="1"/>
    <x v="0"/>
    <n v="8"/>
    <n v="160.5"/>
    <x v="445"/>
    <s v="Low"/>
    <n v="2024"/>
    <s v="Veronica Green"/>
    <s v="VERONICA GREEN"/>
    <n v="1155.6000000000001"/>
    <s v="Feb-2024"/>
    <n v="231.12"/>
  </r>
  <r>
    <n v="9637"/>
    <d v="2024-02-14T00:00:00"/>
    <x v="445"/>
    <x v="1"/>
    <x v="1"/>
    <x v="6"/>
    <n v="9"/>
    <n v="932.71"/>
    <x v="446"/>
    <s v="High"/>
    <n v="2024"/>
    <s v="Katie Mcintyre"/>
    <s v="KATIE MCINTYRE"/>
    <n v="7554.9510000000009"/>
    <s v="Feb-2024"/>
    <n v="1510.9901999999997"/>
  </r>
  <r>
    <n v="8988"/>
    <d v="2024-02-14T00:00:00"/>
    <x v="446"/>
    <x v="3"/>
    <x v="2"/>
    <x v="4"/>
    <n v="3"/>
    <n v="140.41"/>
    <x v="447"/>
    <s v="Low"/>
    <n v="2024"/>
    <s v="Marilyn Casey"/>
    <s v="MARILYN CASEY"/>
    <n v="379.10699999999997"/>
    <s v="Feb-2024"/>
    <n v="75.821399999999997"/>
  </r>
  <r>
    <n v="1456"/>
    <d v="2024-02-16T00:00:00"/>
    <x v="447"/>
    <x v="0"/>
    <x v="1"/>
    <x v="5"/>
    <n v="1"/>
    <n v="586.15"/>
    <x v="448"/>
    <s v="Low"/>
    <n v="2024"/>
    <s v="Jennifer Robinson"/>
    <s v="JENNIFER ROBINSON"/>
    <n v="527.53499999999997"/>
    <s v="Feb-2024"/>
    <n v="105.50699999999999"/>
  </r>
  <r>
    <n v="3612"/>
    <d v="2024-02-17T00:00:00"/>
    <x v="448"/>
    <x v="2"/>
    <x v="0"/>
    <x v="0"/>
    <n v="6"/>
    <n v="485.78"/>
    <x v="449"/>
    <s v="Low"/>
    <n v="2024"/>
    <s v="William Barrera"/>
    <s v="WILLIAM BARRERA"/>
    <n v="2623.212"/>
    <s v="Feb-2024"/>
    <n v="524.64239999999995"/>
  </r>
  <r>
    <n v="4658"/>
    <d v="2024-02-18T00:00:00"/>
    <x v="449"/>
    <x v="2"/>
    <x v="1"/>
    <x v="0"/>
    <n v="8"/>
    <n v="739.51"/>
    <x v="450"/>
    <s v="High"/>
    <n v="2024"/>
    <s v="Cheryl Mccarthy"/>
    <s v="CHERYL MCCARTHY"/>
    <n v="5324.4719999999998"/>
    <s v="Feb-2024"/>
    <n v="1064.8943999999999"/>
  </r>
  <r>
    <n v="7381"/>
    <d v="2024-02-19T00:00:00"/>
    <x v="450"/>
    <x v="0"/>
    <x v="0"/>
    <x v="7"/>
    <n v="5"/>
    <n v="395.4"/>
    <x v="451"/>
    <s v="Low"/>
    <n v="2024"/>
    <s v="Joshua Pierce"/>
    <s v="JOSHUA PIERCE"/>
    <n v="1779.3000000000002"/>
    <s v="Feb-2024"/>
    <n v="355.86"/>
  </r>
  <r>
    <n v="4499"/>
    <d v="2024-02-19T00:00:00"/>
    <x v="451"/>
    <x v="1"/>
    <x v="0"/>
    <x v="3"/>
    <n v="2"/>
    <n v="787.17"/>
    <x v="452"/>
    <s v="Low"/>
    <n v="2024"/>
    <s v="John Roberts"/>
    <s v="JOHN ROBERTS"/>
    <n v="1416.9059999999999"/>
    <s v="Feb-2024"/>
    <n v="283.38119999999998"/>
  </r>
  <r>
    <n v="3262"/>
    <d v="2024-02-20T00:00:00"/>
    <x v="452"/>
    <x v="2"/>
    <x v="0"/>
    <x v="5"/>
    <n v="7"/>
    <n v="49.71"/>
    <x v="453"/>
    <s v="Low"/>
    <n v="2024"/>
    <s v="Patricia Haynes"/>
    <s v="PATRICIA HAYNES"/>
    <n v="313.173"/>
    <s v="Feb-2024"/>
    <n v="62.634600000000006"/>
  </r>
  <r>
    <n v="2995"/>
    <d v="2024-02-20T00:00:00"/>
    <x v="453"/>
    <x v="0"/>
    <x v="2"/>
    <x v="0"/>
    <n v="8"/>
    <n v="464.85"/>
    <x v="454"/>
    <s v="Low"/>
    <n v="2024"/>
    <s v="Roberta Mullins"/>
    <s v="ROBERTA MULLINS"/>
    <n v="3346.92"/>
    <s v="Feb-2024"/>
    <n v="669.38400000000001"/>
  </r>
  <r>
    <n v="1063"/>
    <d v="2024-02-21T00:00:00"/>
    <x v="454"/>
    <x v="2"/>
    <x v="0"/>
    <x v="7"/>
    <n v="2"/>
    <n v="647.14"/>
    <x v="455"/>
    <s v="Low"/>
    <n v="2024"/>
    <s v="Nancy Chapman Dds"/>
    <s v="NANCY CHAPMAN DDS"/>
    <n v="1164.8520000000001"/>
    <s v="Feb-2024"/>
    <n v="232.97039999999998"/>
  </r>
  <r>
    <n v="8219"/>
    <d v="2024-02-21T00:00:00"/>
    <x v="455"/>
    <x v="2"/>
    <x v="0"/>
    <x v="6"/>
    <n v="4"/>
    <n v="589.5"/>
    <x v="456"/>
    <s v="Low"/>
    <n v="2024"/>
    <s v="Melissa Nguyen"/>
    <s v="MELISSA NGUYEN"/>
    <n v="2122.2000000000003"/>
    <s v="Feb-2024"/>
    <n v="424.44"/>
  </r>
  <r>
    <n v="3183"/>
    <d v="2024-02-21T00:00:00"/>
    <x v="456"/>
    <x v="0"/>
    <x v="2"/>
    <x v="0"/>
    <n v="3"/>
    <n v="239.63"/>
    <x v="457"/>
    <s v="Low"/>
    <n v="2024"/>
    <s v="Susan Martinez"/>
    <s v="SUSAN MARTINEZ"/>
    <n v="647.00099999999998"/>
    <s v="Feb-2024"/>
    <n v="129.40019999999998"/>
  </r>
  <r>
    <n v="8662"/>
    <d v="2024-02-22T00:00:00"/>
    <x v="457"/>
    <x v="3"/>
    <x v="1"/>
    <x v="4"/>
    <n v="3"/>
    <n v="956.09"/>
    <x v="458"/>
    <s v="Low"/>
    <n v="2024"/>
    <s v="Michael Copeland"/>
    <s v="MICHAEL COPELAND"/>
    <n v="2581.4430000000002"/>
    <s v="Feb-2024"/>
    <n v="516.28859999999997"/>
  </r>
  <r>
    <n v="9790"/>
    <d v="2024-02-22T00:00:00"/>
    <x v="458"/>
    <x v="3"/>
    <x v="0"/>
    <x v="7"/>
    <n v="2"/>
    <n v="731.21"/>
    <x v="459"/>
    <s v="Low"/>
    <n v="2024"/>
    <s v="John Dickson"/>
    <s v="JOHN DICKSON"/>
    <n v="1316.1780000000001"/>
    <s v="Feb-2024"/>
    <n v="263.23559999999998"/>
  </r>
  <r>
    <n v="8000"/>
    <d v="2024-02-23T00:00:00"/>
    <x v="459"/>
    <x v="2"/>
    <x v="2"/>
    <x v="3"/>
    <n v="3"/>
    <n v="245.17"/>
    <x v="460"/>
    <s v="Low"/>
    <n v="2024"/>
    <s v="Christina Smith"/>
    <s v="CHRISTINA SMITH"/>
    <n v="661.95899999999995"/>
    <s v="Feb-2024"/>
    <n v="132.39179999999999"/>
  </r>
  <r>
    <n v="4576"/>
    <d v="2024-02-24T00:00:00"/>
    <x v="460"/>
    <x v="2"/>
    <x v="1"/>
    <x v="3"/>
    <n v="1"/>
    <n v="227.98"/>
    <x v="461"/>
    <s v="Low"/>
    <n v="2024"/>
    <s v="Jeanette Rice"/>
    <s v="JEANETTE RICE"/>
    <n v="205.18199999999999"/>
    <s v="Feb-2024"/>
    <n v="41.036399999999993"/>
  </r>
  <r>
    <n v="5590"/>
    <d v="2024-02-25T00:00:00"/>
    <x v="461"/>
    <x v="1"/>
    <x v="1"/>
    <x v="5"/>
    <n v="6"/>
    <n v="502.2"/>
    <x v="462"/>
    <s v="Low"/>
    <n v="2024"/>
    <s v="Danielle Brooks"/>
    <s v="DANIELLE BROOKS"/>
    <n v="2711.88"/>
    <s v="Feb-2024"/>
    <n v="542.37599999999998"/>
  </r>
  <r>
    <n v="6036"/>
    <d v="2024-02-25T00:00:00"/>
    <x v="462"/>
    <x v="0"/>
    <x v="0"/>
    <x v="2"/>
    <n v="9"/>
    <n v="88.63"/>
    <x v="463"/>
    <s v="Low"/>
    <n v="2024"/>
    <s v="Emily Riggs"/>
    <s v="EMILY RIGGS"/>
    <n v="717.90300000000002"/>
    <s v="Feb-2024"/>
    <n v="143.58059999999998"/>
  </r>
  <r>
    <n v="7054"/>
    <d v="2024-02-26T00:00:00"/>
    <x v="463"/>
    <x v="0"/>
    <x v="1"/>
    <x v="2"/>
    <n v="1"/>
    <n v="621.66999999999996"/>
    <x v="464"/>
    <s v="Low"/>
    <n v="2024"/>
    <s v="Brian Bauer"/>
    <s v="BRIAN BAUER"/>
    <n v="559.50299999999993"/>
    <s v="Feb-2024"/>
    <n v="111.90059999999998"/>
  </r>
  <r>
    <n v="7329"/>
    <d v="2024-02-27T00:00:00"/>
    <x v="464"/>
    <x v="1"/>
    <x v="2"/>
    <x v="5"/>
    <n v="5"/>
    <n v="20.89"/>
    <x v="465"/>
    <s v="Low"/>
    <n v="2024"/>
    <s v="George Curry"/>
    <s v="GEORGE CURRY"/>
    <n v="94.00500000000001"/>
    <s v="Feb-2024"/>
    <n v="18.800999999999998"/>
  </r>
  <r>
    <n v="5596"/>
    <d v="2024-02-28T00:00:00"/>
    <x v="465"/>
    <x v="0"/>
    <x v="2"/>
    <x v="3"/>
    <n v="7"/>
    <n v="618.86"/>
    <x v="466"/>
    <s v="Low"/>
    <n v="2024"/>
    <s v="Maria Flores"/>
    <s v="MARIA FLORES"/>
    <n v="3898.8180000000002"/>
    <s v="Feb-2024"/>
    <n v="779.7636"/>
  </r>
  <r>
    <n v="4511"/>
    <d v="2024-02-29T00:00:00"/>
    <x v="466"/>
    <x v="1"/>
    <x v="0"/>
    <x v="7"/>
    <n v="3"/>
    <n v="87.79"/>
    <x v="467"/>
    <s v="Low"/>
    <n v="2024"/>
    <s v="Justin Smith"/>
    <s v="JUSTIN SMITH"/>
    <n v="237.03300000000002"/>
    <s v="Feb-2024"/>
    <n v="47.406599999999997"/>
  </r>
  <r>
    <n v="9328"/>
    <d v="2024-03-01T00:00:00"/>
    <x v="467"/>
    <x v="1"/>
    <x v="0"/>
    <x v="2"/>
    <n v="3"/>
    <n v="781.79"/>
    <x v="468"/>
    <s v="Low"/>
    <n v="2024"/>
    <s v="David Warner"/>
    <s v="DAVID WARNER"/>
    <n v="2110.8330000000001"/>
    <s v="Mar-2024"/>
    <n v="422.16659999999996"/>
  </r>
  <r>
    <n v="7023"/>
    <d v="2024-03-02T00:00:00"/>
    <x v="468"/>
    <x v="0"/>
    <x v="0"/>
    <x v="2"/>
    <n v="9"/>
    <n v="423.4"/>
    <x v="469"/>
    <s v="Low"/>
    <n v="2024"/>
    <s v="Ryan Foster"/>
    <s v="RYAN FOSTER"/>
    <n v="3429.54"/>
    <s v="Mar-2024"/>
    <n v="685.9079999999999"/>
  </r>
  <r>
    <n v="5604"/>
    <d v="2024-03-02T00:00:00"/>
    <x v="469"/>
    <x v="3"/>
    <x v="0"/>
    <x v="7"/>
    <n v="8"/>
    <n v="711.96"/>
    <x v="470"/>
    <s v="High"/>
    <n v="2024"/>
    <s v="Emily Boyd"/>
    <s v="EMILY BOYD"/>
    <n v="5126.1120000000001"/>
    <s v="Mar-2024"/>
    <n v="1025.2224000000001"/>
  </r>
  <r>
    <n v="5056"/>
    <d v="2024-03-03T00:00:00"/>
    <x v="470"/>
    <x v="1"/>
    <x v="2"/>
    <x v="6"/>
    <n v="5"/>
    <n v="19.670000000000002"/>
    <x v="471"/>
    <s v="Low"/>
    <n v="2024"/>
    <s v="Amber Duran"/>
    <s v="AMBER DURAN"/>
    <n v="88.515000000000015"/>
    <s v="Mar-2024"/>
    <n v="17.702999999999999"/>
  </r>
  <r>
    <n v="5506"/>
    <d v="2024-03-03T00:00:00"/>
    <x v="471"/>
    <x v="3"/>
    <x v="0"/>
    <x v="0"/>
    <n v="2"/>
    <n v="980.17"/>
    <x v="472"/>
    <s v="Low"/>
    <n v="2024"/>
    <s v="Gregory Riley"/>
    <s v="GREGORY RILEY"/>
    <n v="1764.306"/>
    <s v="Mar-2024"/>
    <n v="352.8612"/>
  </r>
  <r>
    <n v="9929"/>
    <d v="2024-03-05T00:00:00"/>
    <x v="472"/>
    <x v="1"/>
    <x v="2"/>
    <x v="2"/>
    <n v="5"/>
    <n v="276.3"/>
    <x v="473"/>
    <s v="Low"/>
    <n v="2024"/>
    <s v="Christopher Grant"/>
    <s v="CHRISTOPHER GRANT"/>
    <n v="1243.3500000000001"/>
    <s v="Mar-2024"/>
    <n v="248.67"/>
  </r>
  <r>
    <n v="9541"/>
    <d v="2024-03-05T00:00:00"/>
    <x v="473"/>
    <x v="1"/>
    <x v="1"/>
    <x v="3"/>
    <n v="9"/>
    <n v="136.44"/>
    <x v="474"/>
    <s v="Low"/>
    <n v="2024"/>
    <s v="Heather Rodriguez"/>
    <s v="HEATHER RODRIGUEZ"/>
    <n v="1105.164"/>
    <s v="Mar-2024"/>
    <n v="221.03280000000001"/>
  </r>
  <r>
    <n v="7720"/>
    <d v="2024-03-07T00:00:00"/>
    <x v="474"/>
    <x v="3"/>
    <x v="2"/>
    <x v="3"/>
    <n v="3"/>
    <n v="361.08"/>
    <x v="475"/>
    <s v="Low"/>
    <n v="2024"/>
    <s v="Paul Nelson"/>
    <s v="PAUL NELSON"/>
    <n v="974.91599999999994"/>
    <s v="Mar-2024"/>
    <n v="194.98319999999998"/>
  </r>
  <r>
    <n v="6971"/>
    <d v="2024-03-08T00:00:00"/>
    <x v="475"/>
    <x v="3"/>
    <x v="2"/>
    <x v="7"/>
    <n v="5"/>
    <n v="414.37"/>
    <x v="476"/>
    <s v="Low"/>
    <n v="2024"/>
    <s v="Chad French"/>
    <s v="CHAD FRENCH"/>
    <n v="1864.665"/>
    <s v="Mar-2024"/>
    <n v="372.93299999999999"/>
  </r>
  <r>
    <n v="1311"/>
    <d v="2024-03-08T00:00:00"/>
    <x v="476"/>
    <x v="3"/>
    <x v="1"/>
    <x v="3"/>
    <n v="4"/>
    <n v="366.54"/>
    <x v="477"/>
    <s v="Low"/>
    <n v="2024"/>
    <s v="Christine Davis"/>
    <s v="CHRISTINE DAVIS"/>
    <n v="1319.5440000000001"/>
    <s v="Mar-2024"/>
    <n v="263.90879999999999"/>
  </r>
  <r>
    <n v="6386"/>
    <d v="2024-03-09T00:00:00"/>
    <x v="477"/>
    <x v="2"/>
    <x v="2"/>
    <x v="2"/>
    <n v="6"/>
    <n v="864.17"/>
    <x v="478"/>
    <s v="High"/>
    <n v="2024"/>
    <s v="Jennifer Rowe"/>
    <s v="JENNIFER ROWE"/>
    <n v="4666.518"/>
    <s v="Mar-2024"/>
    <n v="933.30360000000007"/>
  </r>
  <r>
    <n v="9815"/>
    <d v="2024-03-10T00:00:00"/>
    <x v="478"/>
    <x v="3"/>
    <x v="1"/>
    <x v="1"/>
    <n v="6"/>
    <n v="310.10000000000002"/>
    <x v="479"/>
    <s v="Low"/>
    <n v="2024"/>
    <s v="Stacy Leon"/>
    <s v="STACY LEON"/>
    <n v="1674.5400000000002"/>
    <s v="Mar-2024"/>
    <n v="334.90799999999996"/>
  </r>
  <r>
    <n v="2695"/>
    <d v="2024-03-10T00:00:00"/>
    <x v="479"/>
    <x v="1"/>
    <x v="1"/>
    <x v="1"/>
    <n v="7"/>
    <n v="616.80999999999995"/>
    <x v="480"/>
    <s v="Low"/>
    <n v="2024"/>
    <s v="Justin Gonzalez"/>
    <s v="JUSTIN GONZALEZ"/>
    <n v="3885.9030000000002"/>
    <s v="Mar-2024"/>
    <n v="777.18060000000003"/>
  </r>
  <r>
    <n v="9222"/>
    <d v="2024-03-11T00:00:00"/>
    <x v="480"/>
    <x v="2"/>
    <x v="1"/>
    <x v="0"/>
    <n v="5"/>
    <n v="594.33000000000004"/>
    <x v="481"/>
    <s v="Low"/>
    <n v="2024"/>
    <s v="Tiffany Liu"/>
    <s v="TIFFANY LIU"/>
    <n v="2674.4850000000001"/>
    <s v="Mar-2024"/>
    <n v="534.89700000000005"/>
  </r>
  <r>
    <n v="5038"/>
    <d v="2024-03-11T00:00:00"/>
    <x v="481"/>
    <x v="0"/>
    <x v="0"/>
    <x v="3"/>
    <n v="4"/>
    <n v="378.96"/>
    <x v="482"/>
    <s v="Low"/>
    <n v="2024"/>
    <s v="Gina Davis"/>
    <s v="GINA DAVIS"/>
    <n v="1364.2559999999999"/>
    <s v="Mar-2024"/>
    <n v="272.85119999999995"/>
  </r>
  <r>
    <n v="2431"/>
    <d v="2024-03-14T00:00:00"/>
    <x v="482"/>
    <x v="1"/>
    <x v="2"/>
    <x v="6"/>
    <n v="5"/>
    <n v="484.39"/>
    <x v="483"/>
    <s v="Low"/>
    <n v="2024"/>
    <s v="Paul Robbins"/>
    <s v="PAUL ROBBINS"/>
    <n v="2179.7550000000001"/>
    <s v="Mar-2024"/>
    <n v="435.95099999999996"/>
  </r>
  <r>
    <n v="8672"/>
    <d v="2024-03-14T00:00:00"/>
    <x v="483"/>
    <x v="2"/>
    <x v="0"/>
    <x v="7"/>
    <n v="2"/>
    <n v="728.72"/>
    <x v="484"/>
    <s v="Low"/>
    <n v="2024"/>
    <s v="Jacob Jennings"/>
    <s v="JACOB JENNINGS"/>
    <n v="1311.6960000000001"/>
    <s v="Mar-2024"/>
    <n v="262.33920000000001"/>
  </r>
  <r>
    <n v="1319"/>
    <d v="2024-03-15T00:00:00"/>
    <x v="484"/>
    <x v="1"/>
    <x v="1"/>
    <x v="2"/>
    <n v="8"/>
    <n v="14.89"/>
    <x v="485"/>
    <s v="Low"/>
    <n v="2024"/>
    <s v="Nathan Cruz"/>
    <s v="NATHAN CRUZ"/>
    <n v="107.20800000000001"/>
    <s v="Mar-2024"/>
    <n v="21.441600000000001"/>
  </r>
  <r>
    <n v="8364"/>
    <d v="2024-03-15T00:00:00"/>
    <x v="485"/>
    <x v="3"/>
    <x v="0"/>
    <x v="5"/>
    <n v="7"/>
    <n v="455.87"/>
    <x v="486"/>
    <s v="Low"/>
    <n v="2024"/>
    <s v="Michael Simon"/>
    <s v="MICHAEL SIMON"/>
    <n v="2871.9810000000002"/>
    <s v="Mar-2024"/>
    <n v="574.39620000000002"/>
  </r>
  <r>
    <n v="2860"/>
    <d v="2024-03-15T00:00:00"/>
    <x v="486"/>
    <x v="0"/>
    <x v="2"/>
    <x v="3"/>
    <n v="6"/>
    <n v="481.26"/>
    <x v="487"/>
    <s v="Low"/>
    <n v="2024"/>
    <s v="Natasha Carter"/>
    <s v="NATASHA CARTER"/>
    <n v="2598.8040000000001"/>
    <s v="Mar-2024"/>
    <n v="519.76080000000002"/>
  </r>
  <r>
    <n v="8503"/>
    <d v="2024-03-16T00:00:00"/>
    <x v="487"/>
    <x v="0"/>
    <x v="2"/>
    <x v="2"/>
    <n v="4"/>
    <n v="279.42"/>
    <x v="488"/>
    <s v="Low"/>
    <n v="2024"/>
    <s v="Heather Williams"/>
    <s v="HEATHER WILLIAMS"/>
    <n v="1005.912"/>
    <s v="Mar-2024"/>
    <n v="201.1824"/>
  </r>
  <r>
    <n v="9375"/>
    <d v="2024-03-16T00:00:00"/>
    <x v="488"/>
    <x v="3"/>
    <x v="1"/>
    <x v="0"/>
    <n v="6"/>
    <n v="755.19"/>
    <x v="489"/>
    <s v="Low"/>
    <n v="2024"/>
    <s v="Darrell Graham"/>
    <s v="DARRELL GRAHAM"/>
    <n v="4078.0260000000003"/>
    <s v="Mar-2024"/>
    <n v="815.60520000000008"/>
  </r>
  <r>
    <n v="6261"/>
    <d v="2024-03-18T00:00:00"/>
    <x v="489"/>
    <x v="3"/>
    <x v="1"/>
    <x v="2"/>
    <n v="8"/>
    <n v="213.63"/>
    <x v="490"/>
    <s v="Low"/>
    <n v="2024"/>
    <s v="Kevin Morgan"/>
    <s v="KEVIN MORGAN"/>
    <n v="1538.136"/>
    <s v="Mar-2024"/>
    <n v="307.62719999999996"/>
  </r>
  <r>
    <n v="5836"/>
    <d v="2024-03-19T00:00:00"/>
    <x v="490"/>
    <x v="1"/>
    <x v="1"/>
    <x v="0"/>
    <n v="6"/>
    <n v="113.07"/>
    <x v="491"/>
    <s v="Low"/>
    <n v="2024"/>
    <s v="Lori Carter"/>
    <s v="LORI CARTER"/>
    <n v="610.57799999999997"/>
    <s v="Mar-2024"/>
    <n v="122.11559999999999"/>
  </r>
  <r>
    <n v="1581"/>
    <d v="2024-03-20T00:00:00"/>
    <x v="491"/>
    <x v="3"/>
    <x v="1"/>
    <x v="6"/>
    <n v="3"/>
    <n v="819.12"/>
    <x v="492"/>
    <s v="Low"/>
    <n v="2024"/>
    <s v="Sarah Martin"/>
    <s v="SARAH MARTIN"/>
    <n v="2211.6239999999998"/>
    <s v="Mar-2024"/>
    <n v="442.32479999999998"/>
  </r>
  <r>
    <n v="8901"/>
    <d v="2024-03-20T00:00:00"/>
    <x v="492"/>
    <x v="2"/>
    <x v="2"/>
    <x v="3"/>
    <n v="1"/>
    <n v="991.34"/>
    <x v="493"/>
    <s v="Low"/>
    <n v="2024"/>
    <s v="Jimmy Ellis"/>
    <s v="JIMMY ELLIS"/>
    <n v="892.20600000000002"/>
    <s v="Mar-2024"/>
    <n v="178.44120000000001"/>
  </r>
  <r>
    <n v="1933"/>
    <d v="2024-03-21T00:00:00"/>
    <x v="493"/>
    <x v="3"/>
    <x v="0"/>
    <x v="4"/>
    <n v="1"/>
    <n v="651"/>
    <x v="494"/>
    <s v="Low"/>
    <n v="2024"/>
    <s v="Jesse Reynolds"/>
    <s v="JESSE REYNOLDS"/>
    <n v="585.9"/>
    <s v="Mar-2024"/>
    <n v="117.17999999999999"/>
  </r>
  <r>
    <n v="9567"/>
    <d v="2024-03-21T00:00:00"/>
    <x v="494"/>
    <x v="3"/>
    <x v="0"/>
    <x v="6"/>
    <n v="9"/>
    <n v="105.71"/>
    <x v="495"/>
    <s v="Low"/>
    <n v="2024"/>
    <s v="Shane Glover"/>
    <s v="SHANE GLOVER"/>
    <n v="856.25099999999998"/>
    <s v="Mar-2024"/>
    <n v="171.25019999999998"/>
  </r>
  <r>
    <n v="1999"/>
    <d v="2024-03-22T00:00:00"/>
    <x v="495"/>
    <x v="1"/>
    <x v="2"/>
    <x v="1"/>
    <n v="7"/>
    <n v="875.95"/>
    <x v="496"/>
    <s v="High"/>
    <n v="2024"/>
    <s v="Renee Johnson"/>
    <s v="RENEE JOHNSON"/>
    <n v="5518.4850000000006"/>
    <s v="Mar-2024"/>
    <n v="1103.6970000000001"/>
  </r>
  <r>
    <n v="2309"/>
    <d v="2024-03-22T00:00:00"/>
    <x v="496"/>
    <x v="3"/>
    <x v="0"/>
    <x v="3"/>
    <n v="2"/>
    <n v="827.81"/>
    <x v="497"/>
    <s v="Low"/>
    <n v="2024"/>
    <s v="Victor Vasquez"/>
    <s v="VICTOR VASQUEZ"/>
    <n v="1490.058"/>
    <s v="Mar-2024"/>
    <n v="298.01159999999999"/>
  </r>
  <r>
    <n v="7590"/>
    <d v="2024-03-22T00:00:00"/>
    <x v="497"/>
    <x v="0"/>
    <x v="1"/>
    <x v="1"/>
    <n v="6"/>
    <n v="640.83000000000004"/>
    <x v="498"/>
    <s v="Low"/>
    <n v="2024"/>
    <s v="James Mckee"/>
    <s v="JAMES MCKEE"/>
    <n v="3460.4820000000004"/>
    <s v="Mar-2024"/>
    <n v="692.09640000000002"/>
  </r>
  <r>
    <n v="9806"/>
    <d v="2024-03-23T00:00:00"/>
    <x v="498"/>
    <x v="0"/>
    <x v="1"/>
    <x v="0"/>
    <n v="8"/>
    <n v="89.31"/>
    <x v="499"/>
    <s v="Low"/>
    <n v="2024"/>
    <s v="Jennifer Martin"/>
    <s v="JENNIFER MARTIN"/>
    <n v="643.03200000000004"/>
    <s v="Mar-2024"/>
    <n v="128.60640000000001"/>
  </r>
  <r>
    <n v="6660"/>
    <d v="2024-03-24T00:00:00"/>
    <x v="499"/>
    <x v="3"/>
    <x v="2"/>
    <x v="2"/>
    <n v="5"/>
    <n v="523.89"/>
    <x v="500"/>
    <s v="Low"/>
    <n v="2024"/>
    <s v="Lauren Hernandez"/>
    <s v="LAUREN HERNANDEZ"/>
    <n v="2357.5050000000001"/>
    <s v="Mar-2024"/>
    <n v="471.50099999999998"/>
  </r>
  <r>
    <n v="8370"/>
    <d v="2024-03-25T00:00:00"/>
    <x v="500"/>
    <x v="0"/>
    <x v="1"/>
    <x v="3"/>
    <n v="6"/>
    <n v="374.08"/>
    <x v="501"/>
    <s v="Low"/>
    <n v="2024"/>
    <s v="Amy Calhoun"/>
    <s v="AMY CALHOUN"/>
    <n v="2020.0319999999997"/>
    <s v="Mar-2024"/>
    <n v="404.00639999999999"/>
  </r>
  <r>
    <n v="3414"/>
    <d v="2024-03-27T00:00:00"/>
    <x v="501"/>
    <x v="2"/>
    <x v="0"/>
    <x v="6"/>
    <n v="5"/>
    <n v="456.87"/>
    <x v="502"/>
    <s v="Low"/>
    <n v="2024"/>
    <s v="David Miller"/>
    <s v="DAVID MILLER"/>
    <n v="2055.915"/>
    <s v="Mar-2024"/>
    <n v="411.18299999999999"/>
  </r>
  <r>
    <n v="2673"/>
    <d v="2024-03-27T00:00:00"/>
    <x v="502"/>
    <x v="3"/>
    <x v="1"/>
    <x v="7"/>
    <n v="9"/>
    <n v="244.5"/>
    <x v="503"/>
    <s v="Low"/>
    <n v="2024"/>
    <s v="Phillip Harvey"/>
    <s v="PHILLIP HARVEY"/>
    <n v="1980.45"/>
    <s v="Mar-2024"/>
    <n v="396.09"/>
  </r>
  <r>
    <n v="1598"/>
    <d v="2024-03-28T00:00:00"/>
    <x v="503"/>
    <x v="0"/>
    <x v="0"/>
    <x v="0"/>
    <n v="7"/>
    <n v="100.67"/>
    <x v="504"/>
    <s v="Low"/>
    <n v="2024"/>
    <s v="Donna Rasmussen"/>
    <s v="DONNA RASMUSSEN"/>
    <n v="634.221"/>
    <s v="Mar-2024"/>
    <n v="126.8442"/>
  </r>
  <r>
    <n v="7807"/>
    <d v="2024-03-29T00:00:00"/>
    <x v="504"/>
    <x v="2"/>
    <x v="2"/>
    <x v="5"/>
    <n v="1"/>
    <n v="770.59"/>
    <x v="505"/>
    <s v="Low"/>
    <n v="2024"/>
    <s v="Kathleen Walker"/>
    <s v="KATHLEEN WALKER"/>
    <n v="693.53100000000006"/>
    <s v="Mar-2024"/>
    <n v="138.7062"/>
  </r>
  <r>
    <n v="8489"/>
    <d v="2024-03-29T00:00:00"/>
    <x v="505"/>
    <x v="1"/>
    <x v="1"/>
    <x v="7"/>
    <n v="1"/>
    <n v="843.58"/>
    <x v="506"/>
    <s v="Low"/>
    <n v="2024"/>
    <s v="Scott Holloway"/>
    <s v="SCOTT HOLLOWAY"/>
    <n v="759.22200000000009"/>
    <s v="Mar-2024"/>
    <n v="151.84440000000001"/>
  </r>
  <r>
    <n v="8916"/>
    <d v="2024-03-30T00:00:00"/>
    <x v="506"/>
    <x v="3"/>
    <x v="1"/>
    <x v="0"/>
    <n v="8"/>
    <n v="580.75"/>
    <x v="507"/>
    <s v="Low"/>
    <n v="2024"/>
    <s v="Angela Smith"/>
    <s v="ANGELA SMITH"/>
    <n v="4181.4000000000005"/>
    <s v="Mar-2024"/>
    <n v="836.28"/>
  </r>
  <r>
    <n v="3768"/>
    <d v="2024-03-30T00:00:00"/>
    <x v="507"/>
    <x v="2"/>
    <x v="0"/>
    <x v="0"/>
    <n v="3"/>
    <n v="627.66"/>
    <x v="508"/>
    <s v="Low"/>
    <n v="2024"/>
    <s v="Alexander Pace"/>
    <s v="ALEXANDER PACE"/>
    <n v="1694.682"/>
    <s v="Mar-2024"/>
    <n v="338.93639999999999"/>
  </r>
  <r>
    <n v="2014"/>
    <d v="2024-03-30T00:00:00"/>
    <x v="508"/>
    <x v="3"/>
    <x v="2"/>
    <x v="4"/>
    <n v="1"/>
    <n v="445.01"/>
    <x v="509"/>
    <s v="Low"/>
    <n v="2024"/>
    <s v="Laurie Ayers"/>
    <s v="LAURIE AYERS"/>
    <n v="400.50900000000001"/>
    <s v="Mar-2024"/>
    <n v="80.101799999999997"/>
  </r>
  <r>
    <n v="4660"/>
    <d v="2024-03-31T00:00:00"/>
    <x v="509"/>
    <x v="0"/>
    <x v="1"/>
    <x v="0"/>
    <n v="8"/>
    <n v="154.91"/>
    <x v="510"/>
    <s v="Low"/>
    <n v="2024"/>
    <s v="Tara Quinn Dds"/>
    <s v="TARA QUINN DDS"/>
    <n v="1115.3520000000001"/>
    <s v="Mar-2024"/>
    <n v="223.07039999999998"/>
  </r>
  <r>
    <n v="9169"/>
    <d v="2024-04-02T00:00:00"/>
    <x v="510"/>
    <x v="1"/>
    <x v="1"/>
    <x v="4"/>
    <n v="8"/>
    <n v="293.05"/>
    <x v="511"/>
    <s v="Low"/>
    <n v="2024"/>
    <s v="Timothy Carson"/>
    <s v="TIMOTHY CARSON"/>
    <n v="2109.96"/>
    <s v="Apr-2024"/>
    <n v="421.99200000000002"/>
  </r>
  <r>
    <n v="1392"/>
    <d v="2024-04-04T00:00:00"/>
    <x v="511"/>
    <x v="1"/>
    <x v="2"/>
    <x v="3"/>
    <n v="1"/>
    <n v="596.42999999999995"/>
    <x v="512"/>
    <s v="Low"/>
    <n v="2024"/>
    <s v="Nicole Armstrong"/>
    <s v="NICOLE ARMSTRONG"/>
    <n v="536.78699999999992"/>
    <s v="Apr-2024"/>
    <n v="107.35739999999998"/>
  </r>
  <r>
    <n v="1095"/>
    <d v="2024-04-04T00:00:00"/>
    <x v="512"/>
    <x v="3"/>
    <x v="0"/>
    <x v="1"/>
    <n v="9"/>
    <n v="931.64"/>
    <x v="513"/>
    <s v="High"/>
    <n v="2024"/>
    <s v="Mark Houston"/>
    <s v="MARK HOUSTON"/>
    <n v="7546.2839999999997"/>
    <s v="Apr-2024"/>
    <n v="1509.2567999999999"/>
  </r>
  <r>
    <n v="2446"/>
    <d v="2024-04-05T00:00:00"/>
    <x v="513"/>
    <x v="1"/>
    <x v="0"/>
    <x v="7"/>
    <n v="2"/>
    <n v="427.5"/>
    <x v="514"/>
    <s v="Low"/>
    <n v="2024"/>
    <s v="Margaret Pierce"/>
    <s v="MARGARET PIERCE"/>
    <n v="769.5"/>
    <s v="Apr-2024"/>
    <n v="153.9"/>
  </r>
  <r>
    <n v="1042"/>
    <d v="2024-04-06T00:00:00"/>
    <x v="514"/>
    <x v="2"/>
    <x v="0"/>
    <x v="3"/>
    <n v="6"/>
    <n v="889.86"/>
    <x v="515"/>
    <s v="High"/>
    <n v="2024"/>
    <s v="Darren Watson"/>
    <s v="DARREN WATSON"/>
    <n v="4805.2440000000006"/>
    <s v="Apr-2024"/>
    <n v="961.04879999999991"/>
  </r>
  <r>
    <n v="9701"/>
    <d v="2024-04-06T00:00:00"/>
    <x v="515"/>
    <x v="0"/>
    <x v="2"/>
    <x v="0"/>
    <n v="8"/>
    <n v="784.21"/>
    <x v="516"/>
    <s v="High"/>
    <n v="2024"/>
    <s v="Douglas Harvey"/>
    <s v="DOUGLAS HARVEY"/>
    <n v="5646.3120000000008"/>
    <s v="Apr-2024"/>
    <n v="1129.2624000000001"/>
  </r>
  <r>
    <n v="4545"/>
    <d v="2024-04-07T00:00:00"/>
    <x v="516"/>
    <x v="0"/>
    <x v="1"/>
    <x v="7"/>
    <n v="3"/>
    <n v="503.9"/>
    <x v="517"/>
    <s v="Low"/>
    <n v="2024"/>
    <s v="Tammy Carter"/>
    <s v="TAMMY CARTER"/>
    <n v="1360.53"/>
    <s v="Apr-2024"/>
    <n v="272.10599999999999"/>
  </r>
  <r>
    <n v="5581"/>
    <d v="2024-04-07T00:00:00"/>
    <x v="517"/>
    <x v="1"/>
    <x v="2"/>
    <x v="6"/>
    <n v="5"/>
    <n v="994.2"/>
    <x v="518"/>
    <s v="Low"/>
    <n v="2024"/>
    <s v="Lauren Salazar"/>
    <s v="LAUREN SALAZAR"/>
    <n v="4473.9000000000005"/>
    <s v="Apr-2024"/>
    <n v="894.78"/>
  </r>
  <r>
    <n v="2578"/>
    <d v="2024-04-08T00:00:00"/>
    <x v="518"/>
    <x v="2"/>
    <x v="0"/>
    <x v="6"/>
    <n v="8"/>
    <n v="104.76"/>
    <x v="519"/>
    <s v="Low"/>
    <n v="2024"/>
    <s v="Sharon King"/>
    <s v="SHARON KING"/>
    <n v="754.27200000000005"/>
    <s v="Apr-2024"/>
    <n v="150.8544"/>
  </r>
  <r>
    <n v="7418"/>
    <d v="2024-04-09T00:00:00"/>
    <x v="519"/>
    <x v="2"/>
    <x v="1"/>
    <x v="4"/>
    <n v="1"/>
    <n v="433.5"/>
    <x v="520"/>
    <s v="Low"/>
    <n v="2024"/>
    <s v="Philip Sullivan"/>
    <s v="PHILIP SULLIVAN"/>
    <n v="390.15000000000003"/>
    <s v="Apr-2024"/>
    <n v="78.03"/>
  </r>
  <r>
    <n v="7305"/>
    <d v="2024-04-09T00:00:00"/>
    <x v="520"/>
    <x v="2"/>
    <x v="0"/>
    <x v="6"/>
    <n v="3"/>
    <n v="90.24"/>
    <x v="521"/>
    <s v="Low"/>
    <n v="2024"/>
    <s v="Lori Nguyen"/>
    <s v="LORI NGUYEN"/>
    <n v="243.64799999999997"/>
    <s v="Apr-2024"/>
    <n v="48.729600000000005"/>
  </r>
  <r>
    <n v="2553"/>
    <d v="2024-04-10T00:00:00"/>
    <x v="521"/>
    <x v="0"/>
    <x v="2"/>
    <x v="4"/>
    <n v="5"/>
    <n v="137.58000000000001"/>
    <x v="522"/>
    <s v="Low"/>
    <n v="2024"/>
    <s v="Matthew Waters"/>
    <s v="MATTHEW WATERS"/>
    <n v="619.11000000000013"/>
    <s v="Apr-2024"/>
    <n v="123.82200000000002"/>
  </r>
  <r>
    <n v="5665"/>
    <d v="2024-04-11T00:00:00"/>
    <x v="522"/>
    <x v="1"/>
    <x v="0"/>
    <x v="5"/>
    <n v="6"/>
    <n v="817.67"/>
    <x v="523"/>
    <s v="Low"/>
    <n v="2024"/>
    <s v="Ashley Jones"/>
    <s v="ASHLEY JONES"/>
    <n v="4415.4179999999997"/>
    <s v="Apr-2024"/>
    <n v="883.08360000000005"/>
  </r>
  <r>
    <n v="3092"/>
    <d v="2024-04-11T00:00:00"/>
    <x v="523"/>
    <x v="2"/>
    <x v="2"/>
    <x v="0"/>
    <n v="2"/>
    <n v="35.39"/>
    <x v="524"/>
    <s v="Low"/>
    <n v="2024"/>
    <s v="Kaitlyn Duncan"/>
    <s v="KAITLYN DUNCAN"/>
    <n v="63.702000000000005"/>
    <s v="Apr-2024"/>
    <n v="12.740399999999999"/>
  </r>
  <r>
    <n v="5610"/>
    <d v="2024-04-13T00:00:00"/>
    <x v="524"/>
    <x v="0"/>
    <x v="1"/>
    <x v="2"/>
    <n v="1"/>
    <n v="139.4"/>
    <x v="525"/>
    <s v="Low"/>
    <n v="2024"/>
    <s v="Regina Cox"/>
    <s v="REGINA COX"/>
    <n v="125.46000000000001"/>
    <s v="Apr-2024"/>
    <n v="25.091999999999999"/>
  </r>
  <r>
    <n v="2261"/>
    <d v="2024-04-13T00:00:00"/>
    <x v="525"/>
    <x v="1"/>
    <x v="1"/>
    <x v="5"/>
    <n v="8"/>
    <n v="976.12"/>
    <x v="526"/>
    <s v="High"/>
    <n v="2024"/>
    <s v="Kristen Cruz"/>
    <s v="KRISTEN CRUZ"/>
    <n v="7028.0640000000003"/>
    <s v="Apr-2024"/>
    <n v="1405.6127999999999"/>
  </r>
  <r>
    <n v="6863"/>
    <d v="2024-04-14T00:00:00"/>
    <x v="526"/>
    <x v="1"/>
    <x v="2"/>
    <x v="6"/>
    <n v="4"/>
    <n v="918.14"/>
    <x v="527"/>
    <s v="Low"/>
    <n v="2024"/>
    <s v="Courtney Padilla"/>
    <s v="COURTNEY PADILLA"/>
    <n v="3305.3040000000001"/>
    <s v="Apr-2024"/>
    <n v="661.06079999999997"/>
  </r>
  <r>
    <n v="8734"/>
    <d v="2024-04-14T00:00:00"/>
    <x v="527"/>
    <x v="1"/>
    <x v="0"/>
    <x v="1"/>
    <n v="3"/>
    <n v="167.02"/>
    <x v="528"/>
    <s v="Low"/>
    <n v="2024"/>
    <s v="Joanne Thomas"/>
    <s v="JOANNE THOMAS"/>
    <n v="450.95400000000006"/>
    <s v="Apr-2024"/>
    <n v="90.190800000000024"/>
  </r>
  <r>
    <n v="7151"/>
    <d v="2024-04-14T00:00:00"/>
    <x v="528"/>
    <x v="0"/>
    <x v="2"/>
    <x v="5"/>
    <n v="7"/>
    <n v="752.16"/>
    <x v="529"/>
    <s v="High"/>
    <n v="2024"/>
    <s v="Heidi Davidson"/>
    <s v="HEIDI DAVIDSON"/>
    <n v="4738.6080000000002"/>
    <s v="Apr-2024"/>
    <n v="947.72159999999997"/>
  </r>
  <r>
    <n v="8939"/>
    <d v="2024-04-14T00:00:00"/>
    <x v="529"/>
    <x v="2"/>
    <x v="0"/>
    <x v="5"/>
    <n v="6"/>
    <n v="373.86"/>
    <x v="530"/>
    <s v="Low"/>
    <n v="2024"/>
    <s v="Jessica Allen"/>
    <s v="JESSICA ALLEN"/>
    <n v="2018.8440000000003"/>
    <s v="Apr-2024"/>
    <n v="403.76879999999994"/>
  </r>
  <r>
    <n v="9636"/>
    <d v="2024-04-15T00:00:00"/>
    <x v="530"/>
    <x v="2"/>
    <x v="0"/>
    <x v="2"/>
    <n v="7"/>
    <n v="80.540000000000006"/>
    <x v="531"/>
    <s v="Low"/>
    <n v="2024"/>
    <s v="Sarah Fleming"/>
    <s v="SARAH FLEMING"/>
    <n v="507.40200000000004"/>
    <s v="Apr-2024"/>
    <n v="101.48040000000002"/>
  </r>
  <r>
    <n v="1557"/>
    <d v="2024-04-15T00:00:00"/>
    <x v="531"/>
    <x v="0"/>
    <x v="2"/>
    <x v="4"/>
    <n v="5"/>
    <n v="303.57"/>
    <x v="532"/>
    <s v="Low"/>
    <n v="2024"/>
    <s v="Jennifer Lopez"/>
    <s v="JENNIFER LOPEZ"/>
    <n v="1366.0650000000001"/>
    <s v="Apr-2024"/>
    <n v="273.21299999999997"/>
  </r>
  <r>
    <n v="1848"/>
    <d v="2024-04-18T00:00:00"/>
    <x v="532"/>
    <x v="0"/>
    <x v="0"/>
    <x v="5"/>
    <n v="2"/>
    <n v="878.69"/>
    <x v="533"/>
    <s v="Low"/>
    <n v="2024"/>
    <s v="Nicholas Wright"/>
    <s v="NICHOLAS WRIGHT"/>
    <n v="1581.6420000000001"/>
    <s v="Apr-2024"/>
    <n v="316.32839999999999"/>
  </r>
  <r>
    <n v="2290"/>
    <d v="2024-04-21T00:00:00"/>
    <x v="533"/>
    <x v="2"/>
    <x v="1"/>
    <x v="5"/>
    <n v="6"/>
    <n v="684.31"/>
    <x v="534"/>
    <s v="Low"/>
    <n v="2024"/>
    <s v="Russell Burns Md"/>
    <s v="RUSSELL BURNS MD"/>
    <n v="3695.2740000000003"/>
    <s v="Apr-2024"/>
    <n v="739.05479999999989"/>
  </r>
  <r>
    <n v="6679"/>
    <d v="2024-04-22T00:00:00"/>
    <x v="534"/>
    <x v="2"/>
    <x v="1"/>
    <x v="0"/>
    <n v="5"/>
    <n v="773.2"/>
    <x v="535"/>
    <s v="Low"/>
    <n v="2024"/>
    <s v="Bradley Burke"/>
    <s v="BRADLEY BURKE"/>
    <n v="3479.4000000000005"/>
    <s v="Apr-2024"/>
    <n v="695.88"/>
  </r>
  <r>
    <n v="9125"/>
    <d v="2024-04-22T00:00:00"/>
    <x v="535"/>
    <x v="0"/>
    <x v="0"/>
    <x v="1"/>
    <n v="6"/>
    <n v="981.37"/>
    <x v="536"/>
    <s v="High"/>
    <n v="2024"/>
    <s v="Michael Miller"/>
    <s v="MICHAEL MILLER"/>
    <n v="5299.3980000000001"/>
    <s v="Apr-2024"/>
    <n v="1059.8796"/>
  </r>
  <r>
    <n v="8865"/>
    <d v="2024-04-23T00:00:00"/>
    <x v="536"/>
    <x v="3"/>
    <x v="1"/>
    <x v="0"/>
    <n v="8"/>
    <n v="627.62"/>
    <x v="537"/>
    <s v="High"/>
    <n v="2024"/>
    <s v="Lori Morris"/>
    <s v="LORI MORRIS"/>
    <n v="4518.8640000000005"/>
    <s v="Apr-2024"/>
    <n v="903.77279999999996"/>
  </r>
  <r>
    <n v="6599"/>
    <d v="2024-04-25T00:00:00"/>
    <x v="537"/>
    <x v="2"/>
    <x v="0"/>
    <x v="4"/>
    <n v="1"/>
    <n v="403.62"/>
    <x v="538"/>
    <s v="Low"/>
    <n v="2024"/>
    <s v="Matthew Coleman"/>
    <s v="MATTHEW COLEMAN"/>
    <n v="363.25800000000004"/>
    <s v="Apr-2024"/>
    <n v="72.651600000000002"/>
  </r>
  <r>
    <n v="6804"/>
    <d v="2024-04-26T00:00:00"/>
    <x v="538"/>
    <x v="0"/>
    <x v="2"/>
    <x v="5"/>
    <n v="9"/>
    <n v="445.12"/>
    <x v="539"/>
    <s v="Low"/>
    <n v="2024"/>
    <s v="Lorraine Turner"/>
    <s v="LORRAINE TURNER"/>
    <n v="3605.4720000000002"/>
    <s v="Apr-2024"/>
    <n v="721.09439999999995"/>
  </r>
  <r>
    <n v="7799"/>
    <d v="2024-04-26T00:00:00"/>
    <x v="539"/>
    <x v="1"/>
    <x v="0"/>
    <x v="0"/>
    <n v="4"/>
    <n v="223.05"/>
    <x v="540"/>
    <s v="Low"/>
    <n v="2024"/>
    <s v="Bradley Wallace"/>
    <s v="BRADLEY WALLACE"/>
    <n v="802.98"/>
    <s v="Apr-2024"/>
    <n v="160.596"/>
  </r>
  <r>
    <n v="4231"/>
    <d v="2024-04-28T00:00:00"/>
    <x v="540"/>
    <x v="3"/>
    <x v="1"/>
    <x v="2"/>
    <n v="9"/>
    <n v="40.82"/>
    <x v="541"/>
    <s v="Low"/>
    <n v="2024"/>
    <s v="Christopher Peterson"/>
    <s v="CHRISTOPHER PETERSON"/>
    <n v="330.642"/>
    <s v="Apr-2024"/>
    <n v="66.128399999999999"/>
  </r>
  <r>
    <n v="5381"/>
    <d v="2024-04-28T00:00:00"/>
    <x v="541"/>
    <x v="2"/>
    <x v="1"/>
    <x v="7"/>
    <n v="2"/>
    <n v="644.41999999999996"/>
    <x v="542"/>
    <s v="Low"/>
    <n v="2024"/>
    <s v="Elizabeth Roach"/>
    <s v="ELIZABETH ROACH"/>
    <n v="1159.9559999999999"/>
    <s v="Apr-2024"/>
    <n v="231.99119999999996"/>
  </r>
  <r>
    <n v="2252"/>
    <d v="2024-04-29T00:00:00"/>
    <x v="542"/>
    <x v="2"/>
    <x v="2"/>
    <x v="1"/>
    <n v="1"/>
    <n v="374.84"/>
    <x v="543"/>
    <s v="Low"/>
    <n v="2024"/>
    <s v="Jose Marquez"/>
    <s v="JOSE MARQUEZ"/>
    <n v="337.35599999999999"/>
    <s v="Apr-2024"/>
    <n v="67.471199999999996"/>
  </r>
  <r>
    <n v="1717"/>
    <d v="2024-04-30T00:00:00"/>
    <x v="543"/>
    <x v="1"/>
    <x v="2"/>
    <x v="0"/>
    <n v="1"/>
    <n v="403.01"/>
    <x v="544"/>
    <s v="Low"/>
    <n v="2024"/>
    <s v="Harry Evans"/>
    <s v="HARRY EVANS"/>
    <n v="362.709"/>
    <s v="Apr-2024"/>
    <n v="72.541799999999995"/>
  </r>
  <r>
    <n v="8940"/>
    <d v="2024-04-30T00:00:00"/>
    <x v="544"/>
    <x v="3"/>
    <x v="1"/>
    <x v="6"/>
    <n v="2"/>
    <n v="386.82"/>
    <x v="545"/>
    <s v="Low"/>
    <n v="2024"/>
    <s v="Morgan Mercado"/>
    <s v="MORGAN MERCADO"/>
    <n v="696.27599999999995"/>
    <s v="Apr-2024"/>
    <n v="139.2552"/>
  </r>
  <r>
    <n v="4678"/>
    <d v="2024-05-03T00:00:00"/>
    <x v="545"/>
    <x v="1"/>
    <x v="2"/>
    <x v="2"/>
    <n v="8"/>
    <n v="725.04"/>
    <x v="546"/>
    <s v="High"/>
    <n v="2024"/>
    <s v="Stacy Phillips"/>
    <s v="STACY PHILLIPS"/>
    <n v="5220.2879999999996"/>
    <s v="May-2024"/>
    <n v="1044.0575999999999"/>
  </r>
  <r>
    <n v="4818"/>
    <d v="2024-05-03T00:00:00"/>
    <x v="546"/>
    <x v="0"/>
    <x v="0"/>
    <x v="7"/>
    <n v="6"/>
    <n v="897.37"/>
    <x v="547"/>
    <s v="High"/>
    <n v="2024"/>
    <s v="Alexander Jackson"/>
    <s v="ALEXANDER JACKSON"/>
    <n v="4845.7980000000007"/>
    <s v="May-2024"/>
    <n v="969.15959999999995"/>
  </r>
  <r>
    <n v="7154"/>
    <d v="2024-05-04T00:00:00"/>
    <x v="547"/>
    <x v="3"/>
    <x v="2"/>
    <x v="1"/>
    <n v="3"/>
    <n v="708.52"/>
    <x v="548"/>
    <s v="Low"/>
    <n v="2024"/>
    <s v="Samantha Richards"/>
    <s v="SAMANTHA RICHARDS"/>
    <n v="1913.0039999999999"/>
    <s v="May-2024"/>
    <n v="382.60079999999999"/>
  </r>
  <r>
    <n v="9915"/>
    <d v="2024-05-06T00:00:00"/>
    <x v="548"/>
    <x v="1"/>
    <x v="2"/>
    <x v="4"/>
    <n v="6"/>
    <n v="427.14"/>
    <x v="549"/>
    <s v="Low"/>
    <n v="2024"/>
    <s v="Ryan Carr"/>
    <s v="RYAN CARR"/>
    <n v="2306.556"/>
    <s v="May-2024"/>
    <n v="461.31119999999999"/>
  </r>
  <r>
    <n v="3556"/>
    <d v="2024-05-06T00:00:00"/>
    <x v="549"/>
    <x v="2"/>
    <x v="1"/>
    <x v="5"/>
    <n v="8"/>
    <n v="281.47000000000003"/>
    <x v="550"/>
    <s v="Low"/>
    <n v="2024"/>
    <s v="Robyn Jones"/>
    <s v="ROBYN JONES"/>
    <n v="2026.5840000000003"/>
    <s v="May-2024"/>
    <n v="405.3168"/>
  </r>
  <r>
    <n v="4729"/>
    <d v="2024-05-10T00:00:00"/>
    <x v="550"/>
    <x v="0"/>
    <x v="2"/>
    <x v="1"/>
    <n v="4"/>
    <n v="965.47"/>
    <x v="551"/>
    <s v="Low"/>
    <n v="2024"/>
    <s v="William Lowe"/>
    <s v="WILLIAM LOWE"/>
    <n v="3475.692"/>
    <s v="May-2024"/>
    <n v="695.13840000000005"/>
  </r>
  <r>
    <n v="4028"/>
    <d v="2024-05-11T00:00:00"/>
    <x v="551"/>
    <x v="3"/>
    <x v="0"/>
    <x v="4"/>
    <n v="5"/>
    <n v="736.28"/>
    <x v="552"/>
    <s v="Low"/>
    <n v="2024"/>
    <s v="Teresa Harper"/>
    <s v="TERESA HARPER"/>
    <n v="3313.26"/>
    <s v="May-2024"/>
    <n v="662.65200000000004"/>
  </r>
  <r>
    <n v="9992"/>
    <d v="2024-05-12T00:00:00"/>
    <x v="552"/>
    <x v="2"/>
    <x v="2"/>
    <x v="5"/>
    <n v="6"/>
    <n v="692.63"/>
    <x v="553"/>
    <s v="Low"/>
    <n v="2024"/>
    <s v="Taylor Anderson"/>
    <s v="TAYLOR ANDERSON"/>
    <n v="3740.2019999999998"/>
    <s v="May-2024"/>
    <n v="748.04039999999998"/>
  </r>
  <r>
    <n v="9690"/>
    <d v="2024-05-13T00:00:00"/>
    <x v="553"/>
    <x v="2"/>
    <x v="2"/>
    <x v="0"/>
    <n v="5"/>
    <n v="40.869999999999997"/>
    <x v="554"/>
    <s v="Low"/>
    <n v="2024"/>
    <s v="Sarah Reynolds"/>
    <s v="SARAH REYNOLDS"/>
    <n v="183.91500000000002"/>
    <s v="May-2024"/>
    <n v="36.782999999999994"/>
  </r>
  <r>
    <n v="4966"/>
    <d v="2024-05-15T00:00:00"/>
    <x v="554"/>
    <x v="2"/>
    <x v="1"/>
    <x v="6"/>
    <n v="7"/>
    <n v="386.39"/>
    <x v="555"/>
    <s v="Low"/>
    <n v="2024"/>
    <s v="Michael Carlson"/>
    <s v="MICHAEL CARLSON"/>
    <n v="2434.2569999999996"/>
    <s v="May-2024"/>
    <n v="486.85140000000001"/>
  </r>
  <r>
    <n v="1845"/>
    <d v="2024-05-16T00:00:00"/>
    <x v="555"/>
    <x v="0"/>
    <x v="0"/>
    <x v="4"/>
    <n v="8"/>
    <n v="339.67"/>
    <x v="556"/>
    <s v="Low"/>
    <n v="2024"/>
    <s v="Debra Underwood"/>
    <s v="DEBRA UNDERWOOD"/>
    <n v="2445.6240000000003"/>
    <s v="May-2024"/>
    <n v="489.12479999999999"/>
  </r>
  <r>
    <n v="7617"/>
    <d v="2024-05-17T00:00:00"/>
    <x v="556"/>
    <x v="1"/>
    <x v="1"/>
    <x v="6"/>
    <n v="7"/>
    <n v="721.86"/>
    <x v="557"/>
    <s v="High"/>
    <n v="2024"/>
    <s v="Gregory Horton"/>
    <s v="GREGORY HORTON"/>
    <n v="4547.7179999999998"/>
    <s v="May-2024"/>
    <n v="909.54360000000008"/>
  </r>
  <r>
    <n v="7435"/>
    <d v="2024-05-17T00:00:00"/>
    <x v="557"/>
    <x v="2"/>
    <x v="2"/>
    <x v="3"/>
    <n v="3"/>
    <n v="541.6"/>
    <x v="558"/>
    <s v="Low"/>
    <n v="2024"/>
    <s v="Christopher Lozano"/>
    <s v="CHRISTOPHER LOZANO"/>
    <n v="1462.3200000000002"/>
    <s v="May-2024"/>
    <n v="292.464"/>
  </r>
  <r>
    <n v="4382"/>
    <d v="2024-05-17T00:00:00"/>
    <x v="558"/>
    <x v="0"/>
    <x v="1"/>
    <x v="4"/>
    <n v="9"/>
    <n v="830.59"/>
    <x v="559"/>
    <s v="High"/>
    <n v="2024"/>
    <s v="William Adams"/>
    <s v="WILLIAM ADAMS"/>
    <n v="6727.7790000000005"/>
    <s v="May-2024"/>
    <n v="1345.5558000000001"/>
  </r>
  <r>
    <n v="9396"/>
    <d v="2024-05-17T00:00:00"/>
    <x v="559"/>
    <x v="2"/>
    <x v="1"/>
    <x v="2"/>
    <n v="3"/>
    <n v="354.1"/>
    <x v="560"/>
    <s v="Low"/>
    <n v="2024"/>
    <s v="Jonathan Rodgers"/>
    <s v="JONATHAN RODGERS"/>
    <n v="956.07000000000016"/>
    <s v="May-2024"/>
    <n v="191.214"/>
  </r>
  <r>
    <n v="7672"/>
    <d v="2024-05-18T00:00:00"/>
    <x v="560"/>
    <x v="3"/>
    <x v="0"/>
    <x v="2"/>
    <n v="9"/>
    <n v="359.89"/>
    <x v="561"/>
    <s v="Low"/>
    <n v="2024"/>
    <s v="Kelsey White"/>
    <s v="KELSEY WHITE"/>
    <n v="2915.1089999999999"/>
    <s v="May-2024"/>
    <n v="583.02179999999998"/>
  </r>
  <r>
    <n v="8638"/>
    <d v="2024-05-19T00:00:00"/>
    <x v="561"/>
    <x v="0"/>
    <x v="2"/>
    <x v="1"/>
    <n v="2"/>
    <n v="478.48"/>
    <x v="562"/>
    <s v="Low"/>
    <n v="2024"/>
    <s v="Terry Holmes"/>
    <s v="TERRY HOLMES"/>
    <n v="861.26400000000001"/>
    <s v="May-2024"/>
    <n v="172.25280000000001"/>
  </r>
  <r>
    <n v="3143"/>
    <d v="2024-05-21T00:00:00"/>
    <x v="562"/>
    <x v="2"/>
    <x v="2"/>
    <x v="2"/>
    <n v="8"/>
    <n v="726.19"/>
    <x v="563"/>
    <s v="High"/>
    <n v="2024"/>
    <s v="Theodore Short"/>
    <s v="THEODORE SHORT"/>
    <n v="5228.5680000000002"/>
    <s v="May-2024"/>
    <n v="1045.7136"/>
  </r>
  <r>
    <n v="5501"/>
    <d v="2024-05-22T00:00:00"/>
    <x v="563"/>
    <x v="2"/>
    <x v="1"/>
    <x v="1"/>
    <n v="9"/>
    <n v="352.42"/>
    <x v="564"/>
    <s v="Low"/>
    <n v="2024"/>
    <s v="Todd Reed"/>
    <s v="TODD REED"/>
    <n v="2854.6019999999999"/>
    <s v="May-2024"/>
    <n v="570.92039999999997"/>
  </r>
  <r>
    <n v="8887"/>
    <d v="2024-05-22T00:00:00"/>
    <x v="564"/>
    <x v="2"/>
    <x v="2"/>
    <x v="2"/>
    <n v="9"/>
    <n v="193.67"/>
    <x v="565"/>
    <s v="Low"/>
    <n v="2024"/>
    <s v="Courtney White"/>
    <s v="COURTNEY WHITE"/>
    <n v="1568.7269999999999"/>
    <s v="May-2024"/>
    <n v="313.74539999999996"/>
  </r>
  <r>
    <n v="4449"/>
    <d v="2024-05-24T00:00:00"/>
    <x v="565"/>
    <x v="1"/>
    <x v="0"/>
    <x v="2"/>
    <n v="8"/>
    <n v="869.94"/>
    <x v="566"/>
    <s v="High"/>
    <n v="2024"/>
    <s v="Danielle Hebert"/>
    <s v="DANIELLE HEBERT"/>
    <n v="6263.5680000000002"/>
    <s v="May-2024"/>
    <n v="1252.7136"/>
  </r>
  <r>
    <n v="9489"/>
    <d v="2024-05-24T00:00:00"/>
    <x v="566"/>
    <x v="1"/>
    <x v="0"/>
    <x v="7"/>
    <n v="1"/>
    <n v="773.21"/>
    <x v="567"/>
    <s v="Low"/>
    <n v="2024"/>
    <s v="Jessica Yates"/>
    <s v="JESSICA YATES"/>
    <n v="695.88900000000001"/>
    <s v="May-2024"/>
    <n v="139.17779999999999"/>
  </r>
  <r>
    <n v="8340"/>
    <d v="2024-05-25T00:00:00"/>
    <x v="567"/>
    <x v="0"/>
    <x v="2"/>
    <x v="6"/>
    <n v="3"/>
    <n v="729.9"/>
    <x v="568"/>
    <s v="Low"/>
    <n v="2024"/>
    <s v="Jessica Stewart"/>
    <s v="JESSICA STEWART"/>
    <n v="1970.73"/>
    <s v="May-2024"/>
    <n v="394.14599999999996"/>
  </r>
  <r>
    <n v="5385"/>
    <d v="2024-05-26T00:00:00"/>
    <x v="568"/>
    <x v="0"/>
    <x v="2"/>
    <x v="1"/>
    <n v="6"/>
    <n v="855.84"/>
    <x v="569"/>
    <s v="High"/>
    <n v="2024"/>
    <s v="Brenda Henderson"/>
    <s v="BRENDA HENDERSON"/>
    <n v="4621.5360000000001"/>
    <s v="May-2024"/>
    <n v="924.30719999999997"/>
  </r>
  <r>
    <n v="3724"/>
    <d v="2024-05-26T00:00:00"/>
    <x v="569"/>
    <x v="3"/>
    <x v="2"/>
    <x v="2"/>
    <n v="2"/>
    <n v="676.7"/>
    <x v="570"/>
    <s v="Low"/>
    <n v="2024"/>
    <s v="Desiree Robles"/>
    <s v="DESIREE ROBLES"/>
    <n v="1218.0600000000002"/>
    <s v="May-2024"/>
    <n v="243.61199999999999"/>
  </r>
  <r>
    <n v="7607"/>
    <d v="2024-05-27T00:00:00"/>
    <x v="570"/>
    <x v="3"/>
    <x v="2"/>
    <x v="0"/>
    <n v="3"/>
    <n v="130.88999999999999"/>
    <x v="571"/>
    <s v="Low"/>
    <n v="2024"/>
    <s v="Dr. Darren Jackson"/>
    <s v="DR. DARREN JACKSON"/>
    <n v="353.40299999999996"/>
    <s v="May-2024"/>
    <n v="70.680599999999998"/>
  </r>
  <r>
    <n v="7643"/>
    <d v="2024-05-28T00:00:00"/>
    <x v="571"/>
    <x v="1"/>
    <x v="0"/>
    <x v="2"/>
    <n v="7"/>
    <n v="926"/>
    <x v="572"/>
    <s v="High"/>
    <n v="2024"/>
    <s v="Brian Hensley"/>
    <s v="BRIAN HENSLEY"/>
    <n v="5833.8"/>
    <s v="May-2024"/>
    <n v="1166.76"/>
  </r>
  <r>
    <n v="3157"/>
    <d v="2024-05-28T00:00:00"/>
    <x v="572"/>
    <x v="0"/>
    <x v="1"/>
    <x v="1"/>
    <n v="1"/>
    <n v="746.07"/>
    <x v="573"/>
    <s v="Low"/>
    <n v="2024"/>
    <s v="Pamela Holmes"/>
    <s v="PAMELA HOLMES"/>
    <n v="671.46300000000008"/>
    <s v="May-2024"/>
    <n v="134.29259999999999"/>
  </r>
  <r>
    <n v="8231"/>
    <d v="2024-05-28T00:00:00"/>
    <x v="573"/>
    <x v="3"/>
    <x v="2"/>
    <x v="4"/>
    <n v="9"/>
    <n v="698.19"/>
    <x v="574"/>
    <s v="High"/>
    <n v="2024"/>
    <s v="Christine Edwards"/>
    <s v="CHRISTINE EDWARDS"/>
    <n v="5655.3390000000009"/>
    <s v="May-2024"/>
    <n v="1131.0678"/>
  </r>
  <r>
    <n v="5128"/>
    <d v="2024-05-29T00:00:00"/>
    <x v="574"/>
    <x v="3"/>
    <x v="2"/>
    <x v="4"/>
    <n v="7"/>
    <n v="771.61"/>
    <x v="575"/>
    <s v="High"/>
    <n v="2024"/>
    <s v="Caroline Obrien"/>
    <s v="CAROLINE OBRIEN"/>
    <n v="4861.143"/>
    <s v="May-2024"/>
    <n v="972.22860000000003"/>
  </r>
  <r>
    <n v="6860"/>
    <d v="2024-05-30T00:00:00"/>
    <x v="575"/>
    <x v="1"/>
    <x v="2"/>
    <x v="4"/>
    <n v="7"/>
    <n v="496.68"/>
    <x v="576"/>
    <s v="Low"/>
    <n v="2024"/>
    <s v="Mrs. Karen Hall"/>
    <s v="MRS. KAREN HALL"/>
    <n v="3129.0839999999998"/>
    <s v="May-2024"/>
    <n v="625.81680000000006"/>
  </r>
  <r>
    <n v="2871"/>
    <d v="2024-05-31T00:00:00"/>
    <x v="576"/>
    <x v="2"/>
    <x v="0"/>
    <x v="0"/>
    <n v="2"/>
    <n v="28.21"/>
    <x v="577"/>
    <s v="Low"/>
    <n v="2024"/>
    <s v="Robert White"/>
    <s v="ROBERT WHITE"/>
    <n v="50.778000000000006"/>
    <s v="May-2024"/>
    <n v="10.1556"/>
  </r>
  <r>
    <n v="9621"/>
    <d v="2024-06-01T00:00:00"/>
    <x v="577"/>
    <x v="3"/>
    <x v="1"/>
    <x v="7"/>
    <n v="3"/>
    <n v="740.21"/>
    <x v="578"/>
    <s v="Low"/>
    <n v="2024"/>
    <s v="Reginald Lane"/>
    <s v="REGINALD LANE"/>
    <n v="1998.5670000000002"/>
    <s v="Jun-2024"/>
    <n v="399.71339999999998"/>
  </r>
  <r>
    <n v="1079"/>
    <d v="2024-06-01T00:00:00"/>
    <x v="578"/>
    <x v="2"/>
    <x v="2"/>
    <x v="1"/>
    <n v="3"/>
    <n v="895.25"/>
    <x v="579"/>
    <s v="Low"/>
    <n v="2024"/>
    <s v="Marco Jones"/>
    <s v="MARCO JONES"/>
    <n v="2417.1750000000002"/>
    <s v="Jun-2024"/>
    <n v="483.435"/>
  </r>
  <r>
    <n v="5511"/>
    <d v="2024-06-02T00:00:00"/>
    <x v="579"/>
    <x v="0"/>
    <x v="0"/>
    <x v="5"/>
    <n v="7"/>
    <n v="734.27"/>
    <x v="580"/>
    <s v="High"/>
    <n v="2024"/>
    <s v="Carlos Smith"/>
    <s v="CARLOS SMITH"/>
    <n v="4625.9009999999998"/>
    <s v="Jun-2024"/>
    <n v="925.1801999999999"/>
  </r>
  <r>
    <n v="1032"/>
    <d v="2024-06-02T00:00:00"/>
    <x v="580"/>
    <x v="3"/>
    <x v="1"/>
    <x v="0"/>
    <n v="3"/>
    <n v="963.3"/>
    <x v="581"/>
    <s v="Low"/>
    <n v="2024"/>
    <s v="James Buchanan"/>
    <s v="JAMES BUCHANAN"/>
    <n v="2600.91"/>
    <s v="Jun-2024"/>
    <n v="520.18200000000002"/>
  </r>
  <r>
    <n v="8459"/>
    <d v="2024-06-02T00:00:00"/>
    <x v="581"/>
    <x v="2"/>
    <x v="1"/>
    <x v="5"/>
    <n v="6"/>
    <n v="604.59"/>
    <x v="582"/>
    <s v="Low"/>
    <n v="2024"/>
    <s v="Matthew Hernandez"/>
    <s v="MATTHEW HERNANDEZ"/>
    <n v="3264.7860000000005"/>
    <s v="Jun-2024"/>
    <n v="652.95719999999994"/>
  </r>
  <r>
    <n v="6245"/>
    <d v="2024-06-04T00:00:00"/>
    <x v="582"/>
    <x v="0"/>
    <x v="2"/>
    <x v="3"/>
    <n v="8"/>
    <n v="969.41"/>
    <x v="583"/>
    <s v="High"/>
    <n v="2024"/>
    <s v="Joshua Paul"/>
    <s v="JOSHUA PAUL"/>
    <n v="6979.7519999999995"/>
    <s v="Jun-2024"/>
    <n v="1395.9503999999999"/>
  </r>
  <r>
    <n v="1212"/>
    <d v="2024-06-04T00:00:00"/>
    <x v="583"/>
    <x v="2"/>
    <x v="2"/>
    <x v="7"/>
    <n v="9"/>
    <n v="182.37"/>
    <x v="584"/>
    <s v="Low"/>
    <n v="2024"/>
    <s v="Julia Strong"/>
    <s v="JULIA STRONG"/>
    <n v="1477.1970000000001"/>
    <s v="Jun-2024"/>
    <n v="295.43939999999998"/>
  </r>
  <r>
    <n v="2536"/>
    <d v="2024-06-06T00:00:00"/>
    <x v="584"/>
    <x v="3"/>
    <x v="1"/>
    <x v="0"/>
    <n v="5"/>
    <n v="43.61"/>
    <x v="585"/>
    <s v="Low"/>
    <n v="2024"/>
    <s v="Joshua Jennings"/>
    <s v="JOSHUA JENNINGS"/>
    <n v="196.245"/>
    <s v="Jun-2024"/>
    <n v="39.249000000000002"/>
  </r>
  <r>
    <n v="6753"/>
    <d v="2024-06-06T00:00:00"/>
    <x v="585"/>
    <x v="0"/>
    <x v="0"/>
    <x v="3"/>
    <n v="9"/>
    <n v="100.57"/>
    <x v="586"/>
    <s v="Low"/>
    <n v="2024"/>
    <s v="David George Md"/>
    <s v="DAVID GEORGE MD"/>
    <n v="814.61699999999996"/>
    <s v="Jun-2024"/>
    <n v="162.92339999999999"/>
  </r>
  <r>
    <n v="2618"/>
    <d v="2024-06-06T00:00:00"/>
    <x v="586"/>
    <x v="2"/>
    <x v="1"/>
    <x v="3"/>
    <n v="2"/>
    <n v="545.85"/>
    <x v="587"/>
    <s v="Low"/>
    <n v="2024"/>
    <s v="Denise Frazier"/>
    <s v="DENISE FRAZIER"/>
    <n v="982.53000000000009"/>
    <s v="Jun-2024"/>
    <n v="196.506"/>
  </r>
  <r>
    <n v="9527"/>
    <d v="2024-06-06T00:00:00"/>
    <x v="587"/>
    <x v="2"/>
    <x v="2"/>
    <x v="5"/>
    <n v="8"/>
    <n v="22"/>
    <x v="588"/>
    <s v="Low"/>
    <n v="2024"/>
    <s v="Clayton Lin"/>
    <s v="CLAYTON LIN"/>
    <n v="158.4"/>
    <s v="Jun-2024"/>
    <n v="31.68"/>
  </r>
  <r>
    <n v="3949"/>
    <d v="2024-06-08T00:00:00"/>
    <x v="588"/>
    <x v="1"/>
    <x v="1"/>
    <x v="4"/>
    <n v="5"/>
    <n v="535"/>
    <x v="589"/>
    <s v="Low"/>
    <n v="2024"/>
    <s v="Walter Wu"/>
    <s v="WALTER WU"/>
    <n v="2407.5"/>
    <s v="Jun-2024"/>
    <n v="481.5"/>
  </r>
  <r>
    <n v="1403"/>
    <d v="2024-06-09T00:00:00"/>
    <x v="589"/>
    <x v="3"/>
    <x v="0"/>
    <x v="5"/>
    <n v="5"/>
    <n v="113.07"/>
    <x v="590"/>
    <s v="Low"/>
    <n v="2024"/>
    <s v="Michele Avery"/>
    <s v="MICHELE AVERY"/>
    <n v="508.81499999999994"/>
    <s v="Jun-2024"/>
    <n v="101.76299999999998"/>
  </r>
  <r>
    <n v="5266"/>
    <d v="2024-06-09T00:00:00"/>
    <x v="590"/>
    <x v="2"/>
    <x v="1"/>
    <x v="0"/>
    <n v="9"/>
    <n v="415.32"/>
    <x v="591"/>
    <s v="Low"/>
    <n v="2024"/>
    <s v="Angela White"/>
    <s v="ANGELA WHITE"/>
    <n v="3364.0920000000001"/>
    <s v="Jun-2024"/>
    <n v="672.8184"/>
  </r>
  <r>
    <n v="6895"/>
    <d v="2024-06-10T00:00:00"/>
    <x v="591"/>
    <x v="3"/>
    <x v="2"/>
    <x v="6"/>
    <n v="5"/>
    <n v="671.4"/>
    <x v="592"/>
    <s v="Low"/>
    <n v="2024"/>
    <s v="Billy Pena"/>
    <s v="BILLY PENA"/>
    <n v="3021.3"/>
    <s v="Jun-2024"/>
    <n v="604.26"/>
  </r>
  <r>
    <n v="2015"/>
    <d v="2024-06-13T00:00:00"/>
    <x v="592"/>
    <x v="1"/>
    <x v="0"/>
    <x v="0"/>
    <n v="3"/>
    <n v="85.37"/>
    <x v="593"/>
    <s v="Low"/>
    <n v="2024"/>
    <s v="Charles Fry"/>
    <s v="CHARLES FRY"/>
    <n v="230.49900000000002"/>
    <s v="Jun-2024"/>
    <n v="46.099800000000002"/>
  </r>
  <r>
    <n v="7454"/>
    <d v="2024-06-14T00:00:00"/>
    <x v="593"/>
    <x v="1"/>
    <x v="0"/>
    <x v="5"/>
    <n v="7"/>
    <n v="660.17"/>
    <x v="594"/>
    <s v="Low"/>
    <n v="2024"/>
    <s v="Eric Pratt"/>
    <s v="ERIC PRATT"/>
    <n v="4159.0709999999999"/>
    <s v="Jun-2024"/>
    <n v="831.81419999999991"/>
  </r>
  <r>
    <n v="4184"/>
    <d v="2024-06-14T00:00:00"/>
    <x v="594"/>
    <x v="2"/>
    <x v="2"/>
    <x v="0"/>
    <n v="7"/>
    <n v="750.59"/>
    <x v="595"/>
    <s v="High"/>
    <n v="2024"/>
    <s v="Chad Richardson"/>
    <s v="CHAD RICHARDSON"/>
    <n v="4728.7170000000006"/>
    <s v="Jun-2024"/>
    <n v="945.74339999999995"/>
  </r>
  <r>
    <n v="1104"/>
    <d v="2024-06-15T00:00:00"/>
    <x v="595"/>
    <x v="2"/>
    <x v="2"/>
    <x v="5"/>
    <n v="7"/>
    <n v="500.2"/>
    <x v="596"/>
    <s v="Low"/>
    <n v="2024"/>
    <s v="Emma Mendoza"/>
    <s v="EMMA MENDOZA"/>
    <n v="3151.26"/>
    <s v="Jun-2024"/>
    <n v="630.25199999999995"/>
  </r>
  <r>
    <n v="3110"/>
    <d v="2024-06-15T00:00:00"/>
    <x v="596"/>
    <x v="0"/>
    <x v="0"/>
    <x v="0"/>
    <n v="2"/>
    <n v="294.17"/>
    <x v="597"/>
    <s v="Low"/>
    <n v="2024"/>
    <s v="John Hester"/>
    <s v="JOHN HESTER"/>
    <n v="529.50600000000009"/>
    <s v="Jun-2024"/>
    <n v="105.9012"/>
  </r>
  <r>
    <n v="9042"/>
    <d v="2024-06-16T00:00:00"/>
    <x v="597"/>
    <x v="1"/>
    <x v="2"/>
    <x v="2"/>
    <n v="5"/>
    <n v="959.98"/>
    <x v="598"/>
    <s v="Low"/>
    <n v="2024"/>
    <s v="Robert Jones"/>
    <s v="ROBERT JONES"/>
    <n v="4319.9100000000008"/>
    <s v="Jun-2024"/>
    <n v="863.98199999999986"/>
  </r>
  <r>
    <n v="5064"/>
    <d v="2024-06-17T00:00:00"/>
    <x v="598"/>
    <x v="1"/>
    <x v="0"/>
    <x v="5"/>
    <n v="7"/>
    <n v="879.73"/>
    <x v="599"/>
    <s v="High"/>
    <n v="2024"/>
    <s v="Kelly Browning Dds"/>
    <s v="KELLY BROWNING DDS"/>
    <n v="5542.2990000000009"/>
    <s v="Jun-2024"/>
    <n v="1108.4598000000001"/>
  </r>
  <r>
    <n v="7533"/>
    <d v="2024-06-17T00:00:00"/>
    <x v="599"/>
    <x v="1"/>
    <x v="1"/>
    <x v="6"/>
    <n v="8"/>
    <n v="956.94"/>
    <x v="600"/>
    <s v="High"/>
    <n v="2024"/>
    <s v="Susan Bradley"/>
    <s v="SUSAN BRADLEY"/>
    <n v="6889.9680000000008"/>
    <s v="Jun-2024"/>
    <n v="1377.9936"/>
  </r>
  <r>
    <n v="5621"/>
    <d v="2024-06-19T00:00:00"/>
    <x v="600"/>
    <x v="1"/>
    <x v="1"/>
    <x v="6"/>
    <n v="1"/>
    <n v="325.91000000000003"/>
    <x v="601"/>
    <s v="Low"/>
    <n v="2024"/>
    <s v="Mario Jimenez"/>
    <s v="MARIO JIMENEZ"/>
    <n v="293.31900000000002"/>
    <s v="Jun-2024"/>
    <n v="58.663800000000002"/>
  </r>
  <r>
    <n v="9881"/>
    <d v="2024-06-19T00:00:00"/>
    <x v="601"/>
    <x v="1"/>
    <x v="2"/>
    <x v="3"/>
    <n v="8"/>
    <n v="61.45"/>
    <x v="602"/>
    <s v="Low"/>
    <n v="2024"/>
    <s v="Tony Moore"/>
    <s v="TONY MOORE"/>
    <n v="442.44000000000005"/>
    <s v="Jun-2024"/>
    <n v="88.488"/>
  </r>
  <r>
    <n v="1649"/>
    <d v="2024-06-19T00:00:00"/>
    <x v="602"/>
    <x v="1"/>
    <x v="0"/>
    <x v="2"/>
    <n v="5"/>
    <n v="923.53"/>
    <x v="603"/>
    <s v="Low"/>
    <n v="2024"/>
    <s v="Christina Johnson"/>
    <s v="CHRISTINA JOHNSON"/>
    <n v="4155.8850000000002"/>
    <s v="Jun-2024"/>
    <n v="831.17699999999991"/>
  </r>
  <r>
    <n v="3487"/>
    <d v="2024-06-20T00:00:00"/>
    <x v="603"/>
    <x v="3"/>
    <x v="2"/>
    <x v="5"/>
    <n v="7"/>
    <n v="243.69"/>
    <x v="604"/>
    <s v="Low"/>
    <n v="2024"/>
    <s v="James Obrien"/>
    <s v="JAMES OBRIEN"/>
    <n v="1535.2470000000001"/>
    <s v="Jun-2024"/>
    <n v="307.04939999999999"/>
  </r>
  <r>
    <n v="9494"/>
    <d v="2024-06-21T00:00:00"/>
    <x v="604"/>
    <x v="3"/>
    <x v="0"/>
    <x v="3"/>
    <n v="1"/>
    <n v="994.92"/>
    <x v="605"/>
    <s v="Low"/>
    <n v="2024"/>
    <s v="Madison Arias"/>
    <s v="MADISON ARIAS"/>
    <n v="895.428"/>
    <s v="Jun-2024"/>
    <n v="179.0856"/>
  </r>
  <r>
    <n v="3139"/>
    <d v="2024-06-22T00:00:00"/>
    <x v="605"/>
    <x v="3"/>
    <x v="0"/>
    <x v="1"/>
    <n v="8"/>
    <n v="570.74"/>
    <x v="606"/>
    <s v="Low"/>
    <n v="2024"/>
    <s v="Jessica Murphy"/>
    <s v="JESSICA MURPHY"/>
    <n v="4109.3280000000004"/>
    <s v="Jun-2024"/>
    <n v="821.86559999999997"/>
  </r>
  <r>
    <n v="8132"/>
    <d v="2024-06-22T00:00:00"/>
    <x v="606"/>
    <x v="2"/>
    <x v="0"/>
    <x v="4"/>
    <n v="9"/>
    <n v="228.28"/>
    <x v="607"/>
    <s v="Low"/>
    <n v="2024"/>
    <s v="Michael Jackson"/>
    <s v="MICHAEL JACKSON"/>
    <n v="1849.068"/>
    <s v="Jun-2024"/>
    <n v="369.81360000000001"/>
  </r>
  <r>
    <n v="9401"/>
    <d v="2024-06-22T00:00:00"/>
    <x v="607"/>
    <x v="2"/>
    <x v="0"/>
    <x v="7"/>
    <n v="8"/>
    <n v="899.05"/>
    <x v="608"/>
    <s v="High"/>
    <n v="2024"/>
    <s v="Stephanie Foley"/>
    <s v="STEPHANIE FOLEY"/>
    <n v="6473.16"/>
    <s v="Jun-2024"/>
    <n v="1294.6319999999998"/>
  </r>
  <r>
    <n v="2945"/>
    <d v="2024-06-24T00:00:00"/>
    <x v="608"/>
    <x v="3"/>
    <x v="2"/>
    <x v="3"/>
    <n v="7"/>
    <n v="69.75"/>
    <x v="609"/>
    <s v="Low"/>
    <n v="2024"/>
    <s v="Wendy Baxter"/>
    <s v="WENDY BAXTER"/>
    <n v="439.42500000000001"/>
    <s v="Jun-2024"/>
    <n v="87.884999999999991"/>
  </r>
  <r>
    <n v="2961"/>
    <d v="2024-06-25T00:00:00"/>
    <x v="609"/>
    <x v="0"/>
    <x v="2"/>
    <x v="1"/>
    <n v="3"/>
    <n v="838.64"/>
    <x v="610"/>
    <s v="Low"/>
    <n v="2024"/>
    <s v="Amanda Elliott"/>
    <s v="AMANDA ELLIOTT"/>
    <n v="2264.328"/>
    <s v="Jun-2024"/>
    <n v="452.86559999999997"/>
  </r>
  <r>
    <n v="3027"/>
    <d v="2024-06-26T00:00:00"/>
    <x v="610"/>
    <x v="1"/>
    <x v="0"/>
    <x v="6"/>
    <n v="2"/>
    <n v="118.64"/>
    <x v="611"/>
    <s v="Low"/>
    <n v="2024"/>
    <s v="Michelle Cole"/>
    <s v="MICHELLE COLE"/>
    <n v="213.55199999999999"/>
    <s v="Jun-2024"/>
    <n v="42.7104"/>
  </r>
  <r>
    <n v="7007"/>
    <d v="2024-06-26T00:00:00"/>
    <x v="611"/>
    <x v="1"/>
    <x v="2"/>
    <x v="5"/>
    <n v="6"/>
    <n v="465.93"/>
    <x v="612"/>
    <s v="Low"/>
    <n v="2024"/>
    <s v="Troy Cook"/>
    <s v="TROY COOK"/>
    <n v="2516.0219999999999"/>
    <s v="Jun-2024"/>
    <n v="503.20439999999996"/>
  </r>
  <r>
    <n v="2912"/>
    <d v="2024-06-27T00:00:00"/>
    <x v="612"/>
    <x v="0"/>
    <x v="1"/>
    <x v="4"/>
    <n v="7"/>
    <n v="901.69"/>
    <x v="613"/>
    <s v="High"/>
    <n v="2024"/>
    <s v="James Campbell"/>
    <s v="JAMES CAMPBELL"/>
    <n v="5680.6470000000008"/>
    <s v="Jun-2024"/>
    <n v="1136.1294"/>
  </r>
  <r>
    <n v="1585"/>
    <d v="2024-06-28T00:00:00"/>
    <x v="613"/>
    <x v="0"/>
    <x v="2"/>
    <x v="6"/>
    <n v="8"/>
    <n v="789.03"/>
    <x v="614"/>
    <s v="High"/>
    <n v="2024"/>
    <s v="Jennifer James"/>
    <s v="JENNIFER JAMES"/>
    <n v="5681.0159999999996"/>
    <s v="Jun-2024"/>
    <n v="1136.2031999999999"/>
  </r>
  <r>
    <n v="4146"/>
    <d v="2024-06-28T00:00:00"/>
    <x v="614"/>
    <x v="1"/>
    <x v="0"/>
    <x v="1"/>
    <n v="8"/>
    <n v="51.53"/>
    <x v="615"/>
    <s v="Low"/>
    <n v="2024"/>
    <s v="Sara Wagner"/>
    <s v="SARA WAGNER"/>
    <n v="371.01600000000002"/>
    <s v="Jun-2024"/>
    <n v="74.203199999999995"/>
  </r>
  <r>
    <n v="7358"/>
    <d v="2024-06-29T00:00:00"/>
    <x v="615"/>
    <x v="1"/>
    <x v="2"/>
    <x v="4"/>
    <n v="8"/>
    <n v="208.92"/>
    <x v="616"/>
    <s v="Low"/>
    <n v="2024"/>
    <s v="Patricia Nichols"/>
    <s v="PATRICIA NICHOLS"/>
    <n v="1504.2239999999999"/>
    <s v="Jun-2024"/>
    <n v="300.84479999999996"/>
  </r>
  <r>
    <n v="8905"/>
    <d v="2024-07-01T00:00:00"/>
    <x v="616"/>
    <x v="0"/>
    <x v="0"/>
    <x v="7"/>
    <n v="4"/>
    <n v="830.63"/>
    <x v="617"/>
    <s v="Low"/>
    <n v="2024"/>
    <s v="Catherine Smith"/>
    <s v="CATHERINE SMITH"/>
    <n v="2990.268"/>
    <s v="Jul-2024"/>
    <n v="598.05359999999996"/>
  </r>
  <r>
    <n v="1778"/>
    <d v="2024-07-01T00:00:00"/>
    <x v="617"/>
    <x v="2"/>
    <x v="1"/>
    <x v="5"/>
    <n v="4"/>
    <n v="176.33"/>
    <x v="618"/>
    <s v="Low"/>
    <n v="2024"/>
    <s v="Mr. Donald Schultz"/>
    <s v="MR. DONALD SCHULTZ"/>
    <n v="634.78800000000001"/>
    <s v="Jul-2024"/>
    <n v="126.9576"/>
  </r>
  <r>
    <n v="7433"/>
    <d v="2024-07-02T00:00:00"/>
    <x v="618"/>
    <x v="1"/>
    <x v="1"/>
    <x v="6"/>
    <n v="1"/>
    <n v="800.73"/>
    <x v="619"/>
    <s v="Low"/>
    <n v="2024"/>
    <s v="Amy Lynch"/>
    <s v="AMY LYNCH"/>
    <n v="720.65700000000004"/>
    <s v="Jul-2024"/>
    <n v="144.13139999999999"/>
  </r>
  <r>
    <n v="9722"/>
    <d v="2024-07-03T00:00:00"/>
    <x v="619"/>
    <x v="1"/>
    <x v="2"/>
    <x v="1"/>
    <n v="6"/>
    <n v="997.15"/>
    <x v="620"/>
    <s v="High"/>
    <n v="2024"/>
    <s v="Ronald Morris"/>
    <s v="RONALD MORRIS"/>
    <n v="5384.61"/>
    <s v="Jul-2024"/>
    <n v="1076.9219999999998"/>
  </r>
  <r>
    <n v="5144"/>
    <d v="2024-07-03T00:00:00"/>
    <x v="620"/>
    <x v="3"/>
    <x v="0"/>
    <x v="3"/>
    <n v="4"/>
    <n v="659.91"/>
    <x v="621"/>
    <s v="Low"/>
    <n v="2024"/>
    <s v="Tammy Morris"/>
    <s v="TAMMY MORRIS"/>
    <n v="2375.6759999999999"/>
    <s v="Jul-2024"/>
    <n v="475.13519999999994"/>
  </r>
  <r>
    <n v="6730"/>
    <d v="2024-07-04T00:00:00"/>
    <x v="621"/>
    <x v="3"/>
    <x v="1"/>
    <x v="2"/>
    <n v="7"/>
    <n v="662.2"/>
    <x v="622"/>
    <s v="Low"/>
    <n v="2024"/>
    <s v="Luis Morgan"/>
    <s v="LUIS MORGAN"/>
    <n v="4171.8600000000006"/>
    <s v="Jul-2024"/>
    <n v="834.37200000000007"/>
  </r>
  <r>
    <n v="4128"/>
    <d v="2024-07-04T00:00:00"/>
    <x v="622"/>
    <x v="0"/>
    <x v="2"/>
    <x v="6"/>
    <n v="8"/>
    <n v="298.75"/>
    <x v="623"/>
    <s v="Low"/>
    <n v="2024"/>
    <s v="Gloria Fernandez"/>
    <s v="GLORIA FERNANDEZ"/>
    <n v="2151"/>
    <s v="Jul-2024"/>
    <n v="430.2"/>
  </r>
  <r>
    <n v="5827"/>
    <d v="2024-07-05T00:00:00"/>
    <x v="623"/>
    <x v="2"/>
    <x v="1"/>
    <x v="3"/>
    <n v="7"/>
    <n v="139.93"/>
    <x v="624"/>
    <s v="Low"/>
    <n v="2024"/>
    <s v="Holly Johnson"/>
    <s v="HOLLY JOHNSON"/>
    <n v="881.55900000000008"/>
    <s v="Jul-2024"/>
    <n v="176.31180000000001"/>
  </r>
  <r>
    <n v="2909"/>
    <d v="2024-07-05T00:00:00"/>
    <x v="624"/>
    <x v="2"/>
    <x v="1"/>
    <x v="2"/>
    <n v="9"/>
    <n v="640.29999999999995"/>
    <x v="625"/>
    <s v="High"/>
    <n v="2024"/>
    <s v="Russell Atkinson"/>
    <s v="RUSSELL ATKINSON"/>
    <n v="5186.43"/>
    <s v="Jul-2024"/>
    <n v="1037.2859999999998"/>
  </r>
  <r>
    <n v="1088"/>
    <d v="2024-07-05T00:00:00"/>
    <x v="625"/>
    <x v="2"/>
    <x v="2"/>
    <x v="7"/>
    <n v="7"/>
    <n v="221.38"/>
    <x v="626"/>
    <s v="Low"/>
    <n v="2024"/>
    <s v="Mrs. Cassandra Larson Md"/>
    <s v="MRS. CASSANDRA LARSON MD"/>
    <n v="1394.694"/>
    <s v="Jul-2024"/>
    <n v="278.93880000000001"/>
  </r>
  <r>
    <n v="5286"/>
    <d v="2024-07-06T00:00:00"/>
    <x v="626"/>
    <x v="2"/>
    <x v="2"/>
    <x v="2"/>
    <n v="1"/>
    <n v="252.9"/>
    <x v="627"/>
    <s v="Low"/>
    <n v="2024"/>
    <s v="Jorge Smith"/>
    <s v="JORGE SMITH"/>
    <n v="227.61"/>
    <s v="Jul-2024"/>
    <n v="45.521999999999998"/>
  </r>
  <r>
    <n v="4811"/>
    <d v="2024-07-07T00:00:00"/>
    <x v="627"/>
    <x v="3"/>
    <x v="1"/>
    <x v="0"/>
    <n v="3"/>
    <n v="831.92"/>
    <x v="628"/>
    <s v="Low"/>
    <n v="2024"/>
    <s v="Katrina Green"/>
    <s v="KATRINA GREEN"/>
    <n v="2246.1839999999997"/>
    <s v="Jul-2024"/>
    <n v="449.23680000000002"/>
  </r>
  <r>
    <n v="6513"/>
    <d v="2024-07-07T00:00:00"/>
    <x v="628"/>
    <x v="3"/>
    <x v="1"/>
    <x v="5"/>
    <n v="6"/>
    <n v="782.05"/>
    <x v="629"/>
    <s v="Low"/>
    <n v="2024"/>
    <s v="Anita Moon"/>
    <s v="ANITA MOON"/>
    <n v="4223.07"/>
    <s v="Jul-2024"/>
    <n v="844.61399999999981"/>
  </r>
  <r>
    <n v="5398"/>
    <d v="2024-07-07T00:00:00"/>
    <x v="629"/>
    <x v="1"/>
    <x v="1"/>
    <x v="7"/>
    <n v="7"/>
    <n v="137.11000000000001"/>
    <x v="630"/>
    <s v="Low"/>
    <n v="2024"/>
    <s v="Darrell Mccarty"/>
    <s v="DARRELL MCCARTY"/>
    <n v="863.79300000000012"/>
    <s v="Jul-2024"/>
    <n v="172.7586"/>
  </r>
  <r>
    <n v="4961"/>
    <d v="2024-07-09T00:00:00"/>
    <x v="630"/>
    <x v="0"/>
    <x v="1"/>
    <x v="4"/>
    <n v="8"/>
    <n v="973.75"/>
    <x v="631"/>
    <s v="High"/>
    <n v="2024"/>
    <s v="Joshua Martin"/>
    <s v="JOSHUA MARTIN"/>
    <n v="7011"/>
    <s v="Jul-2024"/>
    <n v="1402.2"/>
  </r>
  <r>
    <n v="6182"/>
    <d v="2024-07-09T00:00:00"/>
    <x v="631"/>
    <x v="2"/>
    <x v="0"/>
    <x v="1"/>
    <n v="6"/>
    <n v="798.57"/>
    <x v="632"/>
    <s v="Low"/>
    <n v="2024"/>
    <s v="Kristen Meyer"/>
    <s v="KRISTEN MEYER"/>
    <n v="4312.2780000000002"/>
    <s v="Jul-2024"/>
    <n v="862.4556"/>
  </r>
  <r>
    <n v="5654"/>
    <d v="2024-07-09T00:00:00"/>
    <x v="632"/>
    <x v="1"/>
    <x v="2"/>
    <x v="7"/>
    <n v="5"/>
    <n v="491.8"/>
    <x v="633"/>
    <s v="Low"/>
    <n v="2024"/>
    <s v="Nicole Harrington"/>
    <s v="NICOLE HARRINGTON"/>
    <n v="2213.1"/>
    <s v="Jul-2024"/>
    <n v="442.62"/>
  </r>
  <r>
    <n v="7406"/>
    <d v="2024-07-09T00:00:00"/>
    <x v="633"/>
    <x v="3"/>
    <x v="2"/>
    <x v="7"/>
    <n v="7"/>
    <n v="91.35"/>
    <x v="634"/>
    <s v="Low"/>
    <n v="2024"/>
    <s v="Samuel Young"/>
    <s v="SAMUEL YOUNG"/>
    <n v="575.505"/>
    <s v="Jul-2024"/>
    <n v="115.10099999999998"/>
  </r>
  <r>
    <n v="8864"/>
    <d v="2024-07-10T00:00:00"/>
    <x v="634"/>
    <x v="3"/>
    <x v="0"/>
    <x v="0"/>
    <n v="9"/>
    <n v="440.48"/>
    <x v="635"/>
    <s v="Low"/>
    <n v="2024"/>
    <s v="Grace Padilla"/>
    <s v="GRACE PADILLA"/>
    <n v="3567.8879999999999"/>
    <s v="Jul-2024"/>
    <n v="713.57759999999996"/>
  </r>
  <r>
    <n v="1262"/>
    <d v="2024-07-10T00:00:00"/>
    <x v="635"/>
    <x v="2"/>
    <x v="0"/>
    <x v="3"/>
    <n v="7"/>
    <n v="220.97"/>
    <x v="636"/>
    <s v="Low"/>
    <n v="2024"/>
    <s v="Ryan Church"/>
    <s v="RYAN CHURCH"/>
    <n v="1392.1109999999999"/>
    <s v="Jul-2024"/>
    <n v="278.42219999999998"/>
  </r>
  <r>
    <n v="6596"/>
    <d v="2024-07-10T00:00:00"/>
    <x v="636"/>
    <x v="1"/>
    <x v="1"/>
    <x v="6"/>
    <n v="3"/>
    <n v="590.74"/>
    <x v="637"/>
    <s v="Low"/>
    <n v="2024"/>
    <s v="Christopher Lopez"/>
    <s v="CHRISTOPHER LOPEZ"/>
    <n v="1594.998"/>
    <s v="Jul-2024"/>
    <n v="318.99959999999999"/>
  </r>
  <r>
    <n v="7728"/>
    <d v="2024-07-10T00:00:00"/>
    <x v="637"/>
    <x v="3"/>
    <x v="1"/>
    <x v="2"/>
    <n v="4"/>
    <n v="537.63"/>
    <x v="638"/>
    <s v="Low"/>
    <n v="2024"/>
    <s v="Thomas Calderon"/>
    <s v="THOMAS CALDERON"/>
    <n v="1935.4680000000001"/>
    <s v="Jul-2024"/>
    <n v="387.09359999999998"/>
  </r>
  <r>
    <n v="8483"/>
    <d v="2024-07-11T00:00:00"/>
    <x v="638"/>
    <x v="1"/>
    <x v="2"/>
    <x v="7"/>
    <n v="8"/>
    <n v="915.27"/>
    <x v="639"/>
    <s v="High"/>
    <n v="2024"/>
    <s v="Alexandra Coleman"/>
    <s v="ALEXANDRA COLEMAN"/>
    <n v="6589.9440000000004"/>
    <s v="Jul-2024"/>
    <n v="1317.9887999999999"/>
  </r>
  <r>
    <n v="4155"/>
    <d v="2024-07-11T00:00:00"/>
    <x v="639"/>
    <x v="2"/>
    <x v="0"/>
    <x v="6"/>
    <n v="6"/>
    <n v="629.96"/>
    <x v="640"/>
    <s v="Low"/>
    <n v="2024"/>
    <s v="Karen Ryan"/>
    <s v="KAREN RYAN"/>
    <n v="3401.7840000000006"/>
    <s v="Jul-2024"/>
    <n v="680.35680000000002"/>
  </r>
  <r>
    <n v="1768"/>
    <d v="2024-07-12T00:00:00"/>
    <x v="640"/>
    <x v="1"/>
    <x v="2"/>
    <x v="4"/>
    <n v="8"/>
    <n v="572.27"/>
    <x v="641"/>
    <s v="Low"/>
    <n v="2024"/>
    <s v="Brandon Schmidt"/>
    <s v="BRANDON SCHMIDT"/>
    <n v="4120.3440000000001"/>
    <s v="Jul-2024"/>
    <n v="824.0687999999999"/>
  </r>
  <r>
    <n v="3604"/>
    <d v="2024-07-14T00:00:00"/>
    <x v="641"/>
    <x v="3"/>
    <x v="1"/>
    <x v="0"/>
    <n v="1"/>
    <n v="239.35"/>
    <x v="642"/>
    <s v="Low"/>
    <n v="2024"/>
    <s v="Deborah Burton"/>
    <s v="DEBORAH BURTON"/>
    <n v="215.41499999999999"/>
    <s v="Jul-2024"/>
    <n v="43.082999999999998"/>
  </r>
  <r>
    <n v="1858"/>
    <d v="2024-07-15T00:00:00"/>
    <x v="642"/>
    <x v="0"/>
    <x v="2"/>
    <x v="3"/>
    <n v="1"/>
    <n v="686.43"/>
    <x v="643"/>
    <s v="Low"/>
    <n v="2024"/>
    <s v="Robin Cardenas"/>
    <s v="ROBIN CARDENAS"/>
    <n v="617.78699999999992"/>
    <s v="Jul-2024"/>
    <n v="123.55739999999999"/>
  </r>
  <r>
    <n v="1936"/>
    <d v="2024-07-16T00:00:00"/>
    <x v="643"/>
    <x v="1"/>
    <x v="1"/>
    <x v="0"/>
    <n v="2"/>
    <n v="544.59"/>
    <x v="644"/>
    <s v="Low"/>
    <n v="2024"/>
    <s v="Brian Porter"/>
    <s v="BRIAN PORTER"/>
    <n v="980.26200000000006"/>
    <s v="Jul-2024"/>
    <n v="196.05240000000001"/>
  </r>
  <r>
    <n v="9435"/>
    <d v="2024-07-16T00:00:00"/>
    <x v="644"/>
    <x v="3"/>
    <x v="1"/>
    <x v="7"/>
    <n v="4"/>
    <n v="693.1"/>
    <x v="645"/>
    <s v="Low"/>
    <n v="2024"/>
    <s v="Nicole Bray"/>
    <s v="NICOLE BRAY"/>
    <n v="2495.1600000000003"/>
    <s v="Jul-2024"/>
    <n v="499.03199999999998"/>
  </r>
  <r>
    <n v="1272"/>
    <d v="2024-07-17T00:00:00"/>
    <x v="645"/>
    <x v="2"/>
    <x v="0"/>
    <x v="4"/>
    <n v="4"/>
    <n v="169.15"/>
    <x v="646"/>
    <s v="Low"/>
    <n v="2024"/>
    <s v="Kimberly Summers"/>
    <s v="KIMBERLY SUMMERS"/>
    <n v="608.94000000000005"/>
    <s v="Jul-2024"/>
    <n v="121.788"/>
  </r>
  <r>
    <n v="9716"/>
    <d v="2024-07-18T00:00:00"/>
    <x v="646"/>
    <x v="0"/>
    <x v="2"/>
    <x v="4"/>
    <n v="9"/>
    <n v="181.79"/>
    <x v="647"/>
    <s v="Low"/>
    <n v="2024"/>
    <s v="Ryan Smith"/>
    <s v="RYAN SMITH"/>
    <n v="1472.4989999999998"/>
    <s v="Jul-2024"/>
    <n v="294.49979999999999"/>
  </r>
  <r>
    <n v="2317"/>
    <d v="2024-07-19T00:00:00"/>
    <x v="647"/>
    <x v="2"/>
    <x v="0"/>
    <x v="5"/>
    <n v="2"/>
    <n v="775.74"/>
    <x v="648"/>
    <s v="Low"/>
    <n v="2024"/>
    <s v="Dean Mahoney"/>
    <s v="DEAN MAHONEY"/>
    <n v="1396.3320000000001"/>
    <s v="Jul-2024"/>
    <n v="279.26639999999998"/>
  </r>
  <r>
    <n v="4267"/>
    <d v="2024-07-20T00:00:00"/>
    <x v="648"/>
    <x v="3"/>
    <x v="0"/>
    <x v="5"/>
    <n v="6"/>
    <n v="379.52"/>
    <x v="649"/>
    <s v="Low"/>
    <n v="2024"/>
    <s v="Karla Tran"/>
    <s v="KARLA TRAN"/>
    <n v="2049.4079999999999"/>
    <s v="Jul-2024"/>
    <n v="409.88159999999999"/>
  </r>
  <r>
    <n v="8283"/>
    <d v="2024-07-20T00:00:00"/>
    <x v="649"/>
    <x v="1"/>
    <x v="0"/>
    <x v="1"/>
    <n v="7"/>
    <n v="510.79"/>
    <x v="650"/>
    <s v="Low"/>
    <n v="2024"/>
    <s v="Sarah Newman"/>
    <s v="SARAH NEWMAN"/>
    <n v="3217.9769999999999"/>
    <s v="Jul-2024"/>
    <n v="643.59540000000004"/>
  </r>
  <r>
    <n v="8930"/>
    <d v="2024-07-22T00:00:00"/>
    <x v="650"/>
    <x v="3"/>
    <x v="0"/>
    <x v="6"/>
    <n v="4"/>
    <n v="697.75"/>
    <x v="651"/>
    <s v="Low"/>
    <n v="2024"/>
    <s v="Jamie Castillo"/>
    <s v="JAMIE CASTILLO"/>
    <n v="2511.9"/>
    <s v="Jul-2024"/>
    <n v="502.38"/>
  </r>
  <r>
    <n v="5857"/>
    <d v="2024-07-24T00:00:00"/>
    <x v="651"/>
    <x v="1"/>
    <x v="2"/>
    <x v="4"/>
    <n v="8"/>
    <n v="322.99"/>
    <x v="652"/>
    <s v="Low"/>
    <n v="2024"/>
    <s v="Wendy Turner"/>
    <s v="WENDY TURNER"/>
    <n v="2325.5280000000002"/>
    <s v="Jul-2024"/>
    <n v="465.10559999999998"/>
  </r>
  <r>
    <n v="2918"/>
    <d v="2024-07-24T00:00:00"/>
    <x v="652"/>
    <x v="2"/>
    <x v="1"/>
    <x v="3"/>
    <n v="2"/>
    <n v="33.4"/>
    <x v="653"/>
    <s v="Low"/>
    <n v="2024"/>
    <s v="Charles Brock"/>
    <s v="CHARLES BROCK"/>
    <n v="60.12"/>
    <s v="Jul-2024"/>
    <n v="12.023999999999999"/>
  </r>
  <r>
    <n v="8180"/>
    <d v="2024-07-25T00:00:00"/>
    <x v="653"/>
    <x v="0"/>
    <x v="2"/>
    <x v="2"/>
    <n v="2"/>
    <n v="259.72000000000003"/>
    <x v="654"/>
    <s v="Low"/>
    <n v="2024"/>
    <s v="Michelle Collins"/>
    <s v="MICHELLE COLLINS"/>
    <n v="467.49600000000004"/>
    <s v="Jul-2024"/>
    <n v="93.499200000000002"/>
  </r>
  <r>
    <n v="1712"/>
    <d v="2024-07-26T00:00:00"/>
    <x v="654"/>
    <x v="3"/>
    <x v="2"/>
    <x v="3"/>
    <n v="1"/>
    <n v="494.53"/>
    <x v="655"/>
    <s v="Low"/>
    <n v="2024"/>
    <s v="Dean Moss"/>
    <s v="DEAN MOSS"/>
    <n v="445.077"/>
    <s v="Jul-2024"/>
    <n v="89.015399999999985"/>
  </r>
  <r>
    <n v="7646"/>
    <d v="2024-07-26T00:00:00"/>
    <x v="655"/>
    <x v="0"/>
    <x v="2"/>
    <x v="5"/>
    <n v="6"/>
    <n v="620.97"/>
    <x v="656"/>
    <s v="Low"/>
    <n v="2024"/>
    <s v="Karen West"/>
    <s v="KAREN WEST"/>
    <n v="3353.2380000000003"/>
    <s v="Jul-2024"/>
    <n v="670.64760000000001"/>
  </r>
  <r>
    <n v="8233"/>
    <d v="2024-07-27T00:00:00"/>
    <x v="656"/>
    <x v="2"/>
    <x v="1"/>
    <x v="4"/>
    <n v="1"/>
    <n v="512.39"/>
    <x v="657"/>
    <s v="Low"/>
    <n v="2024"/>
    <s v="Michael Taylor"/>
    <s v="MICHAEL TAYLOR"/>
    <n v="461.15100000000001"/>
    <s v="Jul-2024"/>
    <n v="92.230199999999996"/>
  </r>
  <r>
    <n v="1206"/>
    <d v="2024-07-28T00:00:00"/>
    <x v="657"/>
    <x v="3"/>
    <x v="1"/>
    <x v="6"/>
    <n v="3"/>
    <n v="266.83"/>
    <x v="658"/>
    <s v="Low"/>
    <n v="2024"/>
    <s v="John Peck"/>
    <s v="JOHN PECK"/>
    <n v="720.44100000000003"/>
    <s v="Jul-2024"/>
    <n v="144.0882"/>
  </r>
  <r>
    <n v="2102"/>
    <d v="2024-07-28T00:00:00"/>
    <x v="658"/>
    <x v="2"/>
    <x v="2"/>
    <x v="5"/>
    <n v="9"/>
    <n v="934.54"/>
    <x v="659"/>
    <s v="High"/>
    <n v="2024"/>
    <s v="Taylor Arnold"/>
    <s v="TAYLOR ARNOLD"/>
    <n v="7569.7740000000003"/>
    <s v="Jul-2024"/>
    <n v="1513.9548"/>
  </r>
  <r>
    <n v="8792"/>
    <d v="2024-07-28T00:00:00"/>
    <x v="659"/>
    <x v="0"/>
    <x v="1"/>
    <x v="1"/>
    <n v="3"/>
    <n v="145.08000000000001"/>
    <x v="660"/>
    <s v="Low"/>
    <n v="2024"/>
    <s v="Melanie Garza"/>
    <s v="MELANIE GARZA"/>
    <n v="391.71600000000001"/>
    <s v="Jul-2024"/>
    <n v="78.343199999999996"/>
  </r>
  <r>
    <n v="7383"/>
    <d v="2024-07-29T00:00:00"/>
    <x v="660"/>
    <x v="0"/>
    <x v="1"/>
    <x v="7"/>
    <n v="2"/>
    <n v="208.15"/>
    <x v="661"/>
    <s v="Low"/>
    <n v="2024"/>
    <s v="Shannon Johnson"/>
    <s v="SHANNON JOHNSON"/>
    <n v="374.67"/>
    <s v="Jul-2024"/>
    <n v="74.933999999999997"/>
  </r>
  <r>
    <n v="2919"/>
    <d v="2024-07-30T00:00:00"/>
    <x v="661"/>
    <x v="3"/>
    <x v="2"/>
    <x v="4"/>
    <n v="3"/>
    <n v="354.33"/>
    <x v="662"/>
    <s v="Low"/>
    <n v="2024"/>
    <s v="Theresa May"/>
    <s v="THERESA MAY"/>
    <n v="956.69100000000003"/>
    <s v="Jul-2024"/>
    <n v="191.3382"/>
  </r>
  <r>
    <n v="5703"/>
    <d v="2024-07-31T00:00:00"/>
    <x v="662"/>
    <x v="3"/>
    <x v="2"/>
    <x v="2"/>
    <n v="8"/>
    <n v="523.73"/>
    <x v="663"/>
    <s v="Low"/>
    <n v="2024"/>
    <s v="Brittany Carpenter"/>
    <s v="BRITTANY CARPENTER"/>
    <n v="3770.8560000000002"/>
    <s v="Jul-2024"/>
    <n v="754.1712"/>
  </r>
  <r>
    <n v="3015"/>
    <d v="2024-08-02T00:00:00"/>
    <x v="663"/>
    <x v="2"/>
    <x v="0"/>
    <x v="2"/>
    <n v="4"/>
    <n v="126.57"/>
    <x v="664"/>
    <s v="Low"/>
    <n v="2024"/>
    <s v="Donna Barajas"/>
    <s v="DONNA BARAJAS"/>
    <n v="455.65199999999999"/>
    <s v="Aug-2024"/>
    <n v="91.130399999999995"/>
  </r>
  <r>
    <n v="7001"/>
    <d v="2024-08-02T00:00:00"/>
    <x v="664"/>
    <x v="0"/>
    <x v="1"/>
    <x v="6"/>
    <n v="5"/>
    <n v="86.18"/>
    <x v="665"/>
    <s v="Low"/>
    <n v="2024"/>
    <s v="Kevin Perez"/>
    <s v="KEVIN PEREZ"/>
    <n v="387.81000000000006"/>
    <s v="Aug-2024"/>
    <n v="77.561999999999998"/>
  </r>
  <r>
    <n v="9510"/>
    <d v="2024-08-02T00:00:00"/>
    <x v="665"/>
    <x v="2"/>
    <x v="0"/>
    <x v="5"/>
    <n v="4"/>
    <n v="683.69"/>
    <x v="666"/>
    <s v="Low"/>
    <n v="2024"/>
    <s v="Renee Williams"/>
    <s v="RENEE WILLIAMS"/>
    <n v="2461.2840000000001"/>
    <s v="Aug-2024"/>
    <n v="492.2568"/>
  </r>
  <r>
    <n v="3745"/>
    <d v="2024-08-02T00:00:00"/>
    <x v="666"/>
    <x v="1"/>
    <x v="0"/>
    <x v="4"/>
    <n v="9"/>
    <n v="114.61"/>
    <x v="667"/>
    <s v="Low"/>
    <n v="2024"/>
    <s v="Rodney Pearson"/>
    <s v="RODNEY PEARSON"/>
    <n v="928.34100000000001"/>
    <s v="Aug-2024"/>
    <n v="185.66819999999998"/>
  </r>
  <r>
    <n v="5325"/>
    <d v="2024-08-03T00:00:00"/>
    <x v="667"/>
    <x v="0"/>
    <x v="0"/>
    <x v="2"/>
    <n v="5"/>
    <n v="709.71"/>
    <x v="668"/>
    <s v="Low"/>
    <n v="2024"/>
    <s v="Nicole Wright"/>
    <s v="NICOLE WRIGHT"/>
    <n v="3193.6950000000002"/>
    <s v="Aug-2024"/>
    <n v="638.73900000000003"/>
  </r>
  <r>
    <n v="9993"/>
    <d v="2024-08-03T00:00:00"/>
    <x v="668"/>
    <x v="2"/>
    <x v="2"/>
    <x v="0"/>
    <n v="9"/>
    <n v="199.95"/>
    <x v="669"/>
    <s v="Low"/>
    <n v="2024"/>
    <s v="John Taylor"/>
    <s v="JOHN TAYLOR"/>
    <n v="1619.5949999999998"/>
    <s v="Aug-2024"/>
    <n v="323.91899999999998"/>
  </r>
  <r>
    <n v="6618"/>
    <d v="2024-08-04T00:00:00"/>
    <x v="669"/>
    <x v="0"/>
    <x v="2"/>
    <x v="7"/>
    <n v="4"/>
    <n v="179.96"/>
    <x v="670"/>
    <s v="Low"/>
    <n v="2024"/>
    <s v="John Golden"/>
    <s v="JOHN GOLDEN"/>
    <n v="647.85599999999999"/>
    <s v="Aug-2024"/>
    <n v="129.5712"/>
  </r>
  <r>
    <n v="1627"/>
    <d v="2024-08-04T00:00:00"/>
    <x v="670"/>
    <x v="0"/>
    <x v="2"/>
    <x v="1"/>
    <n v="1"/>
    <n v="457.25"/>
    <x v="671"/>
    <s v="Low"/>
    <n v="2024"/>
    <s v="James Turner"/>
    <s v="JAMES TURNER"/>
    <n v="411.52500000000003"/>
    <s v="Aug-2024"/>
    <n v="82.304999999999993"/>
  </r>
  <r>
    <n v="9803"/>
    <d v="2024-08-05T00:00:00"/>
    <x v="671"/>
    <x v="1"/>
    <x v="0"/>
    <x v="1"/>
    <n v="5"/>
    <n v="909.94"/>
    <x v="672"/>
    <s v="Low"/>
    <n v="2024"/>
    <s v="Katrina Underwood"/>
    <s v="KATRINA UNDERWOOD"/>
    <n v="4094.73"/>
    <s v="Aug-2024"/>
    <n v="818.94600000000014"/>
  </r>
  <r>
    <n v="2064"/>
    <d v="2024-08-05T00:00:00"/>
    <x v="672"/>
    <x v="1"/>
    <x v="2"/>
    <x v="6"/>
    <n v="1"/>
    <n v="764.66"/>
    <x v="673"/>
    <s v="Low"/>
    <n v="2024"/>
    <s v="Brenda Garcia"/>
    <s v="BRENDA GARCIA"/>
    <n v="688.19399999999996"/>
    <s v="Aug-2024"/>
    <n v="137.6388"/>
  </r>
  <r>
    <n v="8292"/>
    <d v="2024-08-06T00:00:00"/>
    <x v="673"/>
    <x v="3"/>
    <x v="1"/>
    <x v="5"/>
    <n v="3"/>
    <n v="186.76"/>
    <x v="674"/>
    <s v="Low"/>
    <n v="2024"/>
    <s v="Heather Mcdaniel"/>
    <s v="HEATHER MCDANIEL"/>
    <n v="504.25200000000001"/>
    <s v="Aug-2024"/>
    <n v="100.85039999999999"/>
  </r>
  <r>
    <n v="2557"/>
    <d v="2024-08-06T00:00:00"/>
    <x v="674"/>
    <x v="3"/>
    <x v="1"/>
    <x v="7"/>
    <n v="6"/>
    <n v="937.24"/>
    <x v="675"/>
    <s v="High"/>
    <n v="2024"/>
    <s v="Julie Miller"/>
    <s v="JULIE MILLER"/>
    <n v="5061.0960000000005"/>
    <s v="Aug-2024"/>
    <n v="1012.2192000000002"/>
  </r>
  <r>
    <n v="1304"/>
    <d v="2024-08-07T00:00:00"/>
    <x v="675"/>
    <x v="2"/>
    <x v="1"/>
    <x v="3"/>
    <n v="1"/>
    <n v="493.96"/>
    <x v="676"/>
    <s v="Low"/>
    <n v="2024"/>
    <s v="Jason Johnson"/>
    <s v="JASON JOHNSON"/>
    <n v="444.56399999999996"/>
    <s v="Aug-2024"/>
    <n v="88.91279999999999"/>
  </r>
  <r>
    <n v="4235"/>
    <d v="2024-08-08T00:00:00"/>
    <x v="676"/>
    <x v="0"/>
    <x v="2"/>
    <x v="5"/>
    <n v="3"/>
    <n v="253.94"/>
    <x v="677"/>
    <s v="Low"/>
    <n v="2024"/>
    <s v="Lisa White"/>
    <s v="LISA WHITE"/>
    <n v="685.63799999999992"/>
    <s v="Aug-2024"/>
    <n v="137.12759999999997"/>
  </r>
  <r>
    <n v="9112"/>
    <d v="2024-08-10T00:00:00"/>
    <x v="677"/>
    <x v="2"/>
    <x v="1"/>
    <x v="1"/>
    <n v="5"/>
    <n v="39.67"/>
    <x v="678"/>
    <s v="Low"/>
    <n v="2024"/>
    <s v="Jason Lindsey"/>
    <s v="JASON LINDSEY"/>
    <n v="178.51500000000001"/>
    <s v="Aug-2024"/>
    <n v="35.702999999999996"/>
  </r>
  <r>
    <n v="6515"/>
    <d v="2024-08-10T00:00:00"/>
    <x v="678"/>
    <x v="3"/>
    <x v="2"/>
    <x v="0"/>
    <n v="9"/>
    <n v="782.72"/>
    <x v="679"/>
    <s v="High"/>
    <n v="2024"/>
    <s v="Brian Lyons"/>
    <s v="BRIAN LYONS"/>
    <n v="6340.0320000000011"/>
    <s v="Aug-2024"/>
    <n v="1268.0064"/>
  </r>
  <r>
    <n v="1556"/>
    <d v="2024-08-12T00:00:00"/>
    <x v="679"/>
    <x v="1"/>
    <x v="2"/>
    <x v="0"/>
    <n v="9"/>
    <n v="665.22"/>
    <x v="680"/>
    <s v="High"/>
    <n v="2024"/>
    <s v="Lisa Joseph"/>
    <s v="LISA JOSEPH"/>
    <n v="5388.2820000000011"/>
    <s v="Aug-2024"/>
    <n v="1077.6563999999998"/>
  </r>
  <r>
    <n v="9388"/>
    <d v="2024-08-12T00:00:00"/>
    <x v="680"/>
    <x v="2"/>
    <x v="1"/>
    <x v="3"/>
    <n v="5"/>
    <n v="605.86"/>
    <x v="681"/>
    <s v="Low"/>
    <n v="2024"/>
    <s v="Jeffrey Nguyen"/>
    <s v="JEFFREY NGUYEN"/>
    <n v="2726.37"/>
    <s v="Aug-2024"/>
    <n v="545.274"/>
  </r>
  <r>
    <n v="2898"/>
    <d v="2024-08-15T00:00:00"/>
    <x v="681"/>
    <x v="1"/>
    <x v="2"/>
    <x v="3"/>
    <n v="7"/>
    <n v="238.76"/>
    <x v="682"/>
    <s v="Low"/>
    <n v="2024"/>
    <s v="Steven Reyes"/>
    <s v="STEVEN REYES"/>
    <n v="1504.1879999999999"/>
    <s v="Aug-2024"/>
    <n v="300.83759999999995"/>
  </r>
  <r>
    <n v="5133"/>
    <d v="2024-08-18T00:00:00"/>
    <x v="682"/>
    <x v="3"/>
    <x v="1"/>
    <x v="6"/>
    <n v="6"/>
    <n v="884.95"/>
    <x v="683"/>
    <s v="High"/>
    <n v="2024"/>
    <s v="Jonathan Clark"/>
    <s v="JONATHAN CLARK"/>
    <n v="4778.7300000000005"/>
    <s v="Aug-2024"/>
    <n v="955.74600000000009"/>
  </r>
  <r>
    <n v="1645"/>
    <d v="2024-08-19T00:00:00"/>
    <x v="683"/>
    <x v="2"/>
    <x v="0"/>
    <x v="4"/>
    <n v="7"/>
    <n v="34.340000000000003"/>
    <x v="684"/>
    <s v="Low"/>
    <n v="2024"/>
    <s v="Debra Flowers"/>
    <s v="DEBRA FLOWERS"/>
    <n v="216.34200000000001"/>
    <s v="Aug-2024"/>
    <n v="43.2684"/>
  </r>
  <r>
    <n v="2310"/>
    <d v="2024-08-19T00:00:00"/>
    <x v="684"/>
    <x v="3"/>
    <x v="2"/>
    <x v="2"/>
    <n v="9"/>
    <n v="359.72"/>
    <x v="685"/>
    <s v="Low"/>
    <n v="2024"/>
    <s v="Gina Miranda"/>
    <s v="GINA MIRANDA"/>
    <n v="2913.7320000000004"/>
    <s v="Aug-2024"/>
    <n v="582.74639999999999"/>
  </r>
  <r>
    <n v="9846"/>
    <d v="2024-08-20T00:00:00"/>
    <x v="685"/>
    <x v="0"/>
    <x v="0"/>
    <x v="2"/>
    <n v="1"/>
    <n v="727.52"/>
    <x v="686"/>
    <s v="Low"/>
    <n v="2024"/>
    <s v="Tonya Holland"/>
    <s v="TONYA HOLLAND"/>
    <n v="654.76800000000003"/>
    <s v="Aug-2024"/>
    <n v="130.95359999999999"/>
  </r>
  <r>
    <n v="7497"/>
    <d v="2024-08-20T00:00:00"/>
    <x v="686"/>
    <x v="1"/>
    <x v="0"/>
    <x v="6"/>
    <n v="9"/>
    <n v="98.52"/>
    <x v="687"/>
    <s v="Low"/>
    <n v="2024"/>
    <s v="Amanda Cross"/>
    <s v="AMANDA CROSS"/>
    <n v="798.01199999999994"/>
    <s v="Aug-2024"/>
    <n v="159.60239999999999"/>
  </r>
  <r>
    <n v="8282"/>
    <d v="2024-08-20T00:00:00"/>
    <x v="687"/>
    <x v="2"/>
    <x v="2"/>
    <x v="4"/>
    <n v="7"/>
    <n v="130.66999999999999"/>
    <x v="688"/>
    <s v="Low"/>
    <n v="2024"/>
    <s v="Patty Acosta"/>
    <s v="PATTY ACOSTA"/>
    <n v="823.221"/>
    <s v="Aug-2024"/>
    <n v="164.64419999999998"/>
  </r>
  <r>
    <n v="4061"/>
    <d v="2024-08-21T00:00:00"/>
    <x v="688"/>
    <x v="2"/>
    <x v="0"/>
    <x v="0"/>
    <n v="3"/>
    <n v="611.02"/>
    <x v="689"/>
    <s v="Low"/>
    <n v="2024"/>
    <s v="Amanda Riley"/>
    <s v="AMANDA RILEY"/>
    <n v="1649.7539999999999"/>
    <s v="Aug-2024"/>
    <n v="329.95079999999996"/>
  </r>
  <r>
    <n v="6873"/>
    <d v="2024-08-22T00:00:00"/>
    <x v="689"/>
    <x v="1"/>
    <x v="0"/>
    <x v="7"/>
    <n v="6"/>
    <n v="245.17"/>
    <x v="690"/>
    <s v="Low"/>
    <n v="2024"/>
    <s v="Ronald Galvan"/>
    <s v="RONALD GALVAN"/>
    <n v="1323.9179999999999"/>
    <s v="Aug-2024"/>
    <n v="264.78359999999998"/>
  </r>
  <r>
    <n v="2544"/>
    <d v="2024-08-23T00:00:00"/>
    <x v="690"/>
    <x v="0"/>
    <x v="2"/>
    <x v="6"/>
    <n v="9"/>
    <n v="711.97"/>
    <x v="691"/>
    <s v="High"/>
    <n v="2024"/>
    <s v="April Griffin"/>
    <s v="APRIL GRIFFIN"/>
    <n v="5766.9570000000003"/>
    <s v="Aug-2024"/>
    <n v="1153.3914"/>
  </r>
  <r>
    <n v="4299"/>
    <d v="2024-08-23T00:00:00"/>
    <x v="691"/>
    <x v="0"/>
    <x v="1"/>
    <x v="1"/>
    <n v="5"/>
    <n v="739.04"/>
    <x v="692"/>
    <s v="Low"/>
    <n v="2024"/>
    <s v="Tiffany Huff"/>
    <s v="TIFFANY HUFF"/>
    <n v="3325.68"/>
    <s v="Aug-2024"/>
    <n v="665.13599999999997"/>
  </r>
  <r>
    <n v="6570"/>
    <d v="2024-08-23T00:00:00"/>
    <x v="692"/>
    <x v="2"/>
    <x v="1"/>
    <x v="1"/>
    <n v="5"/>
    <n v="740.13"/>
    <x v="693"/>
    <s v="Low"/>
    <n v="2024"/>
    <s v="Samantha Munoz"/>
    <s v="SAMANTHA MUNOZ"/>
    <n v="3330.585"/>
    <s v="Aug-2024"/>
    <n v="666.11699999999996"/>
  </r>
  <r>
    <n v="5256"/>
    <d v="2024-08-24T00:00:00"/>
    <x v="693"/>
    <x v="3"/>
    <x v="2"/>
    <x v="7"/>
    <n v="5"/>
    <n v="740.06"/>
    <x v="694"/>
    <s v="Low"/>
    <n v="2024"/>
    <s v="Sarah Vargas"/>
    <s v="SARAH VARGAS"/>
    <n v="3330.27"/>
    <s v="Aug-2024"/>
    <n v="666.05399999999997"/>
  </r>
  <r>
    <n v="2192"/>
    <d v="2024-08-25T00:00:00"/>
    <x v="694"/>
    <x v="3"/>
    <x v="1"/>
    <x v="1"/>
    <n v="6"/>
    <n v="657.97"/>
    <x v="695"/>
    <s v="Low"/>
    <n v="2024"/>
    <s v="Tammy Vasquez"/>
    <s v="TAMMY VASQUEZ"/>
    <n v="3553.038"/>
    <s v="Aug-2024"/>
    <n v="710.60760000000005"/>
  </r>
  <r>
    <n v="7647"/>
    <d v="2024-08-25T00:00:00"/>
    <x v="695"/>
    <x v="2"/>
    <x v="1"/>
    <x v="5"/>
    <n v="5"/>
    <n v="620.48"/>
    <x v="696"/>
    <s v="Low"/>
    <n v="2024"/>
    <s v="Kurt Baker Md"/>
    <s v="KURT BAKER MD"/>
    <n v="2792.16"/>
    <s v="Aug-2024"/>
    <n v="558.43200000000002"/>
  </r>
  <r>
    <n v="7060"/>
    <d v="2024-08-25T00:00:00"/>
    <x v="696"/>
    <x v="3"/>
    <x v="2"/>
    <x v="5"/>
    <n v="5"/>
    <n v="642.73"/>
    <x v="697"/>
    <s v="Low"/>
    <n v="2024"/>
    <s v="David Garcia"/>
    <s v="DAVID GARCIA"/>
    <n v="2892.2849999999999"/>
    <s v="Aug-2024"/>
    <n v="578.45699999999999"/>
  </r>
  <r>
    <n v="2277"/>
    <d v="2024-08-26T00:00:00"/>
    <x v="697"/>
    <x v="0"/>
    <x v="0"/>
    <x v="3"/>
    <n v="1"/>
    <n v="275.99"/>
    <x v="698"/>
    <s v="Low"/>
    <n v="2024"/>
    <s v="Robert Flores"/>
    <s v="ROBERT FLORES"/>
    <n v="248.39100000000002"/>
    <s v="Aug-2024"/>
    <n v="49.678199999999997"/>
  </r>
  <r>
    <n v="1844"/>
    <d v="2024-08-29T00:00:00"/>
    <x v="698"/>
    <x v="3"/>
    <x v="2"/>
    <x v="2"/>
    <n v="4"/>
    <n v="545.88"/>
    <x v="699"/>
    <s v="Low"/>
    <n v="2024"/>
    <s v="Corey Fisher"/>
    <s v="COREY FISHER"/>
    <n v="1965.1680000000001"/>
    <s v="Aug-2024"/>
    <n v="393.03359999999998"/>
  </r>
  <r>
    <n v="5728"/>
    <d v="2024-09-02T00:00:00"/>
    <x v="699"/>
    <x v="0"/>
    <x v="0"/>
    <x v="5"/>
    <n v="9"/>
    <n v="597.01"/>
    <x v="700"/>
    <s v="High"/>
    <n v="2024"/>
    <s v="Jacob Sims"/>
    <s v="JACOB SIMS"/>
    <n v="4835.7809999999999"/>
    <s v="Sep-2024"/>
    <n v="967.15620000000001"/>
  </r>
  <r>
    <n v="2355"/>
    <d v="2024-09-02T00:00:00"/>
    <x v="700"/>
    <x v="3"/>
    <x v="2"/>
    <x v="1"/>
    <n v="9"/>
    <n v="882.06"/>
    <x v="701"/>
    <s v="High"/>
    <n v="2024"/>
    <s v="Mr. Zachary Mcbride Dvm"/>
    <s v="MR. ZACHARY MCBRIDE DVM"/>
    <n v="7144.6859999999997"/>
    <s v="Sep-2024"/>
    <n v="1428.9371999999998"/>
  </r>
  <r>
    <n v="5355"/>
    <d v="2024-09-02T00:00:00"/>
    <x v="701"/>
    <x v="0"/>
    <x v="1"/>
    <x v="1"/>
    <n v="6"/>
    <n v="232.37"/>
    <x v="702"/>
    <s v="Low"/>
    <n v="2024"/>
    <s v="Dr. Kari Newton"/>
    <s v="DR. KARI NEWTON"/>
    <n v="1254.798"/>
    <s v="Sep-2024"/>
    <n v="250.95959999999999"/>
  </r>
  <r>
    <n v="6199"/>
    <d v="2024-09-04T00:00:00"/>
    <x v="702"/>
    <x v="1"/>
    <x v="0"/>
    <x v="1"/>
    <n v="9"/>
    <n v="546.48"/>
    <x v="703"/>
    <s v="Low"/>
    <n v="2024"/>
    <s v="Richard Fitzpatrick"/>
    <s v="RICHARD FITZPATRICK"/>
    <n v="4426.4880000000003"/>
    <s v="Sep-2024"/>
    <n v="885.29759999999987"/>
  </r>
  <r>
    <n v="6303"/>
    <d v="2024-09-05T00:00:00"/>
    <x v="703"/>
    <x v="2"/>
    <x v="1"/>
    <x v="0"/>
    <n v="2"/>
    <n v="213.78"/>
    <x v="704"/>
    <s v="Low"/>
    <n v="2024"/>
    <s v="Spencer Lowe"/>
    <s v="SPENCER LOWE"/>
    <n v="384.80400000000003"/>
    <s v="Sep-2024"/>
    <n v="76.960799999999992"/>
  </r>
  <r>
    <n v="9759"/>
    <d v="2024-09-06T00:00:00"/>
    <x v="288"/>
    <x v="0"/>
    <x v="2"/>
    <x v="5"/>
    <n v="6"/>
    <n v="530.42999999999995"/>
    <x v="705"/>
    <s v="Low"/>
    <n v="2024"/>
    <s v="Jennifer Brown"/>
    <s v="JENNIFER BROWN"/>
    <n v="2864.3219999999997"/>
    <s v="Sep-2024"/>
    <n v="572.86439999999993"/>
  </r>
  <r>
    <n v="7513"/>
    <d v="2024-09-06T00:00:00"/>
    <x v="704"/>
    <x v="1"/>
    <x v="2"/>
    <x v="5"/>
    <n v="9"/>
    <n v="863.51"/>
    <x v="706"/>
    <s v="High"/>
    <n v="2024"/>
    <s v="Marilyn Sullivan"/>
    <s v="MARILYN SULLIVAN"/>
    <n v="6994.4309999999996"/>
    <s v="Sep-2024"/>
    <n v="1398.8861999999999"/>
  </r>
  <r>
    <n v="9753"/>
    <d v="2024-09-07T00:00:00"/>
    <x v="705"/>
    <x v="2"/>
    <x v="2"/>
    <x v="4"/>
    <n v="2"/>
    <n v="600.30999999999995"/>
    <x v="707"/>
    <s v="Low"/>
    <n v="2024"/>
    <s v="James Orr"/>
    <s v="JAMES ORR"/>
    <n v="1080.558"/>
    <s v="Sep-2024"/>
    <n v="216.11159999999998"/>
  </r>
  <r>
    <n v="8510"/>
    <d v="2024-09-07T00:00:00"/>
    <x v="706"/>
    <x v="2"/>
    <x v="1"/>
    <x v="4"/>
    <n v="7"/>
    <n v="227.02"/>
    <x v="708"/>
    <s v="Low"/>
    <n v="2024"/>
    <s v="Jasmin Powell"/>
    <s v="JASMIN POWELL"/>
    <n v="1430.2260000000001"/>
    <s v="Sep-2024"/>
    <n v="286.04520000000002"/>
  </r>
  <r>
    <n v="7083"/>
    <d v="2024-09-07T00:00:00"/>
    <x v="707"/>
    <x v="3"/>
    <x v="1"/>
    <x v="6"/>
    <n v="2"/>
    <n v="863.39"/>
    <x v="709"/>
    <s v="Low"/>
    <n v="2024"/>
    <s v="Jennifer Wheeler"/>
    <s v="JENNIFER WHEELER"/>
    <n v="1554.1020000000001"/>
    <s v="Sep-2024"/>
    <n v="310.82040000000001"/>
  </r>
  <r>
    <n v="7756"/>
    <d v="2024-09-08T00:00:00"/>
    <x v="708"/>
    <x v="1"/>
    <x v="0"/>
    <x v="0"/>
    <n v="2"/>
    <n v="138.22"/>
    <x v="710"/>
    <s v="Low"/>
    <n v="2024"/>
    <s v="Margaret Morris"/>
    <s v="MARGARET MORRIS"/>
    <n v="248.79599999999999"/>
    <s v="Sep-2024"/>
    <n v="49.7592"/>
  </r>
  <r>
    <n v="4531"/>
    <d v="2024-09-09T00:00:00"/>
    <x v="709"/>
    <x v="2"/>
    <x v="1"/>
    <x v="4"/>
    <n v="1"/>
    <n v="901.02"/>
    <x v="711"/>
    <s v="Low"/>
    <n v="2024"/>
    <s v="Nathan Robles"/>
    <s v="NATHAN ROBLES"/>
    <n v="810.91800000000001"/>
    <s v="Sep-2024"/>
    <n v="162.18359999999998"/>
  </r>
  <r>
    <n v="3140"/>
    <d v="2024-09-10T00:00:00"/>
    <x v="710"/>
    <x v="2"/>
    <x v="0"/>
    <x v="6"/>
    <n v="7"/>
    <n v="939.68"/>
    <x v="712"/>
    <s v="High"/>
    <n v="2024"/>
    <s v="Cole Torres"/>
    <s v="COLE TORRES"/>
    <n v="5919.9840000000004"/>
    <s v="Sep-2024"/>
    <n v="1183.9967999999999"/>
  </r>
  <r>
    <n v="6120"/>
    <d v="2024-09-10T00:00:00"/>
    <x v="711"/>
    <x v="0"/>
    <x v="1"/>
    <x v="6"/>
    <n v="5"/>
    <n v="156.86000000000001"/>
    <x v="713"/>
    <s v="Low"/>
    <n v="2024"/>
    <s v="Amber Allison"/>
    <s v="AMBER ALLISON"/>
    <n v="705.87"/>
    <s v="Sep-2024"/>
    <n v="141.17400000000001"/>
  </r>
  <r>
    <n v="7232"/>
    <d v="2024-09-11T00:00:00"/>
    <x v="712"/>
    <x v="2"/>
    <x v="2"/>
    <x v="2"/>
    <n v="6"/>
    <n v="597.02"/>
    <x v="714"/>
    <s v="Low"/>
    <n v="2024"/>
    <s v="Brian Nguyen"/>
    <s v="BRIAN NGUYEN"/>
    <n v="3223.9079999999999"/>
    <s v="Sep-2024"/>
    <n v="644.78159999999991"/>
  </r>
  <r>
    <n v="5647"/>
    <d v="2024-09-12T00:00:00"/>
    <x v="713"/>
    <x v="3"/>
    <x v="2"/>
    <x v="4"/>
    <n v="5"/>
    <n v="655.15"/>
    <x v="715"/>
    <s v="Low"/>
    <n v="2024"/>
    <s v="Ryan Woodward"/>
    <s v="RYAN WOODWARD"/>
    <n v="2948.1750000000002"/>
    <s v="Sep-2024"/>
    <n v="589.63499999999999"/>
  </r>
  <r>
    <n v="6399"/>
    <d v="2024-09-13T00:00:00"/>
    <x v="714"/>
    <x v="2"/>
    <x v="2"/>
    <x v="7"/>
    <n v="2"/>
    <n v="814.86"/>
    <x v="716"/>
    <s v="Low"/>
    <n v="2024"/>
    <s v="Robert Arnold"/>
    <s v="ROBERT ARNOLD"/>
    <n v="1466.748"/>
    <s v="Sep-2024"/>
    <n v="293.34960000000001"/>
  </r>
  <r>
    <n v="1909"/>
    <d v="2024-09-13T00:00:00"/>
    <x v="715"/>
    <x v="2"/>
    <x v="1"/>
    <x v="5"/>
    <n v="5"/>
    <n v="935.09"/>
    <x v="717"/>
    <s v="Low"/>
    <n v="2024"/>
    <s v="Richard Sanchez"/>
    <s v="RICHARD SANCHEZ"/>
    <n v="4207.9049999999997"/>
    <s v="Sep-2024"/>
    <n v="841.5809999999999"/>
  </r>
  <r>
    <n v="8700"/>
    <d v="2024-09-14T00:00:00"/>
    <x v="716"/>
    <x v="0"/>
    <x v="0"/>
    <x v="6"/>
    <n v="9"/>
    <n v="399.93"/>
    <x v="718"/>
    <s v="Low"/>
    <n v="2024"/>
    <s v="Lisa Price"/>
    <s v="LISA PRICE"/>
    <n v="3239.433"/>
    <s v="Sep-2024"/>
    <n v="647.88659999999993"/>
  </r>
  <r>
    <n v="8358"/>
    <d v="2024-09-16T00:00:00"/>
    <x v="717"/>
    <x v="0"/>
    <x v="0"/>
    <x v="4"/>
    <n v="5"/>
    <n v="407.91"/>
    <x v="719"/>
    <s v="Low"/>
    <n v="2024"/>
    <s v="Joseph Vaughn"/>
    <s v="JOSEPH VAUGHN"/>
    <n v="1835.5950000000003"/>
    <s v="Sep-2024"/>
    <n v="367.11899999999997"/>
  </r>
  <r>
    <n v="8391"/>
    <d v="2024-09-16T00:00:00"/>
    <x v="718"/>
    <x v="1"/>
    <x v="1"/>
    <x v="2"/>
    <n v="9"/>
    <n v="987.85"/>
    <x v="720"/>
    <s v="High"/>
    <n v="2024"/>
    <s v="Andrew Smith"/>
    <s v="ANDREW SMITH"/>
    <n v="8001.5850000000009"/>
    <s v="Sep-2024"/>
    <n v="1600.3169999999998"/>
  </r>
  <r>
    <n v="3673"/>
    <d v="2024-09-16T00:00:00"/>
    <x v="719"/>
    <x v="2"/>
    <x v="0"/>
    <x v="5"/>
    <n v="4"/>
    <n v="887.74"/>
    <x v="721"/>
    <s v="Low"/>
    <n v="2024"/>
    <s v="Alexis Valdez"/>
    <s v="ALEXIS VALDEZ"/>
    <n v="3195.864"/>
    <s v="Sep-2024"/>
    <n v="639.17279999999994"/>
  </r>
  <r>
    <n v="5915"/>
    <d v="2024-09-17T00:00:00"/>
    <x v="720"/>
    <x v="0"/>
    <x v="1"/>
    <x v="4"/>
    <n v="9"/>
    <n v="683.43"/>
    <x v="722"/>
    <s v="High"/>
    <n v="2024"/>
    <s v="Benjamin Phillips"/>
    <s v="BENJAMIN PHILLIPS"/>
    <n v="5535.7829999999994"/>
    <s v="Sep-2024"/>
    <n v="1107.1566"/>
  </r>
  <r>
    <n v="6658"/>
    <d v="2024-09-20T00:00:00"/>
    <x v="721"/>
    <x v="1"/>
    <x v="0"/>
    <x v="6"/>
    <n v="6"/>
    <n v="984.56"/>
    <x v="723"/>
    <s v="High"/>
    <n v="2024"/>
    <s v="Michelle Sanders"/>
    <s v="MICHELLE SANDERS"/>
    <n v="5316.6239999999998"/>
    <s v="Sep-2024"/>
    <n v="1063.3247999999999"/>
  </r>
  <r>
    <n v="5045"/>
    <d v="2024-09-20T00:00:00"/>
    <x v="722"/>
    <x v="1"/>
    <x v="1"/>
    <x v="3"/>
    <n v="1"/>
    <n v="84.39"/>
    <x v="724"/>
    <s v="Low"/>
    <n v="2024"/>
    <s v="Karen Hill"/>
    <s v="KAREN HILL"/>
    <n v="75.951000000000008"/>
    <s v="Sep-2024"/>
    <n v="15.190199999999999"/>
  </r>
  <r>
    <n v="1493"/>
    <d v="2024-09-21T00:00:00"/>
    <x v="723"/>
    <x v="3"/>
    <x v="2"/>
    <x v="1"/>
    <n v="3"/>
    <n v="501.4"/>
    <x v="725"/>
    <s v="Low"/>
    <n v="2024"/>
    <s v="Jeremy Peterson"/>
    <s v="JEREMY PETERSON"/>
    <n v="1353.78"/>
    <s v="Sep-2024"/>
    <n v="270.75599999999997"/>
  </r>
  <r>
    <n v="4192"/>
    <d v="2024-09-23T00:00:00"/>
    <x v="724"/>
    <x v="1"/>
    <x v="2"/>
    <x v="3"/>
    <n v="8"/>
    <n v="76.680000000000007"/>
    <x v="726"/>
    <s v="Low"/>
    <n v="2024"/>
    <s v="Jonathan Espinoza"/>
    <s v="JONATHAN ESPINOZA"/>
    <n v="552.09600000000012"/>
    <s v="Sep-2024"/>
    <n v="110.4192"/>
  </r>
  <r>
    <n v="2970"/>
    <d v="2024-09-24T00:00:00"/>
    <x v="725"/>
    <x v="2"/>
    <x v="0"/>
    <x v="2"/>
    <n v="7"/>
    <n v="49.22"/>
    <x v="727"/>
    <s v="Low"/>
    <n v="2024"/>
    <s v="John Riggs"/>
    <s v="JOHN RIGGS"/>
    <n v="310.08600000000001"/>
    <s v="Sep-2024"/>
    <n v="62.017200000000003"/>
  </r>
  <r>
    <n v="9857"/>
    <d v="2024-09-25T00:00:00"/>
    <x v="726"/>
    <x v="2"/>
    <x v="2"/>
    <x v="5"/>
    <n v="8"/>
    <n v="570.07000000000005"/>
    <x v="728"/>
    <s v="Low"/>
    <n v="2024"/>
    <s v="Brittany Williams"/>
    <s v="BRITTANY WILLIAMS"/>
    <n v="4104.5040000000008"/>
    <s v="Sep-2024"/>
    <n v="820.9008"/>
  </r>
  <r>
    <n v="8706"/>
    <d v="2024-09-25T00:00:00"/>
    <x v="727"/>
    <x v="1"/>
    <x v="1"/>
    <x v="0"/>
    <n v="4"/>
    <n v="711.28"/>
    <x v="729"/>
    <s v="Low"/>
    <n v="2024"/>
    <s v="Dr. Daniel Lee"/>
    <s v="DR. DANIEL LEE"/>
    <n v="2560.6080000000002"/>
    <s v="Sep-2024"/>
    <n v="512.12159999999994"/>
  </r>
  <r>
    <n v="1344"/>
    <d v="2024-09-25T00:00:00"/>
    <x v="728"/>
    <x v="1"/>
    <x v="2"/>
    <x v="3"/>
    <n v="4"/>
    <n v="497.36"/>
    <x v="730"/>
    <s v="Low"/>
    <n v="2024"/>
    <s v="Dennis Stevens"/>
    <s v="DENNIS STEVENS"/>
    <n v="1790.4960000000001"/>
    <s v="Sep-2024"/>
    <n v="358.0992"/>
  </r>
  <r>
    <n v="6254"/>
    <d v="2024-09-25T00:00:00"/>
    <x v="729"/>
    <x v="3"/>
    <x v="1"/>
    <x v="6"/>
    <n v="7"/>
    <n v="397"/>
    <x v="731"/>
    <s v="Low"/>
    <n v="2024"/>
    <s v="Kurt Church"/>
    <s v="KURT CHURCH"/>
    <n v="2501.1"/>
    <s v="Sep-2024"/>
    <n v="500.21999999999997"/>
  </r>
  <r>
    <n v="9351"/>
    <d v="2024-09-27T00:00:00"/>
    <x v="730"/>
    <x v="1"/>
    <x v="1"/>
    <x v="5"/>
    <n v="8"/>
    <n v="531.77"/>
    <x v="732"/>
    <s v="Low"/>
    <n v="2024"/>
    <s v="Danny Barnes"/>
    <s v="DANNY BARNES"/>
    <n v="3828.7440000000001"/>
    <s v="Sep-2024"/>
    <n v="765.74879999999996"/>
  </r>
  <r>
    <n v="8043"/>
    <d v="2024-09-28T00:00:00"/>
    <x v="731"/>
    <x v="1"/>
    <x v="1"/>
    <x v="5"/>
    <n v="3"/>
    <n v="868.62"/>
    <x v="733"/>
    <s v="Low"/>
    <n v="2024"/>
    <s v="Patrick Farrell"/>
    <s v="PATRICK FARRELL"/>
    <n v="2345.2740000000003"/>
    <s v="Sep-2024"/>
    <n v="469.0548"/>
  </r>
  <r>
    <n v="4396"/>
    <d v="2024-09-28T00:00:00"/>
    <x v="732"/>
    <x v="0"/>
    <x v="0"/>
    <x v="1"/>
    <n v="3"/>
    <n v="178.06"/>
    <x v="734"/>
    <s v="Low"/>
    <n v="2024"/>
    <s v="Mary Mclaughlin"/>
    <s v="MARY MCLAUGHLIN"/>
    <n v="480.76200000000006"/>
    <s v="Sep-2024"/>
    <n v="96.152400000000014"/>
  </r>
  <r>
    <n v="1010"/>
    <d v="2024-09-29T00:00:00"/>
    <x v="733"/>
    <x v="0"/>
    <x v="0"/>
    <x v="4"/>
    <n v="9"/>
    <n v="130.16999999999999"/>
    <x v="735"/>
    <s v="Low"/>
    <n v="2024"/>
    <s v="Ashley James"/>
    <s v="ASHLEY JAMES"/>
    <n v="1054.377"/>
    <s v="Sep-2024"/>
    <n v="210.87539999999998"/>
  </r>
  <r>
    <n v="7668"/>
    <d v="2024-09-30T00:00:00"/>
    <x v="734"/>
    <x v="2"/>
    <x v="2"/>
    <x v="6"/>
    <n v="8"/>
    <n v="38.950000000000003"/>
    <x v="736"/>
    <s v="Low"/>
    <n v="2024"/>
    <s v="Amanda Zavala"/>
    <s v="AMANDA ZAVALA"/>
    <n v="280.44000000000005"/>
    <s v="Sep-2024"/>
    <n v="56.088000000000001"/>
  </r>
  <r>
    <n v="4989"/>
    <d v="2024-10-01T00:00:00"/>
    <x v="735"/>
    <x v="1"/>
    <x v="0"/>
    <x v="5"/>
    <n v="6"/>
    <n v="57.73"/>
    <x v="737"/>
    <s v="Low"/>
    <n v="2024"/>
    <s v="Scott Lopez Md"/>
    <s v="SCOTT LOPEZ MD"/>
    <n v="311.74200000000002"/>
    <s v="Oct-2024"/>
    <n v="62.348399999999998"/>
  </r>
  <r>
    <n v="5514"/>
    <d v="2024-10-01T00:00:00"/>
    <x v="736"/>
    <x v="0"/>
    <x v="1"/>
    <x v="3"/>
    <n v="3"/>
    <n v="130.29"/>
    <x v="738"/>
    <s v="Low"/>
    <n v="2024"/>
    <s v="Mrs. Mary Porter"/>
    <s v="MRS. MARY PORTER"/>
    <n v="351.78300000000002"/>
    <s v="Oct-2024"/>
    <n v="70.3566"/>
  </r>
  <r>
    <n v="8586"/>
    <d v="2024-10-02T00:00:00"/>
    <x v="737"/>
    <x v="0"/>
    <x v="1"/>
    <x v="1"/>
    <n v="1"/>
    <n v="977.4"/>
    <x v="739"/>
    <s v="Low"/>
    <n v="2024"/>
    <s v="Joseph Cunningham"/>
    <s v="JOSEPH CUNNINGHAM"/>
    <n v="879.66"/>
    <s v="Oct-2024"/>
    <n v="175.93199999999999"/>
  </r>
  <r>
    <n v="4965"/>
    <d v="2024-10-02T00:00:00"/>
    <x v="738"/>
    <x v="3"/>
    <x v="1"/>
    <x v="0"/>
    <n v="7"/>
    <n v="975.85"/>
    <x v="740"/>
    <s v="High"/>
    <n v="2024"/>
    <s v="Carla Figueroa"/>
    <s v="CARLA FIGUEROA"/>
    <n v="6147.8549999999996"/>
    <s v="Oct-2024"/>
    <n v="1229.5709999999999"/>
  </r>
  <r>
    <n v="5375"/>
    <d v="2024-10-06T00:00:00"/>
    <x v="739"/>
    <x v="1"/>
    <x v="2"/>
    <x v="7"/>
    <n v="8"/>
    <n v="77.489999999999995"/>
    <x v="741"/>
    <s v="Low"/>
    <n v="2024"/>
    <s v="Lawrence Finley"/>
    <s v="LAWRENCE FINLEY"/>
    <n v="557.928"/>
    <s v="Oct-2024"/>
    <n v="111.58559999999999"/>
  </r>
  <r>
    <n v="1854"/>
    <d v="2024-10-06T00:00:00"/>
    <x v="740"/>
    <x v="0"/>
    <x v="0"/>
    <x v="1"/>
    <n v="1"/>
    <n v="594.44000000000005"/>
    <x v="742"/>
    <s v="Low"/>
    <n v="2024"/>
    <s v="Kevin King"/>
    <s v="KEVIN KING"/>
    <n v="534.99600000000009"/>
    <s v="Oct-2024"/>
    <n v="106.9992"/>
  </r>
  <r>
    <n v="5941"/>
    <d v="2024-10-07T00:00:00"/>
    <x v="741"/>
    <x v="3"/>
    <x v="1"/>
    <x v="6"/>
    <n v="5"/>
    <n v="228.56"/>
    <x v="743"/>
    <s v="Low"/>
    <n v="2024"/>
    <s v="Elizabeth Hill"/>
    <s v="ELIZABETH HILL"/>
    <n v="1028.52"/>
    <s v="Oct-2024"/>
    <n v="205.70399999999998"/>
  </r>
  <r>
    <n v="4666"/>
    <d v="2024-10-08T00:00:00"/>
    <x v="742"/>
    <x v="3"/>
    <x v="1"/>
    <x v="0"/>
    <n v="3"/>
    <n v="141.38999999999999"/>
    <x v="744"/>
    <s v="Low"/>
    <n v="2024"/>
    <s v="David Carlson"/>
    <s v="DAVID CARLSON"/>
    <n v="381.75299999999999"/>
    <s v="Oct-2024"/>
    <n v="76.3506"/>
  </r>
  <r>
    <n v="7769"/>
    <d v="2024-10-08T00:00:00"/>
    <x v="743"/>
    <x v="0"/>
    <x v="2"/>
    <x v="3"/>
    <n v="5"/>
    <n v="718.67"/>
    <x v="745"/>
    <s v="Low"/>
    <n v="2024"/>
    <s v="David Meyers"/>
    <s v="DAVID MEYERS"/>
    <n v="3234.0149999999999"/>
    <s v="Oct-2024"/>
    <n v="646.803"/>
  </r>
  <r>
    <n v="8055"/>
    <d v="2024-10-08T00:00:00"/>
    <x v="744"/>
    <x v="3"/>
    <x v="0"/>
    <x v="2"/>
    <n v="4"/>
    <n v="920.2"/>
    <x v="746"/>
    <s v="Low"/>
    <n v="2024"/>
    <s v="John Lin"/>
    <s v="JOHN LIN"/>
    <n v="3312.7200000000003"/>
    <s v="Oct-2024"/>
    <n v="662.54399999999998"/>
  </r>
  <r>
    <n v="2891"/>
    <d v="2024-10-09T00:00:00"/>
    <x v="745"/>
    <x v="3"/>
    <x v="1"/>
    <x v="6"/>
    <n v="1"/>
    <n v="586.6"/>
    <x v="747"/>
    <s v="Low"/>
    <n v="2024"/>
    <s v="Bobby Bolton"/>
    <s v="BOBBY BOLTON"/>
    <n v="527.94000000000005"/>
    <s v="Oct-2024"/>
    <n v="105.58799999999999"/>
  </r>
  <r>
    <n v="7989"/>
    <d v="2024-10-11T00:00:00"/>
    <x v="746"/>
    <x v="1"/>
    <x v="0"/>
    <x v="2"/>
    <n v="1"/>
    <n v="167.95"/>
    <x v="748"/>
    <s v="Low"/>
    <n v="2024"/>
    <s v="William Scott"/>
    <s v="WILLIAM SCOTT"/>
    <n v="151.155"/>
    <s v="Oct-2024"/>
    <n v="30.230999999999998"/>
  </r>
  <r>
    <n v="6482"/>
    <d v="2024-10-11T00:00:00"/>
    <x v="747"/>
    <x v="3"/>
    <x v="1"/>
    <x v="6"/>
    <n v="1"/>
    <n v="802.35"/>
    <x v="749"/>
    <s v="Low"/>
    <n v="2024"/>
    <s v="Christopher Mathews"/>
    <s v="CHRISTOPHER MATHEWS"/>
    <n v="722.11500000000001"/>
    <s v="Oct-2024"/>
    <n v="144.423"/>
  </r>
  <r>
    <n v="2703"/>
    <d v="2024-10-11T00:00:00"/>
    <x v="748"/>
    <x v="1"/>
    <x v="1"/>
    <x v="6"/>
    <n v="4"/>
    <n v="312.47000000000003"/>
    <x v="750"/>
    <s v="Low"/>
    <n v="2024"/>
    <s v="Amber Mckee"/>
    <s v="AMBER MCKEE"/>
    <n v="1124.8920000000001"/>
    <s v="Oct-2024"/>
    <n v="224.97840000000002"/>
  </r>
  <r>
    <n v="8678"/>
    <d v="2024-10-12T00:00:00"/>
    <x v="749"/>
    <x v="3"/>
    <x v="1"/>
    <x v="2"/>
    <n v="2"/>
    <n v="212.93"/>
    <x v="751"/>
    <s v="Low"/>
    <n v="2024"/>
    <s v="Megan Williams"/>
    <s v="MEGAN WILLIAMS"/>
    <n v="383.274"/>
    <s v="Oct-2024"/>
    <n v="76.654799999999994"/>
  </r>
  <r>
    <n v="5691"/>
    <d v="2024-10-12T00:00:00"/>
    <x v="750"/>
    <x v="1"/>
    <x v="1"/>
    <x v="0"/>
    <n v="3"/>
    <n v="584.29"/>
    <x v="752"/>
    <s v="Low"/>
    <n v="2024"/>
    <s v="Alyssa Johnson"/>
    <s v="ALYSSA JOHNSON"/>
    <n v="1577.5830000000001"/>
    <s v="Oct-2024"/>
    <n v="315.51659999999998"/>
  </r>
  <r>
    <n v="3086"/>
    <d v="2024-10-12T00:00:00"/>
    <x v="751"/>
    <x v="0"/>
    <x v="0"/>
    <x v="7"/>
    <n v="8"/>
    <n v="623.39"/>
    <x v="753"/>
    <s v="Low"/>
    <n v="2024"/>
    <s v="Ricky Lewis"/>
    <s v="RICKY LEWIS"/>
    <n v="4488.4080000000004"/>
    <s v="Oct-2024"/>
    <n v="897.6816"/>
  </r>
  <r>
    <n v="2196"/>
    <d v="2024-10-12T00:00:00"/>
    <x v="752"/>
    <x v="0"/>
    <x v="1"/>
    <x v="0"/>
    <n v="1"/>
    <n v="819.61"/>
    <x v="754"/>
    <s v="Low"/>
    <n v="2024"/>
    <s v="Robert Alexander"/>
    <s v="ROBERT ALEXANDER"/>
    <n v="737.649"/>
    <s v="Oct-2024"/>
    <n v="147.52979999999999"/>
  </r>
  <r>
    <n v="4024"/>
    <d v="2024-10-13T00:00:00"/>
    <x v="753"/>
    <x v="3"/>
    <x v="0"/>
    <x v="1"/>
    <n v="4"/>
    <n v="322.25"/>
    <x v="755"/>
    <s v="Low"/>
    <n v="2024"/>
    <s v="Mr. Dennis Brown"/>
    <s v="MR. DENNIS BROWN"/>
    <n v="1160.1000000000001"/>
    <s v="Oct-2024"/>
    <n v="232.01999999999998"/>
  </r>
  <r>
    <n v="4035"/>
    <d v="2024-10-13T00:00:00"/>
    <x v="754"/>
    <x v="0"/>
    <x v="1"/>
    <x v="0"/>
    <n v="4"/>
    <n v="663.7"/>
    <x v="756"/>
    <s v="Low"/>
    <n v="2024"/>
    <s v="Emily Howard"/>
    <s v="EMILY HOWARD"/>
    <n v="2389.3200000000002"/>
    <s v="Oct-2024"/>
    <n v="477.86400000000003"/>
  </r>
  <r>
    <n v="8789"/>
    <d v="2024-10-14T00:00:00"/>
    <x v="755"/>
    <x v="2"/>
    <x v="2"/>
    <x v="6"/>
    <n v="7"/>
    <n v="281.31"/>
    <x v="757"/>
    <s v="Low"/>
    <n v="2024"/>
    <s v="Joe Williams"/>
    <s v="JOE WILLIAMS"/>
    <n v="1772.2529999999999"/>
    <s v="Oct-2024"/>
    <n v="354.45060000000001"/>
  </r>
  <r>
    <n v="6432"/>
    <d v="2024-10-15T00:00:00"/>
    <x v="756"/>
    <x v="1"/>
    <x v="1"/>
    <x v="6"/>
    <n v="9"/>
    <n v="184.76"/>
    <x v="758"/>
    <s v="Low"/>
    <n v="2024"/>
    <s v="Jeremiah Fisher"/>
    <s v="JEREMIAH FISHER"/>
    <n v="1496.556"/>
    <s v="Oct-2024"/>
    <n v="299.31119999999999"/>
  </r>
  <r>
    <n v="2968"/>
    <d v="2024-10-16T00:00:00"/>
    <x v="612"/>
    <x v="1"/>
    <x v="1"/>
    <x v="3"/>
    <n v="8"/>
    <n v="796.86"/>
    <x v="759"/>
    <s v="High"/>
    <n v="2024"/>
    <s v="James Campbell"/>
    <s v="JAMES CAMPBELL"/>
    <n v="5737.3919999999998"/>
    <s v="Oct-2024"/>
    <n v="1147.4784"/>
  </r>
  <r>
    <n v="9528"/>
    <d v="2024-10-16T00:00:00"/>
    <x v="757"/>
    <x v="3"/>
    <x v="1"/>
    <x v="0"/>
    <n v="9"/>
    <n v="284.06"/>
    <x v="760"/>
    <s v="Low"/>
    <n v="2024"/>
    <s v="Andrew Kelly"/>
    <s v="ANDREW KELLY"/>
    <n v="2300.886"/>
    <s v="Oct-2024"/>
    <n v="460.17719999999997"/>
  </r>
  <r>
    <n v="5378"/>
    <d v="2024-10-16T00:00:00"/>
    <x v="758"/>
    <x v="3"/>
    <x v="0"/>
    <x v="4"/>
    <n v="1"/>
    <n v="525.75"/>
    <x v="761"/>
    <s v="Low"/>
    <n v="2024"/>
    <s v="Gabriel Simpson"/>
    <s v="GABRIEL SIMPSON"/>
    <n v="473.17500000000001"/>
    <s v="Oct-2024"/>
    <n v="94.634999999999991"/>
  </r>
  <r>
    <n v="9746"/>
    <d v="2024-10-17T00:00:00"/>
    <x v="759"/>
    <x v="0"/>
    <x v="2"/>
    <x v="1"/>
    <n v="3"/>
    <n v="303.35000000000002"/>
    <x v="762"/>
    <s v="Low"/>
    <n v="2024"/>
    <s v="Pamela Hunter"/>
    <s v="PAMELA HUNTER"/>
    <n v="819.04500000000007"/>
    <s v="Oct-2024"/>
    <n v="163.809"/>
  </r>
  <r>
    <n v="6060"/>
    <d v="2024-10-18T00:00:00"/>
    <x v="760"/>
    <x v="0"/>
    <x v="1"/>
    <x v="6"/>
    <n v="4"/>
    <n v="67.260000000000005"/>
    <x v="763"/>
    <s v="Low"/>
    <n v="2024"/>
    <s v="Deborah Ramirez"/>
    <s v="DEBORAH RAMIREZ"/>
    <n v="242.13600000000002"/>
    <s v="Oct-2024"/>
    <n v="48.427199999999999"/>
  </r>
  <r>
    <n v="2653"/>
    <d v="2024-10-18T00:00:00"/>
    <x v="439"/>
    <x v="0"/>
    <x v="0"/>
    <x v="2"/>
    <n v="9"/>
    <n v="190.3"/>
    <x v="764"/>
    <s v="Low"/>
    <n v="2024"/>
    <s v="Justin Cox"/>
    <s v="JUSTIN COX"/>
    <n v="1541.43"/>
    <s v="Oct-2024"/>
    <n v="308.286"/>
  </r>
  <r>
    <n v="9393"/>
    <d v="2024-10-18T00:00:00"/>
    <x v="696"/>
    <x v="0"/>
    <x v="0"/>
    <x v="4"/>
    <n v="5"/>
    <n v="311.63"/>
    <x v="765"/>
    <s v="Low"/>
    <n v="2024"/>
    <s v="David Garcia"/>
    <s v="DAVID GARCIA"/>
    <n v="1402.335"/>
    <s v="Oct-2024"/>
    <n v="280.46699999999998"/>
  </r>
  <r>
    <n v="9661"/>
    <d v="2024-10-19T00:00:00"/>
    <x v="761"/>
    <x v="3"/>
    <x v="0"/>
    <x v="3"/>
    <n v="1"/>
    <n v="662.12"/>
    <x v="766"/>
    <s v="Low"/>
    <n v="2024"/>
    <s v="Adam Turner"/>
    <s v="ADAM TURNER"/>
    <n v="595.90800000000002"/>
    <s v="Oct-2024"/>
    <n v="119.1816"/>
  </r>
  <r>
    <n v="9979"/>
    <d v="2024-10-19T00:00:00"/>
    <x v="762"/>
    <x v="3"/>
    <x v="2"/>
    <x v="2"/>
    <n v="6"/>
    <n v="538.27"/>
    <x v="767"/>
    <s v="Low"/>
    <n v="2024"/>
    <s v="Tiffany Perez"/>
    <s v="TIFFANY PEREZ"/>
    <n v="2906.6579999999999"/>
    <s v="Oct-2024"/>
    <n v="581.33159999999998"/>
  </r>
  <r>
    <n v="8068"/>
    <d v="2024-10-19T00:00:00"/>
    <x v="763"/>
    <x v="1"/>
    <x v="1"/>
    <x v="4"/>
    <n v="6"/>
    <n v="996.73"/>
    <x v="768"/>
    <s v="High"/>
    <n v="2024"/>
    <s v="Elizabeth Bell"/>
    <s v="ELIZABETH BELL"/>
    <n v="5382.3420000000006"/>
    <s v="Oct-2024"/>
    <n v="1076.4684"/>
  </r>
  <r>
    <n v="2480"/>
    <d v="2024-10-20T00:00:00"/>
    <x v="764"/>
    <x v="0"/>
    <x v="0"/>
    <x v="2"/>
    <n v="1"/>
    <n v="223.52"/>
    <x v="769"/>
    <s v="Low"/>
    <n v="2024"/>
    <s v="Benjamin Lopez"/>
    <s v="BENJAMIN LOPEZ"/>
    <n v="201.16800000000001"/>
    <s v="Oct-2024"/>
    <n v="40.233600000000003"/>
  </r>
  <r>
    <n v="1154"/>
    <d v="2024-10-20T00:00:00"/>
    <x v="765"/>
    <x v="3"/>
    <x v="2"/>
    <x v="2"/>
    <n v="1"/>
    <n v="792.13"/>
    <x v="770"/>
    <s v="Low"/>
    <n v="2024"/>
    <s v="Randy Webb"/>
    <s v="RANDY WEBB"/>
    <n v="712.91700000000003"/>
    <s v="Oct-2024"/>
    <n v="142.58339999999998"/>
  </r>
  <r>
    <n v="6955"/>
    <d v="2024-10-22T00:00:00"/>
    <x v="766"/>
    <x v="1"/>
    <x v="2"/>
    <x v="4"/>
    <n v="4"/>
    <n v="249.62"/>
    <x v="771"/>
    <s v="Low"/>
    <n v="2024"/>
    <s v="Jeremiah Reed"/>
    <s v="JEREMIAH REED"/>
    <n v="898.63200000000006"/>
    <s v="Oct-2024"/>
    <n v="179.72639999999998"/>
  </r>
  <r>
    <n v="3499"/>
    <d v="2024-10-23T00:00:00"/>
    <x v="767"/>
    <x v="0"/>
    <x v="1"/>
    <x v="5"/>
    <n v="8"/>
    <n v="76.94"/>
    <x v="772"/>
    <s v="Low"/>
    <n v="2024"/>
    <s v="Kelly Carson"/>
    <s v="KELLY CARSON"/>
    <n v="553.96799999999996"/>
    <s v="Oct-2024"/>
    <n v="110.7936"/>
  </r>
  <r>
    <n v="4541"/>
    <d v="2024-10-23T00:00:00"/>
    <x v="768"/>
    <x v="1"/>
    <x v="1"/>
    <x v="3"/>
    <n v="9"/>
    <n v="466.86"/>
    <x v="773"/>
    <s v="Low"/>
    <n v="2024"/>
    <s v="Andre Gutierrez Jr."/>
    <s v="ANDRE GUTIERREZ JR."/>
    <n v="3781.5660000000003"/>
    <s v="Oct-2024"/>
    <n v="756.31319999999994"/>
  </r>
  <r>
    <n v="5205"/>
    <d v="2024-10-23T00:00:00"/>
    <x v="769"/>
    <x v="2"/>
    <x v="2"/>
    <x v="5"/>
    <n v="6"/>
    <n v="388.12"/>
    <x v="774"/>
    <s v="Low"/>
    <n v="2024"/>
    <s v="Rachel Hampton"/>
    <s v="RACHEL HAMPTON"/>
    <n v="2095.848"/>
    <s v="Oct-2024"/>
    <n v="419.16959999999995"/>
  </r>
  <r>
    <n v="9319"/>
    <d v="2024-10-24T00:00:00"/>
    <x v="770"/>
    <x v="0"/>
    <x v="2"/>
    <x v="7"/>
    <n v="4"/>
    <n v="185.65"/>
    <x v="775"/>
    <s v="Low"/>
    <n v="2024"/>
    <s v="April Cunningham"/>
    <s v="APRIL CUNNINGHAM"/>
    <n v="668.34"/>
    <s v="Oct-2024"/>
    <n v="133.66800000000001"/>
  </r>
  <r>
    <n v="1093"/>
    <d v="2024-10-28T00:00:00"/>
    <x v="771"/>
    <x v="3"/>
    <x v="2"/>
    <x v="4"/>
    <n v="3"/>
    <n v="236.17"/>
    <x v="776"/>
    <s v="Low"/>
    <n v="2024"/>
    <s v="Alvin Santiago"/>
    <s v="ALVIN SANTIAGO"/>
    <n v="637.65899999999999"/>
    <s v="Oct-2024"/>
    <n v="127.53179999999999"/>
  </r>
  <r>
    <n v="3232"/>
    <d v="2024-10-29T00:00:00"/>
    <x v="772"/>
    <x v="3"/>
    <x v="0"/>
    <x v="4"/>
    <n v="5"/>
    <n v="733.34"/>
    <x v="777"/>
    <s v="Low"/>
    <n v="2024"/>
    <s v="Jamie Brown"/>
    <s v="JAMIE BROWN"/>
    <n v="3300.0300000000007"/>
    <s v="Oct-2024"/>
    <n v="660.00599999999997"/>
  </r>
  <r>
    <n v="6846"/>
    <d v="2024-10-29T00:00:00"/>
    <x v="773"/>
    <x v="1"/>
    <x v="1"/>
    <x v="5"/>
    <n v="9"/>
    <n v="67.2"/>
    <x v="778"/>
    <s v="Low"/>
    <n v="2024"/>
    <s v="Kristen Cook"/>
    <s v="KRISTEN COOK"/>
    <n v="544.32000000000005"/>
    <s v="Oct-2024"/>
    <n v="108.864"/>
  </r>
  <r>
    <n v="5685"/>
    <d v="2024-10-30T00:00:00"/>
    <x v="774"/>
    <x v="3"/>
    <x v="2"/>
    <x v="2"/>
    <n v="5"/>
    <n v="881.28"/>
    <x v="779"/>
    <s v="Low"/>
    <n v="2024"/>
    <s v="Joel Russell"/>
    <s v="JOEL RUSSELL"/>
    <n v="3965.76"/>
    <s v="Oct-2024"/>
    <n v="793.15199999999993"/>
  </r>
  <r>
    <n v="3818"/>
    <d v="2024-10-31T00:00:00"/>
    <x v="775"/>
    <x v="0"/>
    <x v="2"/>
    <x v="5"/>
    <n v="6"/>
    <n v="403.21"/>
    <x v="780"/>
    <s v="Low"/>
    <n v="2024"/>
    <s v="Tammy Thornton"/>
    <s v="TAMMY THORNTON"/>
    <n v="2177.3339999999998"/>
    <s v="Oct-2024"/>
    <n v="435.46680000000003"/>
  </r>
  <r>
    <n v="1178"/>
    <d v="2024-11-01T00:00:00"/>
    <x v="776"/>
    <x v="2"/>
    <x v="0"/>
    <x v="6"/>
    <n v="2"/>
    <n v="226.07"/>
    <x v="781"/>
    <s v="Low"/>
    <n v="2024"/>
    <s v="James Young"/>
    <s v="JAMES YOUNG"/>
    <n v="406.92599999999999"/>
    <s v="Nov-2024"/>
    <n v="81.385199999999998"/>
  </r>
  <r>
    <n v="6189"/>
    <d v="2024-11-02T00:00:00"/>
    <x v="777"/>
    <x v="2"/>
    <x v="2"/>
    <x v="7"/>
    <n v="7"/>
    <n v="246.79"/>
    <x v="782"/>
    <s v="Low"/>
    <n v="2024"/>
    <s v="Andrea Townsend"/>
    <s v="ANDREA TOWNSEND"/>
    <n v="1554.777"/>
    <s v="Nov-2024"/>
    <n v="310.9554"/>
  </r>
  <r>
    <n v="2790"/>
    <d v="2024-11-04T00:00:00"/>
    <x v="778"/>
    <x v="2"/>
    <x v="0"/>
    <x v="3"/>
    <n v="4"/>
    <n v="280.52999999999997"/>
    <x v="783"/>
    <s v="Low"/>
    <n v="2024"/>
    <s v="Tracey King"/>
    <s v="TRACEY KING"/>
    <n v="1009.9079999999999"/>
    <s v="Nov-2024"/>
    <n v="201.98159999999999"/>
  </r>
  <r>
    <n v="5645"/>
    <d v="2024-11-04T00:00:00"/>
    <x v="779"/>
    <x v="0"/>
    <x v="1"/>
    <x v="5"/>
    <n v="7"/>
    <n v="394.67"/>
    <x v="784"/>
    <s v="Low"/>
    <n v="2024"/>
    <s v="Michael Berry"/>
    <s v="MICHAEL BERRY"/>
    <n v="2486.4210000000003"/>
    <s v="Nov-2024"/>
    <n v="497.2842"/>
  </r>
  <r>
    <n v="7314"/>
    <d v="2024-11-05T00:00:00"/>
    <x v="780"/>
    <x v="1"/>
    <x v="1"/>
    <x v="1"/>
    <n v="6"/>
    <n v="209.83"/>
    <x v="785"/>
    <s v="Low"/>
    <n v="2024"/>
    <s v="Emily Jones"/>
    <s v="EMILY JONES"/>
    <n v="1133.0820000000001"/>
    <s v="Nov-2024"/>
    <n v="226.6164"/>
  </r>
  <r>
    <n v="2808"/>
    <d v="2024-11-05T00:00:00"/>
    <x v="781"/>
    <x v="2"/>
    <x v="0"/>
    <x v="6"/>
    <n v="1"/>
    <n v="819.66"/>
    <x v="786"/>
    <s v="Low"/>
    <n v="2024"/>
    <s v="Nathan Scott"/>
    <s v="NATHAN SCOTT"/>
    <n v="737.69399999999996"/>
    <s v="Nov-2024"/>
    <n v="147.53879999999998"/>
  </r>
  <r>
    <n v="3199"/>
    <d v="2024-11-06T00:00:00"/>
    <x v="782"/>
    <x v="2"/>
    <x v="1"/>
    <x v="7"/>
    <n v="1"/>
    <n v="604.02"/>
    <x v="787"/>
    <s v="Low"/>
    <n v="2024"/>
    <s v="Joseph Ramirez"/>
    <s v="JOSEPH RAMIREZ"/>
    <n v="543.61800000000005"/>
    <s v="Nov-2024"/>
    <n v="108.72359999999999"/>
  </r>
  <r>
    <n v="8426"/>
    <d v="2024-11-07T00:00:00"/>
    <x v="783"/>
    <x v="2"/>
    <x v="0"/>
    <x v="6"/>
    <n v="2"/>
    <n v="870.22"/>
    <x v="788"/>
    <s v="Low"/>
    <n v="2024"/>
    <s v="Adrienne Moore"/>
    <s v="ADRIENNE MOORE"/>
    <n v="1566.3960000000002"/>
    <s v="Nov-2024"/>
    <n v="313.2792"/>
  </r>
  <r>
    <n v="2191"/>
    <d v="2024-11-07T00:00:00"/>
    <x v="784"/>
    <x v="1"/>
    <x v="2"/>
    <x v="1"/>
    <n v="3"/>
    <n v="241.37"/>
    <x v="789"/>
    <s v="Low"/>
    <n v="2024"/>
    <s v="Shaun Herrera"/>
    <s v="SHAUN HERRERA"/>
    <n v="651.69900000000007"/>
    <s v="Nov-2024"/>
    <n v="130.3398"/>
  </r>
  <r>
    <n v="8764"/>
    <d v="2024-11-07T00:00:00"/>
    <x v="785"/>
    <x v="2"/>
    <x v="2"/>
    <x v="7"/>
    <n v="1"/>
    <n v="992.24"/>
    <x v="790"/>
    <s v="Low"/>
    <n v="2024"/>
    <s v="Amanda Phillips"/>
    <s v="AMANDA PHILLIPS"/>
    <n v="893.01600000000008"/>
    <s v="Nov-2024"/>
    <n v="178.60319999999999"/>
  </r>
  <r>
    <n v="3164"/>
    <d v="2024-11-08T00:00:00"/>
    <x v="786"/>
    <x v="1"/>
    <x v="2"/>
    <x v="0"/>
    <n v="1"/>
    <n v="621.97"/>
    <x v="791"/>
    <s v="Low"/>
    <n v="2024"/>
    <s v="Eric Galvan"/>
    <s v="ERIC GALVAN"/>
    <n v="559.77300000000002"/>
    <s v="Nov-2024"/>
    <n v="111.9546"/>
  </r>
  <r>
    <n v="8362"/>
    <d v="2024-11-08T00:00:00"/>
    <x v="787"/>
    <x v="2"/>
    <x v="0"/>
    <x v="2"/>
    <n v="5"/>
    <n v="535.86"/>
    <x v="792"/>
    <s v="Low"/>
    <n v="2024"/>
    <s v="Teresa Mcdonald"/>
    <s v="TERESA MCDONALD"/>
    <n v="2411.37"/>
    <s v="Nov-2024"/>
    <n v="482.274"/>
  </r>
  <r>
    <n v="6541"/>
    <d v="2024-11-09T00:00:00"/>
    <x v="788"/>
    <x v="3"/>
    <x v="2"/>
    <x v="1"/>
    <n v="4"/>
    <n v="670.87"/>
    <x v="793"/>
    <s v="Low"/>
    <n v="2024"/>
    <s v="David Butler"/>
    <s v="DAVID BUTLER"/>
    <n v="2415.1320000000001"/>
    <s v="Nov-2024"/>
    <n v="483.02639999999997"/>
  </r>
  <r>
    <n v="5671"/>
    <d v="2024-11-10T00:00:00"/>
    <x v="789"/>
    <x v="1"/>
    <x v="2"/>
    <x v="1"/>
    <n v="6"/>
    <n v="272.39999999999998"/>
    <x v="794"/>
    <s v="Low"/>
    <n v="2024"/>
    <s v="Jacob Johnson"/>
    <s v="JACOB JOHNSON"/>
    <n v="1470.96"/>
    <s v="Nov-2024"/>
    <n v="294.19200000000001"/>
  </r>
  <r>
    <n v="2330"/>
    <d v="2024-11-11T00:00:00"/>
    <x v="790"/>
    <x v="1"/>
    <x v="0"/>
    <x v="3"/>
    <n v="3"/>
    <n v="304.38"/>
    <x v="795"/>
    <s v="Low"/>
    <n v="2024"/>
    <s v="Adam Schwartz"/>
    <s v="ADAM SCHWARTZ"/>
    <n v="821.82600000000002"/>
    <s v="Nov-2024"/>
    <n v="164.36519999999999"/>
  </r>
  <r>
    <n v="9662"/>
    <d v="2024-11-12T00:00:00"/>
    <x v="791"/>
    <x v="0"/>
    <x v="2"/>
    <x v="3"/>
    <n v="2"/>
    <n v="760.68"/>
    <x v="796"/>
    <s v="Low"/>
    <n v="2024"/>
    <s v="Patricia Parker"/>
    <s v="PATRICIA PARKER"/>
    <n v="1369.2239999999999"/>
    <s v="Nov-2024"/>
    <n v="273.84479999999996"/>
  </r>
  <r>
    <n v="9159"/>
    <d v="2024-11-13T00:00:00"/>
    <x v="792"/>
    <x v="2"/>
    <x v="0"/>
    <x v="4"/>
    <n v="5"/>
    <n v="254.63"/>
    <x v="797"/>
    <s v="Low"/>
    <n v="2024"/>
    <s v="Joseph Green"/>
    <s v="JOSEPH GREEN"/>
    <n v="1145.835"/>
    <s v="Nov-2024"/>
    <n v="229.167"/>
  </r>
  <r>
    <n v="4775"/>
    <d v="2024-11-13T00:00:00"/>
    <x v="793"/>
    <x v="0"/>
    <x v="2"/>
    <x v="3"/>
    <n v="9"/>
    <n v="356.21"/>
    <x v="798"/>
    <s v="Low"/>
    <n v="2024"/>
    <s v="Jennifer Hill"/>
    <s v="JENNIFER HILL"/>
    <n v="2885.3009999999999"/>
    <s v="Nov-2024"/>
    <n v="577.06020000000001"/>
  </r>
  <r>
    <n v="8011"/>
    <d v="2024-11-15T00:00:00"/>
    <x v="794"/>
    <x v="0"/>
    <x v="1"/>
    <x v="1"/>
    <n v="3"/>
    <n v="927.76"/>
    <x v="799"/>
    <s v="Low"/>
    <n v="2024"/>
    <s v="William Maldonado"/>
    <s v="WILLIAM MALDONADO"/>
    <n v="2504.9520000000002"/>
    <s v="Nov-2024"/>
    <n v="500.99040000000002"/>
  </r>
  <r>
    <n v="4098"/>
    <d v="2024-11-16T00:00:00"/>
    <x v="795"/>
    <x v="2"/>
    <x v="2"/>
    <x v="4"/>
    <n v="7"/>
    <n v="251.05"/>
    <x v="800"/>
    <s v="Low"/>
    <n v="2024"/>
    <s v="William Mccoy"/>
    <s v="WILLIAM MCCOY"/>
    <n v="1581.6150000000002"/>
    <s v="Nov-2024"/>
    <n v="316.32299999999998"/>
  </r>
  <r>
    <n v="7459"/>
    <d v="2024-11-16T00:00:00"/>
    <x v="796"/>
    <x v="2"/>
    <x v="1"/>
    <x v="2"/>
    <n v="1"/>
    <n v="824.26"/>
    <x v="801"/>
    <s v="Low"/>
    <n v="2024"/>
    <s v="Deborah Coleman"/>
    <s v="DEBORAH COLEMAN"/>
    <n v="741.83400000000006"/>
    <s v="Nov-2024"/>
    <n v="148.36679999999998"/>
  </r>
  <r>
    <n v="9402"/>
    <d v="2024-11-17T00:00:00"/>
    <x v="797"/>
    <x v="1"/>
    <x v="0"/>
    <x v="2"/>
    <n v="4"/>
    <n v="776.91"/>
    <x v="802"/>
    <s v="Low"/>
    <n v="2024"/>
    <s v="Amy Garrett"/>
    <s v="AMY GARRETT"/>
    <n v="2796.8759999999997"/>
    <s v="Nov-2024"/>
    <n v="559.37519999999995"/>
  </r>
  <r>
    <n v="4367"/>
    <d v="2024-11-18T00:00:00"/>
    <x v="798"/>
    <x v="1"/>
    <x v="1"/>
    <x v="0"/>
    <n v="9"/>
    <n v="901.02"/>
    <x v="803"/>
    <s v="High"/>
    <n v="2024"/>
    <s v="David Davis"/>
    <s v="DAVID DAVIS"/>
    <n v="7298.2619999999997"/>
    <s v="Nov-2024"/>
    <n v="1459.6523999999999"/>
  </r>
  <r>
    <n v="7876"/>
    <d v="2024-11-18T00:00:00"/>
    <x v="799"/>
    <x v="3"/>
    <x v="0"/>
    <x v="7"/>
    <n v="3"/>
    <n v="564.04999999999995"/>
    <x v="804"/>
    <s v="Low"/>
    <n v="2024"/>
    <s v="Matthew Miller"/>
    <s v="MATTHEW MILLER"/>
    <n v="1522.9349999999999"/>
    <s v="Nov-2024"/>
    <n v="304.58699999999999"/>
  </r>
  <r>
    <n v="1720"/>
    <d v="2024-11-18T00:00:00"/>
    <x v="800"/>
    <x v="2"/>
    <x v="2"/>
    <x v="4"/>
    <n v="8"/>
    <n v="437.76"/>
    <x v="805"/>
    <s v="Low"/>
    <n v="2024"/>
    <s v="Stephanie Thornton"/>
    <s v="STEPHANIE THORNTON"/>
    <n v="3151.8719999999998"/>
    <s v="Nov-2024"/>
    <n v="630.37439999999992"/>
  </r>
  <r>
    <n v="1967"/>
    <d v="2024-11-19T00:00:00"/>
    <x v="801"/>
    <x v="1"/>
    <x v="0"/>
    <x v="0"/>
    <n v="3"/>
    <n v="341.77"/>
    <x v="806"/>
    <s v="Low"/>
    <n v="2024"/>
    <s v="Timothy Graham"/>
    <s v="TIMOTHY GRAHAM"/>
    <n v="922.779"/>
    <s v="Nov-2024"/>
    <n v="184.55579999999998"/>
  </r>
  <r>
    <n v="1849"/>
    <d v="2024-11-20T00:00:00"/>
    <x v="802"/>
    <x v="1"/>
    <x v="1"/>
    <x v="0"/>
    <n v="8"/>
    <n v="950.46"/>
    <x v="807"/>
    <s v="High"/>
    <n v="2024"/>
    <s v="April Lambert"/>
    <s v="APRIL LAMBERT"/>
    <n v="6843.3120000000008"/>
    <s v="Nov-2024"/>
    <n v="1368.6623999999999"/>
  </r>
  <r>
    <n v="8919"/>
    <d v="2024-11-21T00:00:00"/>
    <x v="803"/>
    <x v="2"/>
    <x v="2"/>
    <x v="0"/>
    <n v="6"/>
    <n v="188.77"/>
    <x v="808"/>
    <s v="Low"/>
    <n v="2024"/>
    <s v="Gregory Jones"/>
    <s v="GREGORY JONES"/>
    <n v="1019.3579999999999"/>
    <s v="Nov-2024"/>
    <n v="203.87159999999997"/>
  </r>
  <r>
    <n v="9064"/>
    <d v="2024-11-22T00:00:00"/>
    <x v="804"/>
    <x v="0"/>
    <x v="1"/>
    <x v="1"/>
    <n v="9"/>
    <n v="875.15"/>
    <x v="809"/>
    <s v="High"/>
    <n v="2024"/>
    <s v="Michael Banks"/>
    <s v="MICHAEL BANKS"/>
    <n v="7088.7150000000001"/>
    <s v="Nov-2024"/>
    <n v="1417.7429999999999"/>
  </r>
  <r>
    <n v="4161"/>
    <d v="2024-11-22T00:00:00"/>
    <x v="805"/>
    <x v="2"/>
    <x v="1"/>
    <x v="7"/>
    <n v="4"/>
    <n v="27.7"/>
    <x v="810"/>
    <s v="Low"/>
    <n v="2024"/>
    <s v="Brittany Tate"/>
    <s v="BRITTANY TATE"/>
    <n v="99.72"/>
    <s v="Nov-2024"/>
    <n v="19.943999999999999"/>
  </r>
  <r>
    <n v="1679"/>
    <d v="2024-11-22T00:00:00"/>
    <x v="806"/>
    <x v="1"/>
    <x v="2"/>
    <x v="5"/>
    <n v="1"/>
    <n v="343.63"/>
    <x v="811"/>
    <s v="Low"/>
    <n v="2024"/>
    <s v="Shelly Parsons"/>
    <s v="SHELLY PARSONS"/>
    <n v="309.267"/>
    <s v="Nov-2024"/>
    <n v="61.853399999999993"/>
  </r>
  <r>
    <n v="6397"/>
    <d v="2024-11-22T00:00:00"/>
    <x v="807"/>
    <x v="0"/>
    <x v="0"/>
    <x v="5"/>
    <n v="8"/>
    <n v="331.43"/>
    <x v="812"/>
    <s v="Low"/>
    <n v="2024"/>
    <s v="Michael Perez"/>
    <s v="MICHAEL PEREZ"/>
    <n v="2386.2960000000003"/>
    <s v="Nov-2024"/>
    <n v="477.25919999999996"/>
  </r>
  <r>
    <n v="7133"/>
    <d v="2024-11-23T00:00:00"/>
    <x v="808"/>
    <x v="0"/>
    <x v="0"/>
    <x v="1"/>
    <n v="3"/>
    <n v="807.61"/>
    <x v="813"/>
    <s v="Low"/>
    <n v="2024"/>
    <s v="Charles Jenkins"/>
    <s v="CHARLES JENKINS"/>
    <n v="2180.547"/>
    <s v="Nov-2024"/>
    <n v="436.10939999999999"/>
  </r>
  <r>
    <n v="7737"/>
    <d v="2024-11-26T00:00:00"/>
    <x v="809"/>
    <x v="0"/>
    <x v="0"/>
    <x v="5"/>
    <n v="2"/>
    <n v="936.85"/>
    <x v="814"/>
    <s v="Low"/>
    <n v="2024"/>
    <s v="Kyle Porter"/>
    <s v="KYLE PORTER"/>
    <n v="1686.3300000000002"/>
    <s v="Nov-2024"/>
    <n v="337.26600000000002"/>
  </r>
  <r>
    <n v="4524"/>
    <d v="2024-11-27T00:00:00"/>
    <x v="810"/>
    <x v="1"/>
    <x v="2"/>
    <x v="2"/>
    <n v="9"/>
    <n v="513.28"/>
    <x v="815"/>
    <s v="Low"/>
    <n v="2024"/>
    <s v="Crystal Rose"/>
    <s v="CRYSTAL ROSE"/>
    <n v="4157.5680000000002"/>
    <s v="Nov-2024"/>
    <n v="831.5136"/>
  </r>
  <r>
    <n v="5568"/>
    <d v="2024-11-30T00:00:00"/>
    <x v="811"/>
    <x v="1"/>
    <x v="0"/>
    <x v="1"/>
    <n v="5"/>
    <n v="94.65"/>
    <x v="816"/>
    <s v="Low"/>
    <n v="2024"/>
    <s v="Belinda Bonilla"/>
    <s v="BELINDA BONILLA"/>
    <n v="425.92500000000001"/>
    <s v="Nov-2024"/>
    <n v="85.185000000000002"/>
  </r>
  <r>
    <n v="7480"/>
    <d v="2024-11-30T00:00:00"/>
    <x v="812"/>
    <x v="2"/>
    <x v="0"/>
    <x v="2"/>
    <n v="7"/>
    <n v="691.01"/>
    <x v="817"/>
    <s v="Low"/>
    <n v="2024"/>
    <s v="Anna Hutchinson"/>
    <s v="ANNA HUTCHINSON"/>
    <n v="4353.3630000000003"/>
    <s v="Nov-2024"/>
    <n v="870.67259999999987"/>
  </r>
  <r>
    <n v="8288"/>
    <d v="2024-12-01T00:00:00"/>
    <x v="813"/>
    <x v="0"/>
    <x v="2"/>
    <x v="6"/>
    <n v="9"/>
    <n v="653.82000000000005"/>
    <x v="818"/>
    <s v="High"/>
    <n v="2024"/>
    <s v="Gail Armstrong"/>
    <s v="GAIL ARMSTRONG"/>
    <n v="5295.9420000000009"/>
    <s v="Dec-2024"/>
    <n v="1059.1884"/>
  </r>
  <r>
    <n v="3716"/>
    <d v="2024-12-01T00:00:00"/>
    <x v="814"/>
    <x v="2"/>
    <x v="2"/>
    <x v="6"/>
    <n v="2"/>
    <n v="767.23"/>
    <x v="819"/>
    <s v="Low"/>
    <n v="2024"/>
    <s v="Stephen Patterson"/>
    <s v="STEPHEN PATTERSON"/>
    <n v="1381.0140000000001"/>
    <s v="Dec-2024"/>
    <n v="276.20280000000002"/>
  </r>
  <r>
    <n v="2960"/>
    <d v="2024-12-01T00:00:00"/>
    <x v="815"/>
    <x v="0"/>
    <x v="0"/>
    <x v="1"/>
    <n v="7"/>
    <n v="304.57"/>
    <x v="820"/>
    <s v="Low"/>
    <n v="2024"/>
    <s v="Tyler Oneal"/>
    <s v="TYLER ONEAL"/>
    <n v="1918.7909999999999"/>
    <s v="Dec-2024"/>
    <n v="383.75819999999993"/>
  </r>
  <r>
    <n v="6689"/>
    <d v="2024-12-02T00:00:00"/>
    <x v="816"/>
    <x v="1"/>
    <x v="1"/>
    <x v="7"/>
    <n v="6"/>
    <n v="235.8"/>
    <x v="821"/>
    <s v="Low"/>
    <n v="2024"/>
    <s v="Margaret Castillo"/>
    <s v="MARGARET CASTILLO"/>
    <n v="1273.3200000000002"/>
    <s v="Dec-2024"/>
    <n v="254.66399999999999"/>
  </r>
  <r>
    <n v="4610"/>
    <d v="2024-12-03T00:00:00"/>
    <x v="817"/>
    <x v="1"/>
    <x v="1"/>
    <x v="6"/>
    <n v="5"/>
    <n v="158.66999999999999"/>
    <x v="822"/>
    <s v="Low"/>
    <n v="2024"/>
    <s v="Kenneth Beck"/>
    <s v="KENNETH BECK"/>
    <n v="714.01499999999999"/>
    <s v="Dec-2024"/>
    <n v="142.80299999999997"/>
  </r>
  <r>
    <n v="1038"/>
    <d v="2024-12-05T00:00:00"/>
    <x v="818"/>
    <x v="3"/>
    <x v="2"/>
    <x v="0"/>
    <n v="5"/>
    <n v="611.66"/>
    <x v="823"/>
    <s v="Low"/>
    <n v="2024"/>
    <s v="Briana Fry"/>
    <s v="BRIANA FRY"/>
    <n v="2752.4700000000003"/>
    <s v="Dec-2024"/>
    <n v="550.49400000000003"/>
  </r>
  <r>
    <n v="3121"/>
    <d v="2024-12-05T00:00:00"/>
    <x v="819"/>
    <x v="1"/>
    <x v="0"/>
    <x v="0"/>
    <n v="1"/>
    <n v="963.36"/>
    <x v="824"/>
    <s v="Low"/>
    <n v="2024"/>
    <s v="Daniel Richards"/>
    <s v="DANIEL RICHARDS"/>
    <n v="867.024"/>
    <s v="Dec-2024"/>
    <n v="173.40479999999999"/>
  </r>
  <r>
    <n v="3868"/>
    <d v="2024-12-05T00:00:00"/>
    <x v="820"/>
    <x v="1"/>
    <x v="2"/>
    <x v="6"/>
    <n v="7"/>
    <n v="159.55000000000001"/>
    <x v="825"/>
    <s v="Low"/>
    <n v="2024"/>
    <s v="Michaela Patel"/>
    <s v="MICHAELA PATEL"/>
    <n v="1005.1650000000002"/>
    <s v="Dec-2024"/>
    <n v="201.03299999999999"/>
  </r>
  <r>
    <n v="6923"/>
    <d v="2024-12-05T00:00:00"/>
    <x v="821"/>
    <x v="2"/>
    <x v="1"/>
    <x v="6"/>
    <n v="1"/>
    <n v="148.25"/>
    <x v="826"/>
    <s v="Low"/>
    <n v="2024"/>
    <s v="Kevin Cruz"/>
    <s v="KEVIN CRUZ"/>
    <n v="133.42500000000001"/>
    <s v="Dec-2024"/>
    <n v="26.684999999999999"/>
  </r>
  <r>
    <n v="2226"/>
    <d v="2024-12-06T00:00:00"/>
    <x v="822"/>
    <x v="1"/>
    <x v="0"/>
    <x v="7"/>
    <n v="8"/>
    <n v="245.8"/>
    <x v="827"/>
    <s v="Low"/>
    <n v="2024"/>
    <s v="James Brooks"/>
    <s v="JAMES BROOKS"/>
    <n v="1769.7600000000002"/>
    <s v="Dec-2024"/>
    <n v="353.952"/>
  </r>
  <r>
    <n v="4706"/>
    <d v="2024-12-07T00:00:00"/>
    <x v="823"/>
    <x v="3"/>
    <x v="2"/>
    <x v="2"/>
    <n v="3"/>
    <n v="895.87"/>
    <x v="828"/>
    <s v="Low"/>
    <n v="2024"/>
    <s v="Patricia Evans"/>
    <s v="PATRICIA EVANS"/>
    <n v="2418.8490000000002"/>
    <s v="Dec-2024"/>
    <n v="483.76980000000003"/>
  </r>
  <r>
    <n v="9318"/>
    <d v="2024-12-08T00:00:00"/>
    <x v="824"/>
    <x v="3"/>
    <x v="1"/>
    <x v="3"/>
    <n v="1"/>
    <n v="619.70000000000005"/>
    <x v="829"/>
    <s v="Low"/>
    <n v="2024"/>
    <s v="Barbara Mcbride"/>
    <s v="BARBARA MCBRIDE"/>
    <n v="557.73"/>
    <s v="Dec-2024"/>
    <n v="111.54600000000001"/>
  </r>
  <r>
    <n v="4172"/>
    <d v="2024-12-08T00:00:00"/>
    <x v="825"/>
    <x v="3"/>
    <x v="2"/>
    <x v="2"/>
    <n v="6"/>
    <n v="672.79"/>
    <x v="830"/>
    <s v="Low"/>
    <n v="2024"/>
    <s v="Christian Heath"/>
    <s v="CHRISTIAN HEATH"/>
    <n v="3633.0659999999998"/>
    <s v="Dec-2024"/>
    <n v="726.61319999999989"/>
  </r>
  <r>
    <n v="2676"/>
    <d v="2024-12-09T00:00:00"/>
    <x v="826"/>
    <x v="0"/>
    <x v="0"/>
    <x v="5"/>
    <n v="5"/>
    <n v="831.44"/>
    <x v="831"/>
    <s v="Low"/>
    <n v="2024"/>
    <s v="Joseph Hopkins"/>
    <s v="JOSEPH HOPKINS"/>
    <n v="3741.4800000000005"/>
    <s v="Dec-2024"/>
    <n v="748.29600000000005"/>
  </r>
  <r>
    <n v="6712"/>
    <d v="2024-12-09T00:00:00"/>
    <x v="827"/>
    <x v="0"/>
    <x v="1"/>
    <x v="4"/>
    <n v="7"/>
    <n v="872.04"/>
    <x v="832"/>
    <s v="High"/>
    <n v="2024"/>
    <s v="Rachel Mckenzie"/>
    <s v="RACHEL MCKENZIE"/>
    <n v="5493.8519999999999"/>
    <s v="Dec-2024"/>
    <n v="1098.7703999999999"/>
  </r>
  <r>
    <n v="4373"/>
    <d v="2024-12-10T00:00:00"/>
    <x v="828"/>
    <x v="1"/>
    <x v="0"/>
    <x v="1"/>
    <n v="6"/>
    <n v="683.43"/>
    <x v="833"/>
    <s v="Low"/>
    <n v="2024"/>
    <s v="Teresa Underwood"/>
    <s v="TERESA UNDERWOOD"/>
    <n v="3690.5219999999999"/>
    <s v="Dec-2024"/>
    <n v="738.10439999999994"/>
  </r>
  <r>
    <n v="4198"/>
    <d v="2024-12-12T00:00:00"/>
    <x v="829"/>
    <x v="0"/>
    <x v="0"/>
    <x v="2"/>
    <n v="6"/>
    <n v="279.58"/>
    <x v="834"/>
    <s v="Low"/>
    <n v="2024"/>
    <s v="Madison Fitzgerald"/>
    <s v="MADISON FITZGERALD"/>
    <n v="1509.732"/>
    <s v="Dec-2024"/>
    <n v="301.94639999999998"/>
  </r>
  <r>
    <n v="2127"/>
    <d v="2024-12-12T00:00:00"/>
    <x v="830"/>
    <x v="0"/>
    <x v="2"/>
    <x v="4"/>
    <n v="3"/>
    <n v="507.54"/>
    <x v="835"/>
    <s v="Low"/>
    <n v="2024"/>
    <s v="Christina Fitzgerald Md"/>
    <s v="CHRISTINA FITZGERALD MD"/>
    <n v="1370.3579999999999"/>
    <s v="Dec-2024"/>
    <n v="274.07159999999999"/>
  </r>
  <r>
    <n v="1730"/>
    <d v="2024-12-13T00:00:00"/>
    <x v="831"/>
    <x v="2"/>
    <x v="0"/>
    <x v="7"/>
    <n v="9"/>
    <n v="486.71"/>
    <x v="836"/>
    <s v="Low"/>
    <n v="2024"/>
    <s v="Jason Perry"/>
    <s v="JASON PERRY"/>
    <n v="3942.3509999999997"/>
    <s v="Dec-2024"/>
    <n v="788.47019999999986"/>
  </r>
  <r>
    <n v="4895"/>
    <d v="2024-12-13T00:00:00"/>
    <x v="832"/>
    <x v="0"/>
    <x v="0"/>
    <x v="6"/>
    <n v="2"/>
    <n v="151.07"/>
    <x v="837"/>
    <s v="Low"/>
    <n v="2024"/>
    <s v="Kelly Day"/>
    <s v="KELLY DAY"/>
    <n v="271.92599999999999"/>
    <s v="Dec-2024"/>
    <n v="54.385199999999998"/>
  </r>
  <r>
    <n v="9679"/>
    <d v="2024-12-13T00:00:00"/>
    <x v="833"/>
    <x v="0"/>
    <x v="1"/>
    <x v="2"/>
    <n v="5"/>
    <n v="614.87"/>
    <x v="838"/>
    <s v="Low"/>
    <n v="2024"/>
    <s v="Tammy Marshall"/>
    <s v="TAMMY MARSHALL"/>
    <n v="2766.915"/>
    <s v="Dec-2024"/>
    <n v="553.38299999999992"/>
  </r>
  <r>
    <n v="2168"/>
    <d v="2024-12-13T00:00:00"/>
    <x v="834"/>
    <x v="1"/>
    <x v="2"/>
    <x v="2"/>
    <n v="6"/>
    <n v="958.05"/>
    <x v="839"/>
    <s v="High"/>
    <n v="2024"/>
    <s v="Ashley Myers"/>
    <s v="ASHLEY MYERS"/>
    <n v="5173.47"/>
    <s v="Dec-2024"/>
    <n v="1034.6939999999997"/>
  </r>
  <r>
    <n v="3213"/>
    <d v="2024-12-15T00:00:00"/>
    <x v="835"/>
    <x v="3"/>
    <x v="0"/>
    <x v="4"/>
    <n v="9"/>
    <n v="695.35"/>
    <x v="840"/>
    <s v="High"/>
    <n v="2024"/>
    <s v="Jennifer Sanchez"/>
    <s v="JENNIFER SANCHEZ"/>
    <n v="5632.3350000000009"/>
    <s v="Dec-2024"/>
    <n v="1126.4670000000001"/>
  </r>
  <r>
    <n v="3746"/>
    <d v="2024-12-15T00:00:00"/>
    <x v="836"/>
    <x v="2"/>
    <x v="1"/>
    <x v="0"/>
    <n v="6"/>
    <n v="778.68"/>
    <x v="841"/>
    <s v="Low"/>
    <n v="2024"/>
    <s v="Chelsea Taylor"/>
    <s v="CHELSEA TAYLOR"/>
    <n v="4204.8720000000003"/>
    <s v="Dec-2024"/>
    <n v="840.97439999999995"/>
  </r>
  <r>
    <n v="8529"/>
    <d v="2024-12-18T00:00:00"/>
    <x v="837"/>
    <x v="3"/>
    <x v="2"/>
    <x v="6"/>
    <n v="7"/>
    <n v="71.67"/>
    <x v="842"/>
    <s v="Low"/>
    <n v="2024"/>
    <s v="Tonya Curry"/>
    <s v="TONYA CURRY"/>
    <n v="451.52100000000002"/>
    <s v="Dec-2024"/>
    <n v="90.304199999999994"/>
  </r>
  <r>
    <n v="5937"/>
    <d v="2024-12-20T00:00:00"/>
    <x v="838"/>
    <x v="0"/>
    <x v="0"/>
    <x v="4"/>
    <n v="1"/>
    <n v="827.56"/>
    <x v="843"/>
    <s v="Low"/>
    <n v="2024"/>
    <s v="Dan Bush"/>
    <s v="DAN BUSH"/>
    <n v="744.80399999999997"/>
    <s v="Dec-2024"/>
    <n v="148.96079999999998"/>
  </r>
  <r>
    <n v="2343"/>
    <d v="2024-12-21T00:00:00"/>
    <x v="839"/>
    <x v="2"/>
    <x v="1"/>
    <x v="3"/>
    <n v="8"/>
    <n v="110.04"/>
    <x v="844"/>
    <s v="Low"/>
    <n v="2024"/>
    <s v="Katherine Boyer"/>
    <s v="KATHERINE BOYER"/>
    <n v="792.28800000000001"/>
    <s v="Dec-2024"/>
    <n v="158.45760000000001"/>
  </r>
  <r>
    <n v="7025"/>
    <d v="2024-12-23T00:00:00"/>
    <x v="840"/>
    <x v="0"/>
    <x v="1"/>
    <x v="0"/>
    <n v="5"/>
    <n v="40.08"/>
    <x v="845"/>
    <s v="Low"/>
    <n v="2024"/>
    <s v="James Steele"/>
    <s v="JAMES STEELE"/>
    <n v="180.36"/>
    <s v="Dec-2024"/>
    <n v="36.072000000000003"/>
  </r>
  <r>
    <n v="7516"/>
    <d v="2024-12-23T00:00:00"/>
    <x v="841"/>
    <x v="1"/>
    <x v="2"/>
    <x v="1"/>
    <n v="4"/>
    <n v="529.91"/>
    <x v="846"/>
    <s v="Low"/>
    <n v="2024"/>
    <s v="Kyle Walker"/>
    <s v="KYLE WALKER"/>
    <n v="1907.6759999999999"/>
    <s v="Dec-2024"/>
    <n v="381.53519999999997"/>
  </r>
  <r>
    <n v="7985"/>
    <d v="2024-12-24T00:00:00"/>
    <x v="842"/>
    <x v="2"/>
    <x v="1"/>
    <x v="2"/>
    <n v="8"/>
    <n v="523.87"/>
    <x v="847"/>
    <s v="Low"/>
    <n v="2024"/>
    <s v="Michael Newman"/>
    <s v="MICHAEL NEWMAN"/>
    <n v="3771.864"/>
    <s v="Dec-2024"/>
    <n v="754.37279999999998"/>
  </r>
  <r>
    <n v="8422"/>
    <d v="2024-12-25T00:00:00"/>
    <x v="843"/>
    <x v="1"/>
    <x v="2"/>
    <x v="3"/>
    <n v="2"/>
    <n v="807.93"/>
    <x v="848"/>
    <s v="Low"/>
    <n v="2024"/>
    <s v="Gregory Mcfarland"/>
    <s v="GREGORY MCFARLAND"/>
    <n v="1454.2739999999999"/>
    <s v="Dec-2024"/>
    <n v="290.85479999999995"/>
  </r>
  <r>
    <n v="8127"/>
    <d v="2024-12-26T00:00:00"/>
    <x v="844"/>
    <x v="0"/>
    <x v="0"/>
    <x v="4"/>
    <n v="2"/>
    <n v="193.28"/>
    <x v="849"/>
    <s v="Low"/>
    <n v="2024"/>
    <s v="Charles Davis"/>
    <s v="CHARLES DAVIS"/>
    <n v="347.904"/>
    <s v="Dec-2024"/>
    <n v="69.580799999999996"/>
  </r>
  <r>
    <n v="1847"/>
    <d v="2024-12-27T00:00:00"/>
    <x v="845"/>
    <x v="0"/>
    <x v="2"/>
    <x v="3"/>
    <n v="6"/>
    <n v="772.7"/>
    <x v="850"/>
    <s v="Low"/>
    <n v="2024"/>
    <s v="Amy Garcia"/>
    <s v="AMY GARCIA"/>
    <n v="4172.58"/>
    <s v="Dec-2024"/>
    <n v="834.51600000000008"/>
  </r>
  <r>
    <n v="3608"/>
    <d v="2024-12-27T00:00:00"/>
    <x v="846"/>
    <x v="3"/>
    <x v="0"/>
    <x v="4"/>
    <n v="8"/>
    <n v="782.05"/>
    <x v="851"/>
    <s v="High"/>
    <n v="2024"/>
    <s v="Kevin Morris"/>
    <s v="KEVIN MORRIS"/>
    <n v="5630.76"/>
    <s v="Dec-2024"/>
    <n v="1126.1519999999998"/>
  </r>
  <r>
    <n v="3927"/>
    <d v="2024-12-28T00:00:00"/>
    <x v="847"/>
    <x v="3"/>
    <x v="0"/>
    <x v="2"/>
    <n v="2"/>
    <n v="718.99"/>
    <x v="852"/>
    <s v="Low"/>
    <n v="2024"/>
    <s v="Barry Smith"/>
    <s v="BARRY SMITH"/>
    <n v="1294.182"/>
    <s v="Dec-2024"/>
    <n v="258.83639999999997"/>
  </r>
  <r>
    <n v="3743"/>
    <d v="2024-12-29T00:00:00"/>
    <x v="848"/>
    <x v="1"/>
    <x v="2"/>
    <x v="2"/>
    <n v="1"/>
    <n v="189.17"/>
    <x v="853"/>
    <s v="Low"/>
    <n v="2024"/>
    <s v="Lisa Gutierrez"/>
    <s v="LISA GUTIERREZ"/>
    <n v="170.25299999999999"/>
    <s v="Dec-2024"/>
    <n v="34.050599999999996"/>
  </r>
  <r>
    <n v="8675"/>
    <d v="2024-12-30T00:00:00"/>
    <x v="849"/>
    <x v="2"/>
    <x v="1"/>
    <x v="2"/>
    <n v="9"/>
    <n v="620.76"/>
    <x v="854"/>
    <s v="High"/>
    <n v="2024"/>
    <s v="Julie Burgess"/>
    <s v="JULIE BURGESS"/>
    <n v="5028.1559999999999"/>
    <s v="Dec-2024"/>
    <n v="1005.6312"/>
  </r>
  <r>
    <n v="4485"/>
    <d v="2024-12-31T00:00:00"/>
    <x v="850"/>
    <x v="0"/>
    <x v="2"/>
    <x v="1"/>
    <n v="7"/>
    <n v="668.39"/>
    <x v="855"/>
    <s v="Low"/>
    <n v="2024"/>
    <s v="Angela Gonzalez"/>
    <s v="ANGELA GONZALEZ"/>
    <n v="4210.857"/>
    <s v="Dec-2024"/>
    <n v="842.17139999999984"/>
  </r>
  <r>
    <n v="2207"/>
    <d v="2024-12-31T00:00:00"/>
    <x v="851"/>
    <x v="3"/>
    <x v="1"/>
    <x v="5"/>
    <n v="7"/>
    <n v="864.7"/>
    <x v="856"/>
    <s v="High"/>
    <n v="2024"/>
    <s v="Thomas Smith"/>
    <s v="THOMAS SMITH"/>
    <n v="5447.6100000000006"/>
    <s v="Dec-2024"/>
    <n v="1089.5220000000002"/>
  </r>
  <r>
    <n v="4902"/>
    <d v="2025-01-01T00:00:00"/>
    <x v="852"/>
    <x v="2"/>
    <x v="0"/>
    <x v="2"/>
    <n v="3"/>
    <n v="571.35"/>
    <x v="857"/>
    <s v="Low"/>
    <n v="2025"/>
    <s v="Michael Smith"/>
    <s v="MICHAEL SMITH"/>
    <n v="1542.645"/>
    <s v="Jan-2025"/>
    <n v="308.529"/>
  </r>
  <r>
    <n v="4912"/>
    <d v="2025-01-02T00:00:00"/>
    <x v="853"/>
    <x v="0"/>
    <x v="1"/>
    <x v="4"/>
    <n v="6"/>
    <n v="654.37"/>
    <x v="858"/>
    <s v="Low"/>
    <n v="2025"/>
    <s v="Bonnie Smith"/>
    <s v="BONNIE SMITH"/>
    <n v="3533.598"/>
    <s v="Jan-2025"/>
    <n v="706.7195999999999"/>
  </r>
  <r>
    <n v="6983"/>
    <d v="2025-01-02T00:00:00"/>
    <x v="854"/>
    <x v="1"/>
    <x v="1"/>
    <x v="1"/>
    <n v="7"/>
    <n v="735.47"/>
    <x v="859"/>
    <s v="High"/>
    <n v="2025"/>
    <s v="Stanley Watson"/>
    <s v="STANLEY WATSON"/>
    <n v="4633.4610000000002"/>
    <s v="Jan-2025"/>
    <n v="926.69219999999996"/>
  </r>
  <r>
    <n v="6778"/>
    <d v="2025-01-03T00:00:00"/>
    <x v="855"/>
    <x v="2"/>
    <x v="0"/>
    <x v="1"/>
    <n v="9"/>
    <n v="716.95"/>
    <x v="860"/>
    <s v="High"/>
    <n v="2025"/>
    <s v="Pamela Martinez"/>
    <s v="PAMELA MARTINEZ"/>
    <n v="5807.295000000001"/>
    <s v="Jan-2025"/>
    <n v="1161.4590000000001"/>
  </r>
  <r>
    <n v="3528"/>
    <d v="2025-01-03T00:00:00"/>
    <x v="856"/>
    <x v="0"/>
    <x v="1"/>
    <x v="4"/>
    <n v="5"/>
    <n v="797.5"/>
    <x v="861"/>
    <s v="Low"/>
    <n v="2025"/>
    <s v="Sabrina Mendoza"/>
    <s v="SABRINA MENDOZA"/>
    <n v="3588.75"/>
    <s v="Jan-2025"/>
    <n v="717.75"/>
  </r>
  <r>
    <n v="2984"/>
    <d v="2025-01-04T00:00:00"/>
    <x v="857"/>
    <x v="2"/>
    <x v="1"/>
    <x v="1"/>
    <n v="6"/>
    <n v="451.55"/>
    <x v="862"/>
    <s v="Low"/>
    <n v="2025"/>
    <s v="Christine Martin"/>
    <s v="CHRISTINE MARTIN"/>
    <n v="2438.3700000000003"/>
    <s v="Jan-2025"/>
    <n v="487.67400000000004"/>
  </r>
  <r>
    <n v="6190"/>
    <d v="2025-01-04T00:00:00"/>
    <x v="858"/>
    <x v="2"/>
    <x v="2"/>
    <x v="7"/>
    <n v="7"/>
    <n v="586.35"/>
    <x v="863"/>
    <s v="Low"/>
    <n v="2025"/>
    <s v="Sally Jacobs"/>
    <s v="SALLY JACOBS"/>
    <n v="3694.0050000000001"/>
    <s v="Jan-2025"/>
    <n v="738.80099999999993"/>
  </r>
  <r>
    <n v="5080"/>
    <d v="2025-01-04T00:00:00"/>
    <x v="859"/>
    <x v="3"/>
    <x v="1"/>
    <x v="7"/>
    <n v="3"/>
    <n v="711.66"/>
    <x v="864"/>
    <s v="Low"/>
    <n v="2025"/>
    <s v="Derrick Farmer"/>
    <s v="DERRICK FARMER"/>
    <n v="1921.482"/>
    <s v="Jan-2025"/>
    <n v="384.29640000000001"/>
  </r>
  <r>
    <n v="5642"/>
    <d v="2025-01-07T00:00:00"/>
    <x v="860"/>
    <x v="3"/>
    <x v="0"/>
    <x v="4"/>
    <n v="2"/>
    <n v="605.6"/>
    <x v="865"/>
    <s v="Low"/>
    <n v="2025"/>
    <s v="Jared Walker"/>
    <s v="JARED WALKER"/>
    <n v="1090.0800000000002"/>
    <s v="Jan-2025"/>
    <n v="218.01599999999999"/>
  </r>
  <r>
    <n v="1205"/>
    <d v="2025-01-08T00:00:00"/>
    <x v="861"/>
    <x v="2"/>
    <x v="1"/>
    <x v="0"/>
    <n v="3"/>
    <n v="501.99"/>
    <x v="866"/>
    <s v="Low"/>
    <n v="2025"/>
    <s v="Crystal Bennett"/>
    <s v="CRYSTAL BENNETT"/>
    <n v="1355.373"/>
    <s v="Jan-2025"/>
    <n v="271.07459999999998"/>
  </r>
  <r>
    <n v="7689"/>
    <d v="2025-01-11T00:00:00"/>
    <x v="862"/>
    <x v="2"/>
    <x v="0"/>
    <x v="4"/>
    <n v="4"/>
    <n v="250.74"/>
    <x v="867"/>
    <s v="Low"/>
    <n v="2025"/>
    <s v="Ashley Patel"/>
    <s v="ASHLEY PATEL"/>
    <n v="902.6640000000001"/>
    <s v="Jan-2025"/>
    <n v="180.53280000000001"/>
  </r>
  <r>
    <n v="5797"/>
    <d v="2025-01-11T00:00:00"/>
    <x v="863"/>
    <x v="0"/>
    <x v="0"/>
    <x v="3"/>
    <n v="6"/>
    <n v="722.01"/>
    <x v="868"/>
    <s v="Low"/>
    <n v="2025"/>
    <s v="Sandra Dixon"/>
    <s v="SANDRA DIXON"/>
    <n v="3898.8539999999998"/>
    <s v="Jan-2025"/>
    <n v="779.77079999999967"/>
  </r>
  <r>
    <n v="5276"/>
    <d v="2025-01-11T00:00:00"/>
    <x v="789"/>
    <x v="2"/>
    <x v="1"/>
    <x v="1"/>
    <n v="2"/>
    <n v="454.21"/>
    <x v="869"/>
    <s v="Low"/>
    <n v="2025"/>
    <s v="Jacob Johnson"/>
    <s v="JACOB JOHNSON"/>
    <n v="817.57799999999997"/>
    <s v="Jan-2025"/>
    <n v="163.51559999999998"/>
  </r>
  <r>
    <n v="5078"/>
    <d v="2025-01-12T00:00:00"/>
    <x v="864"/>
    <x v="0"/>
    <x v="0"/>
    <x v="1"/>
    <n v="6"/>
    <n v="187.89"/>
    <x v="870"/>
    <s v="Low"/>
    <n v="2025"/>
    <s v="Mary Jones"/>
    <s v="MARY JONES"/>
    <n v="1014.606"/>
    <s v="Jan-2025"/>
    <n v="202.92119999999997"/>
  </r>
  <r>
    <n v="1293"/>
    <d v="2025-01-12T00:00:00"/>
    <x v="865"/>
    <x v="0"/>
    <x v="1"/>
    <x v="5"/>
    <n v="1"/>
    <n v="264.20999999999998"/>
    <x v="871"/>
    <s v="Low"/>
    <n v="2025"/>
    <s v="Christy Harrison"/>
    <s v="CHRISTY HARRISON"/>
    <n v="237.78899999999999"/>
    <s v="Jan-2025"/>
    <n v="47.557799999999993"/>
  </r>
  <r>
    <n v="6184"/>
    <d v="2025-01-12T00:00:00"/>
    <x v="866"/>
    <x v="3"/>
    <x v="2"/>
    <x v="6"/>
    <n v="1"/>
    <n v="829.26"/>
    <x v="872"/>
    <s v="Low"/>
    <n v="2025"/>
    <s v="Joshua Mora"/>
    <s v="JOSHUA MORA"/>
    <n v="746.33400000000006"/>
    <s v="Jan-2025"/>
    <n v="149.26679999999999"/>
  </r>
  <r>
    <n v="2799"/>
    <d v="2025-01-13T00:00:00"/>
    <x v="867"/>
    <x v="3"/>
    <x v="1"/>
    <x v="4"/>
    <n v="8"/>
    <n v="51.16"/>
    <x v="873"/>
    <s v="Low"/>
    <n v="2025"/>
    <s v="Eric Krause"/>
    <s v="ERIC KRAUSE"/>
    <n v="368.35199999999998"/>
    <s v="Jan-2025"/>
    <n v="73.670399999999987"/>
  </r>
  <r>
    <n v="3090"/>
    <d v="2025-01-14T00:00:00"/>
    <x v="868"/>
    <x v="3"/>
    <x v="0"/>
    <x v="1"/>
    <n v="8"/>
    <n v="430.96"/>
    <x v="874"/>
    <s v="Low"/>
    <n v="2025"/>
    <s v="Maria Jensen"/>
    <s v="MARIA JENSEN"/>
    <n v="3102.9119999999998"/>
    <s v="Jan-2025"/>
    <n v="620.58239999999989"/>
  </r>
  <r>
    <n v="4094"/>
    <d v="2025-01-14T00:00:00"/>
    <x v="869"/>
    <x v="2"/>
    <x v="1"/>
    <x v="3"/>
    <n v="1"/>
    <n v="600.87"/>
    <x v="875"/>
    <s v="Low"/>
    <n v="2025"/>
    <s v="Jason Baker"/>
    <s v="JASON BAKER"/>
    <n v="540.78300000000002"/>
    <s v="Jan-2025"/>
    <n v="108.1566"/>
  </r>
  <r>
    <n v="2758"/>
    <d v="2025-01-14T00:00:00"/>
    <x v="870"/>
    <x v="1"/>
    <x v="2"/>
    <x v="1"/>
    <n v="4"/>
    <n v="162.36000000000001"/>
    <x v="876"/>
    <s v="Low"/>
    <n v="2025"/>
    <s v="Kristopher Scott"/>
    <s v="KRISTOPHER SCOTT"/>
    <n v="584.49600000000009"/>
    <s v="Jan-2025"/>
    <n v="116.89920000000001"/>
  </r>
  <r>
    <n v="4930"/>
    <d v="2025-01-15T00:00:00"/>
    <x v="871"/>
    <x v="1"/>
    <x v="2"/>
    <x v="7"/>
    <n v="2"/>
    <n v="29"/>
    <x v="877"/>
    <s v="Low"/>
    <n v="2025"/>
    <s v="Karen Washington"/>
    <s v="KAREN WASHINGTON"/>
    <n v="52.2"/>
    <s v="Jan-2025"/>
    <n v="10.44"/>
  </r>
  <r>
    <n v="7092"/>
    <d v="2025-01-16T00:00:00"/>
    <x v="872"/>
    <x v="0"/>
    <x v="1"/>
    <x v="7"/>
    <n v="5"/>
    <n v="438.17"/>
    <x v="878"/>
    <s v="Low"/>
    <n v="2025"/>
    <s v="Paula Gillespie"/>
    <s v="PAULA GILLESPIE"/>
    <n v="1971.7650000000001"/>
    <s v="Jan-2025"/>
    <n v="394.35299999999995"/>
  </r>
  <r>
    <n v="5902"/>
    <d v="2025-01-17T00:00:00"/>
    <x v="873"/>
    <x v="3"/>
    <x v="0"/>
    <x v="7"/>
    <n v="1"/>
    <n v="424.58"/>
    <x v="879"/>
    <s v="Low"/>
    <n v="2025"/>
    <s v="Lisa Moore"/>
    <s v="LISA MOORE"/>
    <n v="382.12200000000001"/>
    <s v="Jan-2025"/>
    <n v="76.424399999999991"/>
  </r>
  <r>
    <n v="5027"/>
    <d v="2025-01-18T00:00:00"/>
    <x v="874"/>
    <x v="2"/>
    <x v="2"/>
    <x v="4"/>
    <n v="4"/>
    <n v="803.71"/>
    <x v="880"/>
    <s v="Low"/>
    <n v="2025"/>
    <s v="Daniel Hahn"/>
    <s v="DANIEL HAHN"/>
    <n v="2893.3560000000002"/>
    <s v="Jan-2025"/>
    <n v="578.6712"/>
  </r>
  <r>
    <n v="9123"/>
    <d v="2025-01-18T00:00:00"/>
    <x v="875"/>
    <x v="1"/>
    <x v="2"/>
    <x v="5"/>
    <n v="9"/>
    <n v="90.11"/>
    <x v="881"/>
    <s v="Low"/>
    <n v="2025"/>
    <s v="Maria Smith"/>
    <s v="MARIA SMITH"/>
    <n v="729.89100000000008"/>
    <s v="Jan-2025"/>
    <n v="145.97819999999999"/>
  </r>
  <r>
    <n v="2009"/>
    <d v="2025-01-19T00:00:00"/>
    <x v="876"/>
    <x v="1"/>
    <x v="0"/>
    <x v="4"/>
    <n v="7"/>
    <n v="839.73"/>
    <x v="882"/>
    <s v="High"/>
    <n v="2025"/>
    <s v="Gregory Choi"/>
    <s v="GREGORY CHOI"/>
    <n v="5290.2990000000009"/>
    <s v="Jan-2025"/>
    <n v="1058.0598"/>
  </r>
  <r>
    <n v="5684"/>
    <d v="2025-01-20T00:00:00"/>
    <x v="877"/>
    <x v="2"/>
    <x v="2"/>
    <x v="7"/>
    <n v="9"/>
    <n v="868.36"/>
    <x v="883"/>
    <s v="High"/>
    <n v="2025"/>
    <s v="Emily Garcia"/>
    <s v="EMILY GARCIA"/>
    <n v="7033.7160000000003"/>
    <s v="Jan-2025"/>
    <n v="1406.7431999999999"/>
  </r>
  <r>
    <n v="4365"/>
    <d v="2025-01-20T00:00:00"/>
    <x v="878"/>
    <x v="0"/>
    <x v="0"/>
    <x v="7"/>
    <n v="5"/>
    <n v="102.96"/>
    <x v="884"/>
    <s v="Low"/>
    <n v="2025"/>
    <s v="Mark Bradley"/>
    <s v="MARK BRADLEY"/>
    <n v="463.32"/>
    <s v="Jan-2025"/>
    <n v="92.663999999999987"/>
  </r>
  <r>
    <n v="6123"/>
    <d v="2025-01-21T00:00:00"/>
    <x v="879"/>
    <x v="0"/>
    <x v="0"/>
    <x v="7"/>
    <n v="5"/>
    <n v="126.14"/>
    <x v="885"/>
    <s v="Low"/>
    <n v="2025"/>
    <s v="Luis Riley"/>
    <s v="LUIS RILEY"/>
    <n v="567.63"/>
    <s v="Jan-2025"/>
    <n v="113.52600000000001"/>
  </r>
  <r>
    <n v="3832"/>
    <d v="2025-01-21T00:00:00"/>
    <x v="880"/>
    <x v="3"/>
    <x v="2"/>
    <x v="7"/>
    <n v="9"/>
    <n v="120.8"/>
    <x v="886"/>
    <s v="Low"/>
    <n v="2025"/>
    <s v="Jeffrey Ford"/>
    <s v="JEFFREY FORD"/>
    <n v="978.48"/>
    <s v="Jan-2025"/>
    <n v="195.696"/>
  </r>
  <r>
    <n v="6516"/>
    <d v="2025-01-22T00:00:00"/>
    <x v="881"/>
    <x v="0"/>
    <x v="2"/>
    <x v="7"/>
    <n v="8"/>
    <n v="372.8"/>
    <x v="887"/>
    <s v="Low"/>
    <n v="2025"/>
    <s v="Rebecca Taylor"/>
    <s v="REBECCA TAYLOR"/>
    <n v="2684.1600000000003"/>
    <s v="Jan-2025"/>
    <n v="536.83199999999999"/>
  </r>
  <r>
    <n v="6210"/>
    <d v="2025-01-22T00:00:00"/>
    <x v="882"/>
    <x v="2"/>
    <x v="1"/>
    <x v="4"/>
    <n v="8"/>
    <n v="110.41"/>
    <x v="888"/>
    <s v="Low"/>
    <n v="2025"/>
    <s v="Sarah Moore"/>
    <s v="SARAH MOORE"/>
    <n v="794.952"/>
    <s v="Jan-2025"/>
    <n v="158.99039999999999"/>
  </r>
  <r>
    <n v="2352"/>
    <d v="2025-01-22T00:00:00"/>
    <x v="883"/>
    <x v="3"/>
    <x v="0"/>
    <x v="3"/>
    <n v="4"/>
    <n v="992.56"/>
    <x v="889"/>
    <s v="Low"/>
    <n v="2025"/>
    <s v="Steven Mclaughlin"/>
    <s v="STEVEN MCLAUGHLIN"/>
    <n v="3573.2159999999999"/>
    <s v="Jan-2025"/>
    <n v="714.64319999999998"/>
  </r>
  <r>
    <n v="9229"/>
    <d v="2025-01-23T00:00:00"/>
    <x v="884"/>
    <x v="2"/>
    <x v="0"/>
    <x v="6"/>
    <n v="2"/>
    <n v="307.95"/>
    <x v="890"/>
    <s v="Low"/>
    <n v="2025"/>
    <s v="Ronald Ware"/>
    <s v="RONALD WARE"/>
    <n v="554.30999999999995"/>
    <s v="Jan-2025"/>
    <n v="110.86199999999999"/>
  </r>
  <r>
    <n v="7904"/>
    <d v="2025-01-23T00:00:00"/>
    <x v="885"/>
    <x v="1"/>
    <x v="0"/>
    <x v="2"/>
    <n v="3"/>
    <n v="459.83"/>
    <x v="891"/>
    <s v="Low"/>
    <n v="2025"/>
    <s v="Keith Olsen"/>
    <s v="KEITH OLSEN"/>
    <n v="1241.5409999999999"/>
    <s v="Jan-2025"/>
    <n v="248.3082"/>
  </r>
  <r>
    <n v="8810"/>
    <d v="2025-01-24T00:00:00"/>
    <x v="886"/>
    <x v="3"/>
    <x v="2"/>
    <x v="1"/>
    <n v="4"/>
    <n v="991.26"/>
    <x v="892"/>
    <s v="Low"/>
    <n v="2025"/>
    <s v="Michelle Obrien"/>
    <s v="MICHELLE OBRIEN"/>
    <n v="3568.5360000000001"/>
    <s v="Jan-2025"/>
    <n v="713.70719999999994"/>
  </r>
  <r>
    <n v="4074"/>
    <d v="2025-01-24T00:00:00"/>
    <x v="887"/>
    <x v="0"/>
    <x v="1"/>
    <x v="4"/>
    <n v="1"/>
    <n v="996.37"/>
    <x v="893"/>
    <s v="Low"/>
    <n v="2025"/>
    <s v="Kimberly Holland"/>
    <s v="KIMBERLY HOLLAND"/>
    <n v="896.73300000000006"/>
    <s v="Jan-2025"/>
    <n v="179.3466"/>
  </r>
  <r>
    <n v="1652"/>
    <d v="2025-01-25T00:00:00"/>
    <x v="888"/>
    <x v="1"/>
    <x v="1"/>
    <x v="4"/>
    <n v="7"/>
    <n v="238.36"/>
    <x v="894"/>
    <s v="Low"/>
    <n v="2025"/>
    <s v="Victoria Romero"/>
    <s v="VICTORIA ROMERO"/>
    <n v="1501.6680000000001"/>
    <s v="Jan-2025"/>
    <n v="300.33359999999999"/>
  </r>
  <r>
    <n v="4435"/>
    <d v="2025-01-26T00:00:00"/>
    <x v="889"/>
    <x v="3"/>
    <x v="1"/>
    <x v="7"/>
    <n v="4"/>
    <n v="709.41"/>
    <x v="895"/>
    <s v="Low"/>
    <n v="2025"/>
    <s v="Amber Garcia"/>
    <s v="AMBER GARCIA"/>
    <n v="2553.8759999999997"/>
    <s v="Jan-2025"/>
    <n v="510.77519999999998"/>
  </r>
  <r>
    <n v="9056"/>
    <d v="2025-01-26T00:00:00"/>
    <x v="890"/>
    <x v="2"/>
    <x v="0"/>
    <x v="0"/>
    <n v="2"/>
    <n v="216.43"/>
    <x v="896"/>
    <s v="Low"/>
    <n v="2025"/>
    <s v="Laura Howell"/>
    <s v="LAURA HOWELL"/>
    <n v="389.57400000000001"/>
    <s v="Jan-2025"/>
    <n v="77.9148"/>
  </r>
  <r>
    <n v="7159"/>
    <d v="2025-01-27T00:00:00"/>
    <x v="891"/>
    <x v="2"/>
    <x v="2"/>
    <x v="4"/>
    <n v="1"/>
    <n v="788.48"/>
    <x v="897"/>
    <s v="Low"/>
    <n v="2025"/>
    <s v="William Clark"/>
    <s v="WILLIAM CLARK"/>
    <n v="709.63200000000006"/>
    <s v="Jan-2025"/>
    <n v="141.9264"/>
  </r>
  <r>
    <n v="4690"/>
    <d v="2025-01-28T00:00:00"/>
    <x v="892"/>
    <x v="3"/>
    <x v="1"/>
    <x v="7"/>
    <n v="8"/>
    <n v="29.51"/>
    <x v="898"/>
    <s v="Low"/>
    <n v="2025"/>
    <s v="Patrick Anderson"/>
    <s v="PATRICK ANDERSON"/>
    <n v="212.47200000000001"/>
    <s v="Jan-2025"/>
    <n v="42.494399999999999"/>
  </r>
  <r>
    <n v="9764"/>
    <d v="2025-01-28T00:00:00"/>
    <x v="893"/>
    <x v="3"/>
    <x v="2"/>
    <x v="3"/>
    <n v="6"/>
    <n v="282.06"/>
    <x v="899"/>
    <s v="Low"/>
    <n v="2025"/>
    <s v="Melissa Morgan"/>
    <s v="MELISSA MORGAN"/>
    <n v="1523.124"/>
    <s v="Jan-2025"/>
    <n v="304.62479999999999"/>
  </r>
  <r>
    <n v="8690"/>
    <d v="2025-01-29T00:00:00"/>
    <x v="894"/>
    <x v="2"/>
    <x v="2"/>
    <x v="1"/>
    <n v="3"/>
    <n v="950.73"/>
    <x v="900"/>
    <s v="Low"/>
    <n v="2025"/>
    <s v="Elizabeth Mclean"/>
    <s v="ELIZABETH MCLEAN"/>
    <n v="2566.971"/>
    <s v="Jan-2025"/>
    <n v="513.39419999999996"/>
  </r>
  <r>
    <n v="3315"/>
    <d v="2025-01-29T00:00:00"/>
    <x v="895"/>
    <x v="1"/>
    <x v="0"/>
    <x v="2"/>
    <n v="8"/>
    <n v="232.2"/>
    <x v="901"/>
    <s v="Low"/>
    <n v="2025"/>
    <s v="Kara Walsh"/>
    <s v="KARA WALSH"/>
    <n v="1671.84"/>
    <s v="Jan-2025"/>
    <n v="334.36799999999999"/>
  </r>
  <r>
    <n v="4505"/>
    <d v="2025-01-29T00:00:00"/>
    <x v="896"/>
    <x v="1"/>
    <x v="1"/>
    <x v="2"/>
    <n v="5"/>
    <n v="175.94"/>
    <x v="902"/>
    <s v="Low"/>
    <n v="2025"/>
    <s v="Danny Burns"/>
    <s v="DANNY BURNS"/>
    <n v="791.73"/>
    <s v="Jan-2025"/>
    <n v="158.346"/>
  </r>
  <r>
    <n v="6843"/>
    <d v="2025-01-30T00:00:00"/>
    <x v="897"/>
    <x v="0"/>
    <x v="2"/>
    <x v="2"/>
    <n v="2"/>
    <n v="544.1"/>
    <x v="903"/>
    <s v="Low"/>
    <n v="2025"/>
    <s v="Timothy Shelton"/>
    <s v="TIMOTHY SHELTON"/>
    <n v="979.38000000000011"/>
    <s v="Jan-2025"/>
    <n v="195.876"/>
  </r>
  <r>
    <n v="1179"/>
    <d v="2025-01-30T00:00:00"/>
    <x v="898"/>
    <x v="3"/>
    <x v="1"/>
    <x v="6"/>
    <n v="3"/>
    <n v="969.19"/>
    <x v="904"/>
    <s v="Low"/>
    <n v="2025"/>
    <s v="Grant Arnold"/>
    <s v="GRANT ARNOLD"/>
    <n v="2616.8130000000001"/>
    <s v="Jan-2025"/>
    <n v="523.36260000000004"/>
  </r>
  <r>
    <n v="3589"/>
    <d v="2025-01-30T00:00:00"/>
    <x v="899"/>
    <x v="1"/>
    <x v="2"/>
    <x v="7"/>
    <n v="8"/>
    <n v="90.81"/>
    <x v="905"/>
    <s v="Low"/>
    <n v="2025"/>
    <s v="Alan Romero"/>
    <s v="ALAN ROMERO"/>
    <n v="653.83199999999999"/>
    <s v="Jan-2025"/>
    <n v="130.7664"/>
  </r>
  <r>
    <n v="3992"/>
    <d v="2025-02-01T00:00:00"/>
    <x v="900"/>
    <x v="0"/>
    <x v="0"/>
    <x v="2"/>
    <n v="9"/>
    <n v="450.85"/>
    <x v="906"/>
    <s v="Low"/>
    <n v="2025"/>
    <s v="George Scott Phd"/>
    <s v="GEORGE SCOTT PHD"/>
    <n v="3651.8850000000002"/>
    <s v="Feb-2025"/>
    <n v="730.37699999999995"/>
  </r>
  <r>
    <n v="7757"/>
    <d v="2025-02-01T00:00:00"/>
    <x v="901"/>
    <x v="0"/>
    <x v="1"/>
    <x v="5"/>
    <n v="5"/>
    <n v="141.19999999999999"/>
    <x v="907"/>
    <s v="Low"/>
    <n v="2025"/>
    <s v="Joseph Miller"/>
    <s v="JOSEPH MILLER"/>
    <n v="635.4"/>
    <s v="Feb-2025"/>
    <n v="127.08"/>
  </r>
  <r>
    <n v="5303"/>
    <d v="2025-02-02T00:00:00"/>
    <x v="902"/>
    <x v="1"/>
    <x v="2"/>
    <x v="4"/>
    <n v="2"/>
    <n v="631.23"/>
    <x v="908"/>
    <s v="Low"/>
    <n v="2025"/>
    <s v="Melissa Santiago"/>
    <s v="MELISSA SANTIAGO"/>
    <n v="1136.2140000000002"/>
    <s v="Feb-2025"/>
    <n v="227.24279999999999"/>
  </r>
  <r>
    <n v="7681"/>
    <d v="2025-02-02T00:00:00"/>
    <x v="903"/>
    <x v="2"/>
    <x v="0"/>
    <x v="6"/>
    <n v="5"/>
    <n v="237.66"/>
    <x v="909"/>
    <s v="Low"/>
    <n v="2025"/>
    <s v="Emily Gomez"/>
    <s v="EMILY GOMEZ"/>
    <n v="1069.47"/>
    <s v="Feb-2025"/>
    <n v="213.89399999999998"/>
  </r>
  <r>
    <n v="8226"/>
    <d v="2025-02-02T00:00:00"/>
    <x v="253"/>
    <x v="3"/>
    <x v="1"/>
    <x v="0"/>
    <n v="5"/>
    <n v="667.17"/>
    <x v="910"/>
    <s v="Low"/>
    <n v="2025"/>
    <s v="Christopher Jones"/>
    <s v="CHRISTOPHER JONES"/>
    <n v="3002.2649999999999"/>
    <s v="Feb-2025"/>
    <n v="600.45299999999997"/>
  </r>
  <r>
    <n v="8565"/>
    <d v="2025-02-02T00:00:00"/>
    <x v="904"/>
    <x v="3"/>
    <x v="0"/>
    <x v="2"/>
    <n v="1"/>
    <n v="465.2"/>
    <x v="911"/>
    <s v="Low"/>
    <n v="2025"/>
    <s v="Joshua Gay"/>
    <s v="JOSHUA GAY"/>
    <n v="418.68"/>
    <s v="Feb-2025"/>
    <n v="83.73599999999999"/>
  </r>
  <r>
    <n v="3196"/>
    <d v="2025-02-03T00:00:00"/>
    <x v="905"/>
    <x v="3"/>
    <x v="0"/>
    <x v="7"/>
    <n v="1"/>
    <n v="215.81"/>
    <x v="912"/>
    <s v="Low"/>
    <n v="2025"/>
    <s v="Jason Garcia"/>
    <s v="JASON GARCIA"/>
    <n v="194.22900000000001"/>
    <s v="Feb-2025"/>
    <n v="38.845799999999997"/>
  </r>
  <r>
    <n v="8434"/>
    <d v="2025-02-03T00:00:00"/>
    <x v="906"/>
    <x v="3"/>
    <x v="1"/>
    <x v="0"/>
    <n v="7"/>
    <n v="819.28"/>
    <x v="913"/>
    <s v="High"/>
    <n v="2025"/>
    <s v="Mr. Tyler Guerra"/>
    <s v="MR. TYLER GUERRA"/>
    <n v="5161.4639999999999"/>
    <s v="Feb-2025"/>
    <n v="1032.2927999999999"/>
  </r>
  <r>
    <n v="4470"/>
    <d v="2025-02-03T00:00:00"/>
    <x v="907"/>
    <x v="0"/>
    <x v="0"/>
    <x v="1"/>
    <n v="6"/>
    <n v="539.96"/>
    <x v="914"/>
    <s v="Low"/>
    <n v="2025"/>
    <s v="Dawn Ward"/>
    <s v="DAWN WARD"/>
    <n v="2915.7840000000006"/>
    <s v="Feb-2025"/>
    <n v="583.15679999999998"/>
  </r>
  <r>
    <n v="7431"/>
    <d v="2025-02-04T00:00:00"/>
    <x v="908"/>
    <x v="0"/>
    <x v="1"/>
    <x v="2"/>
    <n v="8"/>
    <n v="896.17"/>
    <x v="915"/>
    <s v="High"/>
    <n v="2025"/>
    <s v="Elizabeth Hughes"/>
    <s v="ELIZABETH HUGHES"/>
    <n v="6452.424"/>
    <s v="Feb-2025"/>
    <n v="1290.4848"/>
  </r>
  <r>
    <n v="2587"/>
    <d v="2025-02-06T00:00:00"/>
    <x v="909"/>
    <x v="0"/>
    <x v="0"/>
    <x v="2"/>
    <n v="4"/>
    <n v="431.24"/>
    <x v="916"/>
    <s v="Low"/>
    <n v="2025"/>
    <s v="Michael Wilkinson"/>
    <s v="MICHAEL WILKINSON"/>
    <n v="1552.4640000000002"/>
    <s v="Feb-2025"/>
    <n v="310.49279999999999"/>
  </r>
  <r>
    <n v="7733"/>
    <d v="2025-02-06T00:00:00"/>
    <x v="910"/>
    <x v="2"/>
    <x v="2"/>
    <x v="0"/>
    <n v="4"/>
    <n v="281.42"/>
    <x v="917"/>
    <s v="Low"/>
    <n v="2025"/>
    <s v="Katie Parrish"/>
    <s v="KATIE PARRISH"/>
    <n v="1013.1120000000001"/>
    <s v="Feb-2025"/>
    <n v="202.6224"/>
  </r>
  <r>
    <n v="3563"/>
    <d v="2025-02-07T00:00:00"/>
    <x v="911"/>
    <x v="1"/>
    <x v="0"/>
    <x v="4"/>
    <n v="9"/>
    <n v="479.47"/>
    <x v="918"/>
    <s v="Low"/>
    <n v="2025"/>
    <s v="Donald Kennedy"/>
    <s v="DONALD KENNEDY"/>
    <n v="3883.7070000000003"/>
    <s v="Feb-2025"/>
    <n v="776.74139999999989"/>
  </r>
  <r>
    <n v="6818"/>
    <d v="2025-02-07T00:00:00"/>
    <x v="912"/>
    <x v="1"/>
    <x v="1"/>
    <x v="4"/>
    <n v="3"/>
    <n v="635.5"/>
    <x v="919"/>
    <s v="Low"/>
    <n v="2025"/>
    <s v="Aaron Sanders"/>
    <s v="AARON SANDERS"/>
    <n v="1715.8500000000001"/>
    <s v="Feb-2025"/>
    <n v="343.16999999999996"/>
  </r>
  <r>
    <n v="3816"/>
    <d v="2025-02-07T00:00:00"/>
    <x v="913"/>
    <x v="1"/>
    <x v="2"/>
    <x v="6"/>
    <n v="1"/>
    <n v="582.6"/>
    <x v="920"/>
    <s v="Low"/>
    <n v="2025"/>
    <s v="Lindsey Williams"/>
    <s v="LINDSEY WILLIAMS"/>
    <n v="524.34"/>
    <s v="Feb-2025"/>
    <n v="104.86799999999999"/>
  </r>
  <r>
    <n v="1464"/>
    <d v="2025-02-08T00:00:00"/>
    <x v="914"/>
    <x v="0"/>
    <x v="2"/>
    <x v="1"/>
    <n v="8"/>
    <n v="626.74"/>
    <x v="921"/>
    <s v="High"/>
    <n v="2025"/>
    <s v="Douglas Ferguson"/>
    <s v="DOUGLAS FERGUSON"/>
    <n v="4512.5280000000002"/>
    <s v="Feb-2025"/>
    <n v="902.50559999999996"/>
  </r>
  <r>
    <n v="1348"/>
    <d v="2025-02-08T00:00:00"/>
    <x v="915"/>
    <x v="2"/>
    <x v="0"/>
    <x v="3"/>
    <n v="3"/>
    <n v="318.7"/>
    <x v="922"/>
    <s v="Low"/>
    <n v="2025"/>
    <s v="Billy Willis"/>
    <s v="BILLY WILLIS"/>
    <n v="860.49"/>
    <s v="Feb-2025"/>
    <n v="172.09799999999998"/>
  </r>
  <r>
    <n v="9948"/>
    <d v="2025-02-09T00:00:00"/>
    <x v="916"/>
    <x v="2"/>
    <x v="2"/>
    <x v="7"/>
    <n v="8"/>
    <n v="970.12"/>
    <x v="923"/>
    <s v="High"/>
    <n v="2025"/>
    <s v="Joseph Rodriguez"/>
    <s v="JOSEPH RODRIGUEZ"/>
    <n v="6984.8640000000005"/>
    <s v="Feb-2025"/>
    <n v="1396.9728"/>
  </r>
  <r>
    <n v="3428"/>
    <d v="2025-02-09T00:00:00"/>
    <x v="803"/>
    <x v="2"/>
    <x v="1"/>
    <x v="6"/>
    <n v="2"/>
    <n v="952.29"/>
    <x v="924"/>
    <s v="Low"/>
    <n v="2025"/>
    <s v="Gregory Jones"/>
    <s v="GREGORY JONES"/>
    <n v="1714.1220000000001"/>
    <s v="Feb-2025"/>
    <n v="342.82439999999997"/>
  </r>
  <r>
    <n v="8175"/>
    <d v="2025-02-09T00:00:00"/>
    <x v="917"/>
    <x v="1"/>
    <x v="1"/>
    <x v="0"/>
    <n v="1"/>
    <n v="574.9"/>
    <x v="925"/>
    <s v="Low"/>
    <n v="2025"/>
    <s v="Mark Glover"/>
    <s v="MARK GLOVER"/>
    <n v="517.41"/>
    <s v="Feb-2025"/>
    <n v="103.48199999999999"/>
  </r>
  <r>
    <n v="8612"/>
    <d v="2025-02-10T00:00:00"/>
    <x v="918"/>
    <x v="1"/>
    <x v="1"/>
    <x v="2"/>
    <n v="4"/>
    <n v="301.52"/>
    <x v="926"/>
    <s v="Low"/>
    <n v="2025"/>
    <s v="Melinda Dorsey"/>
    <s v="MELINDA DORSEY"/>
    <n v="1085.472"/>
    <s v="Feb-2025"/>
    <n v="217.09439999999998"/>
  </r>
  <r>
    <n v="4126"/>
    <d v="2025-02-10T00:00:00"/>
    <x v="919"/>
    <x v="3"/>
    <x v="2"/>
    <x v="1"/>
    <n v="8"/>
    <n v="802.58"/>
    <x v="927"/>
    <s v="High"/>
    <n v="2025"/>
    <s v="Brendan Rivera"/>
    <s v="BRENDAN RIVERA"/>
    <n v="5778.576"/>
    <s v="Feb-2025"/>
    <n v="1155.7152000000001"/>
  </r>
  <r>
    <n v="9192"/>
    <d v="2025-02-11T00:00:00"/>
    <x v="920"/>
    <x v="3"/>
    <x v="0"/>
    <x v="2"/>
    <n v="8"/>
    <n v="769.52"/>
    <x v="928"/>
    <s v="High"/>
    <n v="2025"/>
    <s v="Joseph Moore"/>
    <s v="JOSEPH MOORE"/>
    <n v="5540.5439999999999"/>
    <s v="Feb-2025"/>
    <n v="1108.1088"/>
  </r>
  <r>
    <n v="9632"/>
    <d v="2025-02-12T00:00:00"/>
    <x v="921"/>
    <x v="3"/>
    <x v="0"/>
    <x v="7"/>
    <n v="6"/>
    <n v="671.53"/>
    <x v="929"/>
    <s v="Low"/>
    <n v="2025"/>
    <s v="Angela Carlson"/>
    <s v="ANGELA CARLSON"/>
    <n v="3626.2619999999997"/>
    <s v="Feb-2025"/>
    <n v="725.25239999999997"/>
  </r>
  <r>
    <n v="1512"/>
    <d v="2025-02-12T00:00:00"/>
    <x v="757"/>
    <x v="2"/>
    <x v="1"/>
    <x v="1"/>
    <n v="1"/>
    <n v="719.16"/>
    <x v="930"/>
    <s v="Low"/>
    <n v="2025"/>
    <s v="Andrew Kelly"/>
    <s v="ANDREW KELLY"/>
    <n v="647.24400000000003"/>
    <s v="Feb-2025"/>
    <n v="129.44879999999998"/>
  </r>
  <r>
    <n v="1298"/>
    <d v="2025-02-13T00:00:00"/>
    <x v="922"/>
    <x v="0"/>
    <x v="1"/>
    <x v="3"/>
    <n v="6"/>
    <n v="784.56"/>
    <x v="931"/>
    <s v="Low"/>
    <n v="2025"/>
    <s v="Kimberly Strong"/>
    <s v="KIMBERLY STRONG"/>
    <n v="4236.6239999999998"/>
    <s v="Feb-2025"/>
    <n v="847.32479999999987"/>
  </r>
  <r>
    <n v="5424"/>
    <d v="2025-02-14T00:00:00"/>
    <x v="923"/>
    <x v="2"/>
    <x v="1"/>
    <x v="5"/>
    <n v="8"/>
    <n v="300.22000000000003"/>
    <x v="932"/>
    <s v="Low"/>
    <n v="2025"/>
    <s v="Robert Davis"/>
    <s v="ROBERT DAVIS"/>
    <n v="2161.5840000000003"/>
    <s v="Feb-2025"/>
    <n v="432.3168"/>
  </r>
  <r>
    <n v="7674"/>
    <d v="2025-02-14T00:00:00"/>
    <x v="924"/>
    <x v="0"/>
    <x v="1"/>
    <x v="1"/>
    <n v="7"/>
    <n v="46.64"/>
    <x v="933"/>
    <s v="Low"/>
    <n v="2025"/>
    <s v="Jesse Ball"/>
    <s v="JESSE BALL"/>
    <n v="293.83199999999999"/>
    <s v="Feb-2025"/>
    <n v="58.766400000000004"/>
  </r>
  <r>
    <n v="2339"/>
    <d v="2025-02-14T00:00:00"/>
    <x v="925"/>
    <x v="1"/>
    <x v="1"/>
    <x v="7"/>
    <n v="3"/>
    <n v="42.2"/>
    <x v="934"/>
    <s v="Low"/>
    <n v="2025"/>
    <s v="Kim Wilson"/>
    <s v="KIM WILSON"/>
    <n v="113.94000000000001"/>
    <s v="Feb-2025"/>
    <n v="22.787999999999997"/>
  </r>
  <r>
    <n v="6503"/>
    <d v="2025-02-15T00:00:00"/>
    <x v="926"/>
    <x v="1"/>
    <x v="2"/>
    <x v="4"/>
    <n v="4"/>
    <n v="231.58"/>
    <x v="935"/>
    <s v="Low"/>
    <n v="2025"/>
    <s v="Carol Chase"/>
    <s v="CAROL CHASE"/>
    <n v="833.6880000000001"/>
    <s v="Feb-2025"/>
    <n v="166.73760000000001"/>
  </r>
  <r>
    <n v="3848"/>
    <d v="2025-02-16T00:00:00"/>
    <x v="927"/>
    <x v="1"/>
    <x v="2"/>
    <x v="7"/>
    <n v="1"/>
    <n v="69.66"/>
    <x v="936"/>
    <s v="Low"/>
    <n v="2025"/>
    <s v="April Martinez"/>
    <s v="APRIL MARTINEZ"/>
    <n v="62.693999999999996"/>
    <s v="Feb-2025"/>
    <n v="12.538799999999998"/>
  </r>
  <r>
    <n v="8163"/>
    <d v="2025-02-17T00:00:00"/>
    <x v="928"/>
    <x v="1"/>
    <x v="1"/>
    <x v="4"/>
    <n v="4"/>
    <n v="517.1"/>
    <x v="937"/>
    <s v="Low"/>
    <n v="2025"/>
    <s v="Julie Carlson"/>
    <s v="JULIE CARLSON"/>
    <n v="1861.5600000000002"/>
    <s v="Feb-2025"/>
    <n v="372.31200000000001"/>
  </r>
  <r>
    <n v="5643"/>
    <d v="2025-02-18T00:00:00"/>
    <x v="929"/>
    <x v="0"/>
    <x v="1"/>
    <x v="0"/>
    <n v="7"/>
    <n v="893.74"/>
    <x v="938"/>
    <s v="High"/>
    <n v="2025"/>
    <s v="Mr. Bruce Smith"/>
    <s v="MR. BRUCE SMITH"/>
    <n v="5630.5619999999999"/>
    <s v="Feb-2025"/>
    <n v="1126.1124"/>
  </r>
  <r>
    <n v="3478"/>
    <d v="2025-02-18T00:00:00"/>
    <x v="930"/>
    <x v="2"/>
    <x v="2"/>
    <x v="6"/>
    <n v="7"/>
    <n v="500.92"/>
    <x v="939"/>
    <s v="Low"/>
    <n v="2025"/>
    <s v="Jonathan Smith"/>
    <s v="JONATHAN SMITH"/>
    <n v="3155.7960000000003"/>
    <s v="Feb-2025"/>
    <n v="631.15919999999994"/>
  </r>
  <r>
    <n v="5649"/>
    <d v="2025-02-18T00:00:00"/>
    <x v="931"/>
    <x v="1"/>
    <x v="0"/>
    <x v="7"/>
    <n v="4"/>
    <n v="158.55000000000001"/>
    <x v="940"/>
    <s v="Low"/>
    <n v="2025"/>
    <s v="David Holder"/>
    <s v="DAVID HOLDER"/>
    <n v="570.78000000000009"/>
    <s v="Feb-2025"/>
    <n v="114.15600000000001"/>
  </r>
  <r>
    <n v="9028"/>
    <d v="2025-02-19T00:00:00"/>
    <x v="932"/>
    <x v="0"/>
    <x v="0"/>
    <x v="3"/>
    <n v="8"/>
    <n v="382.13"/>
    <x v="941"/>
    <s v="Low"/>
    <n v="2025"/>
    <s v="Mark Johnson"/>
    <s v="MARK JOHNSON"/>
    <n v="2751.3360000000002"/>
    <s v="Feb-2025"/>
    <n v="550.2672"/>
  </r>
  <r>
    <n v="1920"/>
    <d v="2025-02-20T00:00:00"/>
    <x v="933"/>
    <x v="2"/>
    <x v="1"/>
    <x v="6"/>
    <n v="3"/>
    <n v="427.21"/>
    <x v="942"/>
    <s v="Low"/>
    <n v="2025"/>
    <s v="Shawn Perez"/>
    <s v="SHAWN PEREZ"/>
    <n v="1153.4669999999999"/>
    <s v="Feb-2025"/>
    <n v="230.6934"/>
  </r>
  <r>
    <n v="3113"/>
    <d v="2025-02-20T00:00:00"/>
    <x v="934"/>
    <x v="0"/>
    <x v="2"/>
    <x v="5"/>
    <n v="4"/>
    <n v="549.04"/>
    <x v="943"/>
    <s v="Low"/>
    <n v="2025"/>
    <s v="Rachel Reed"/>
    <s v="RACHEL REED"/>
    <n v="1976.5439999999999"/>
    <s v="Feb-2025"/>
    <n v="395.30879999999996"/>
  </r>
  <r>
    <n v="5873"/>
    <d v="2025-02-20T00:00:00"/>
    <x v="935"/>
    <x v="3"/>
    <x v="2"/>
    <x v="0"/>
    <n v="8"/>
    <n v="931.29"/>
    <x v="944"/>
    <s v="High"/>
    <n v="2025"/>
    <s v="Lindsey Thompson"/>
    <s v="LINDSEY THOMPSON"/>
    <n v="6705.2879999999996"/>
    <s v="Feb-2025"/>
    <n v="1341.0575999999999"/>
  </r>
  <r>
    <n v="7276"/>
    <d v="2025-02-21T00:00:00"/>
    <x v="936"/>
    <x v="0"/>
    <x v="0"/>
    <x v="5"/>
    <n v="4"/>
    <n v="808.5"/>
    <x v="945"/>
    <s v="Low"/>
    <n v="2025"/>
    <s v="Cynthia Reese"/>
    <s v="CYNTHIA REESE"/>
    <n v="2910.6"/>
    <s v="Feb-2025"/>
    <n v="582.12"/>
  </r>
  <r>
    <n v="7006"/>
    <d v="2025-02-21T00:00:00"/>
    <x v="937"/>
    <x v="1"/>
    <x v="2"/>
    <x v="6"/>
    <n v="1"/>
    <n v="254.76"/>
    <x v="946"/>
    <s v="Low"/>
    <n v="2025"/>
    <s v="Katie Stone"/>
    <s v="KATIE STONE"/>
    <n v="229.28399999999999"/>
    <s v="Feb-2025"/>
    <n v="45.8568"/>
  </r>
  <r>
    <n v="6854"/>
    <d v="2025-02-22T00:00:00"/>
    <x v="938"/>
    <x v="0"/>
    <x v="1"/>
    <x v="7"/>
    <n v="8"/>
    <n v="182.16"/>
    <x v="947"/>
    <s v="Low"/>
    <n v="2025"/>
    <s v="Joseph Stewart"/>
    <s v="JOSEPH STEWART"/>
    <n v="1311.5519999999999"/>
    <s v="Feb-2025"/>
    <n v="262.31039999999996"/>
  </r>
  <r>
    <n v="7080"/>
    <d v="2025-02-24T00:00:00"/>
    <x v="939"/>
    <x v="2"/>
    <x v="0"/>
    <x v="5"/>
    <n v="9"/>
    <n v="604.51"/>
    <x v="948"/>
    <s v="High"/>
    <n v="2025"/>
    <s v="Nancy Meyer"/>
    <s v="NANCY MEYER"/>
    <n v="4896.5309999999999"/>
    <s v="Feb-2025"/>
    <n v="979.30619999999999"/>
  </r>
  <r>
    <n v="4333"/>
    <d v="2025-02-24T00:00:00"/>
    <x v="940"/>
    <x v="3"/>
    <x v="0"/>
    <x v="3"/>
    <n v="1"/>
    <n v="813.65"/>
    <x v="949"/>
    <s v="Low"/>
    <n v="2025"/>
    <s v="Christian Carpenter"/>
    <s v="CHRISTIAN CARPENTER"/>
    <n v="732.28499999999997"/>
    <s v="Feb-2025"/>
    <n v="146.45699999999999"/>
  </r>
  <r>
    <n v="5102"/>
    <d v="2025-02-25T00:00:00"/>
    <x v="941"/>
    <x v="2"/>
    <x v="1"/>
    <x v="1"/>
    <n v="9"/>
    <n v="916.33"/>
    <x v="950"/>
    <s v="High"/>
    <n v="2025"/>
    <s v="Joseph Williams"/>
    <s v="JOSEPH WILLIAMS"/>
    <n v="7422.2730000000001"/>
    <s v="Feb-2025"/>
    <n v="1484.4546000000003"/>
  </r>
  <r>
    <n v="3168"/>
    <d v="2025-02-25T00:00:00"/>
    <x v="942"/>
    <x v="2"/>
    <x v="0"/>
    <x v="6"/>
    <n v="5"/>
    <n v="879.84"/>
    <x v="951"/>
    <s v="Low"/>
    <n v="2025"/>
    <s v="Travis Nelson"/>
    <s v="TRAVIS NELSON"/>
    <n v="3959.2799999999997"/>
    <s v="Feb-2025"/>
    <n v="791.85599999999999"/>
  </r>
  <r>
    <n v="8145"/>
    <d v="2025-02-25T00:00:00"/>
    <x v="943"/>
    <x v="2"/>
    <x v="1"/>
    <x v="1"/>
    <n v="5"/>
    <n v="696.75"/>
    <x v="952"/>
    <s v="Low"/>
    <n v="2025"/>
    <s v="Laura Paul"/>
    <s v="LAURA PAUL"/>
    <n v="3135.375"/>
    <s v="Feb-2025"/>
    <n v="627.07499999999993"/>
  </r>
  <r>
    <n v="9063"/>
    <d v="2025-02-25T00:00:00"/>
    <x v="944"/>
    <x v="2"/>
    <x v="2"/>
    <x v="7"/>
    <n v="5"/>
    <n v="805"/>
    <x v="953"/>
    <s v="Low"/>
    <n v="2025"/>
    <s v="Tammy Hurley"/>
    <s v="TAMMY HURLEY"/>
    <n v="3622.5"/>
    <s v="Feb-2025"/>
    <n v="724.5"/>
  </r>
  <r>
    <n v="9498"/>
    <d v="2025-02-26T00:00:00"/>
    <x v="945"/>
    <x v="3"/>
    <x v="1"/>
    <x v="5"/>
    <n v="9"/>
    <n v="664.76"/>
    <x v="954"/>
    <s v="High"/>
    <n v="2025"/>
    <s v="Shannon Dalton"/>
    <s v="SHANNON DALTON"/>
    <n v="5384.5559999999996"/>
    <s v="Feb-2025"/>
    <n v="1076.9112"/>
  </r>
  <r>
    <n v="5475"/>
    <d v="2025-02-28T00:00:00"/>
    <x v="946"/>
    <x v="0"/>
    <x v="1"/>
    <x v="7"/>
    <n v="9"/>
    <n v="558.64"/>
    <x v="955"/>
    <s v="High"/>
    <n v="2025"/>
    <s v="Jose Jones"/>
    <s v="JOSE JONES"/>
    <n v="4524.9840000000004"/>
    <s v="Feb-2025"/>
    <n v="904.99680000000001"/>
  </r>
  <r>
    <n v="5390"/>
    <d v="2025-02-28T00:00:00"/>
    <x v="947"/>
    <x v="2"/>
    <x v="2"/>
    <x v="5"/>
    <n v="3"/>
    <n v="21.99"/>
    <x v="956"/>
    <s v="Low"/>
    <n v="2025"/>
    <s v="Jessica Brown"/>
    <s v="JESSICA BROWN"/>
    <n v="59.373000000000005"/>
    <s v="Feb-2025"/>
    <n v="11.874599999999999"/>
  </r>
  <r>
    <n v="4347"/>
    <d v="2025-02-28T00:00:00"/>
    <x v="948"/>
    <x v="2"/>
    <x v="2"/>
    <x v="4"/>
    <n v="6"/>
    <n v="299.89"/>
    <x v="957"/>
    <s v="Low"/>
    <n v="2025"/>
    <s v="Michael White"/>
    <s v="MICHAEL WHITE"/>
    <n v="1619.4059999999999"/>
    <s v="Feb-2025"/>
    <n v="323.88119999999998"/>
  </r>
  <r>
    <n v="8110"/>
    <d v="2025-03-01T00:00:00"/>
    <x v="949"/>
    <x v="0"/>
    <x v="2"/>
    <x v="5"/>
    <n v="8"/>
    <n v="654.91"/>
    <x v="958"/>
    <s v="High"/>
    <n v="2025"/>
    <s v="Roger Morgan"/>
    <s v="ROGER MORGAN"/>
    <n v="4715.3519999999999"/>
    <s v="Mar-2025"/>
    <n v="943.07039999999995"/>
  </r>
  <r>
    <n v="2163"/>
    <d v="2025-03-02T00:00:00"/>
    <x v="950"/>
    <x v="1"/>
    <x v="0"/>
    <x v="2"/>
    <n v="5"/>
    <n v="385.9"/>
    <x v="959"/>
    <s v="Low"/>
    <n v="2025"/>
    <s v="James Parsons"/>
    <s v="JAMES PARSONS"/>
    <n v="1736.55"/>
    <s v="Mar-2025"/>
    <n v="347.31"/>
  </r>
  <r>
    <n v="9369"/>
    <d v="2025-03-02T00:00:00"/>
    <x v="951"/>
    <x v="0"/>
    <x v="2"/>
    <x v="3"/>
    <n v="1"/>
    <n v="429.5"/>
    <x v="960"/>
    <s v="Low"/>
    <n v="2025"/>
    <s v="Megan Taylor"/>
    <s v="MEGAN TAYLOR"/>
    <n v="386.55"/>
    <s v="Mar-2025"/>
    <n v="77.31"/>
  </r>
  <r>
    <n v="2781"/>
    <d v="2025-03-02T00:00:00"/>
    <x v="952"/>
    <x v="3"/>
    <x v="2"/>
    <x v="5"/>
    <n v="8"/>
    <n v="242.3"/>
    <x v="961"/>
    <s v="Low"/>
    <n v="2025"/>
    <s v="Cody Mckinney"/>
    <s v="CODY MCKINNEY"/>
    <n v="1744.5600000000002"/>
    <s v="Mar-2025"/>
    <n v="348.91199999999998"/>
  </r>
  <r>
    <n v="5217"/>
    <d v="2025-03-03T00:00:00"/>
    <x v="953"/>
    <x v="3"/>
    <x v="0"/>
    <x v="5"/>
    <n v="7"/>
    <n v="325.56"/>
    <x v="962"/>
    <s v="Low"/>
    <n v="2025"/>
    <s v="Paul Kim"/>
    <s v="PAUL KIM"/>
    <n v="2051.0280000000002"/>
    <s v="Mar-2025"/>
    <n v="410.2056"/>
  </r>
  <r>
    <n v="6790"/>
    <d v="2025-03-03T00:00:00"/>
    <x v="954"/>
    <x v="1"/>
    <x v="2"/>
    <x v="6"/>
    <n v="9"/>
    <n v="416.92"/>
    <x v="963"/>
    <s v="Low"/>
    <n v="2025"/>
    <s v="Shane Roberts"/>
    <s v="SHANE ROBERTS"/>
    <n v="3377.0520000000001"/>
    <s v="Mar-2025"/>
    <n v="675.41039999999998"/>
  </r>
  <r>
    <n v="3691"/>
    <d v="2025-03-04T00:00:00"/>
    <x v="955"/>
    <x v="1"/>
    <x v="0"/>
    <x v="3"/>
    <n v="6"/>
    <n v="821"/>
    <x v="964"/>
    <s v="Low"/>
    <n v="2025"/>
    <s v="Dr. Brandon Ryan"/>
    <s v="DR. BRANDON RYAN"/>
    <n v="4433.3999999999996"/>
    <s v="Mar-2025"/>
    <n v="886.68"/>
  </r>
  <r>
    <n v="9353"/>
    <d v="2025-03-04T00:00:00"/>
    <x v="956"/>
    <x v="0"/>
    <x v="2"/>
    <x v="0"/>
    <n v="4"/>
    <n v="776.89"/>
    <x v="965"/>
    <s v="Low"/>
    <n v="2025"/>
    <s v="Victor Flores"/>
    <s v="VICTOR FLORES"/>
    <n v="2796.8040000000001"/>
    <s v="Mar-2025"/>
    <n v="559.36079999999993"/>
  </r>
  <r>
    <n v="7293"/>
    <d v="2025-03-05T00:00:00"/>
    <x v="957"/>
    <x v="2"/>
    <x v="0"/>
    <x v="1"/>
    <n v="8"/>
    <n v="699.06"/>
    <x v="966"/>
    <s v="High"/>
    <n v="2025"/>
    <s v="Lisa Davidson"/>
    <s v="LISA DAVIDSON"/>
    <n v="5033.232"/>
    <s v="Mar-2025"/>
    <n v="1006.6463999999999"/>
  </r>
  <r>
    <n v="2049"/>
    <d v="2025-03-07T00:00:00"/>
    <x v="958"/>
    <x v="3"/>
    <x v="1"/>
    <x v="6"/>
    <n v="4"/>
    <n v="624.71"/>
    <x v="967"/>
    <s v="Low"/>
    <n v="2025"/>
    <s v="Jeremy Carpenter"/>
    <s v="JEREMY CARPENTER"/>
    <n v="2248.9560000000001"/>
    <s v="Mar-2025"/>
    <n v="449.7912"/>
  </r>
  <r>
    <n v="9928"/>
    <d v="2025-03-07T00:00:00"/>
    <x v="959"/>
    <x v="0"/>
    <x v="1"/>
    <x v="5"/>
    <n v="8"/>
    <n v="436.58"/>
    <x v="968"/>
    <s v="Low"/>
    <n v="2025"/>
    <s v="Daniel Dickson"/>
    <s v="DANIEL DICKSON"/>
    <n v="3143.3759999999997"/>
    <s v="Mar-2025"/>
    <n v="628.6751999999999"/>
  </r>
  <r>
    <n v="9875"/>
    <d v="2025-03-09T00:00:00"/>
    <x v="960"/>
    <x v="3"/>
    <x v="0"/>
    <x v="2"/>
    <n v="1"/>
    <n v="257.17"/>
    <x v="969"/>
    <s v="Low"/>
    <n v="2025"/>
    <s v="Brian Ballard"/>
    <s v="BRIAN BALLARD"/>
    <n v="231.45300000000003"/>
    <s v="Mar-2025"/>
    <n v="46.290599999999998"/>
  </r>
  <r>
    <n v="1055"/>
    <d v="2025-03-11T00:00:00"/>
    <x v="961"/>
    <x v="2"/>
    <x v="1"/>
    <x v="4"/>
    <n v="8"/>
    <n v="265.31"/>
    <x v="970"/>
    <s v="Low"/>
    <n v="2025"/>
    <s v="Daniel Wagner"/>
    <s v="DANIEL WAGNER"/>
    <n v="1910.232"/>
    <s v="Mar-2025"/>
    <n v="382.04640000000001"/>
  </r>
  <r>
    <n v="1632"/>
    <d v="2025-03-12T00:00:00"/>
    <x v="962"/>
    <x v="2"/>
    <x v="2"/>
    <x v="4"/>
    <n v="3"/>
    <n v="207.55"/>
    <x v="971"/>
    <s v="Low"/>
    <n v="2025"/>
    <s v="Lisa Nguyen"/>
    <s v="LISA NGUYEN"/>
    <n v="560.38499999999999"/>
    <s v="Mar-2025"/>
    <n v="112.07700000000001"/>
  </r>
  <r>
    <n v="9829"/>
    <d v="2025-03-12T00:00:00"/>
    <x v="963"/>
    <x v="1"/>
    <x v="1"/>
    <x v="5"/>
    <n v="1"/>
    <n v="277.05"/>
    <x v="972"/>
    <s v="Low"/>
    <n v="2025"/>
    <s v="Kyle Sharp"/>
    <s v="KYLE SHARP"/>
    <n v="249.34500000000003"/>
    <s v="Mar-2025"/>
    <n v="49.869"/>
  </r>
  <r>
    <n v="1009"/>
    <d v="2025-03-13T00:00:00"/>
    <x v="964"/>
    <x v="3"/>
    <x v="2"/>
    <x v="3"/>
    <n v="8"/>
    <n v="857.14"/>
    <x v="973"/>
    <s v="High"/>
    <n v="2025"/>
    <s v="Nicole Graves"/>
    <s v="NICOLE GRAVES"/>
    <n v="6171.4080000000004"/>
    <s v="Mar-2025"/>
    <n v="1234.2816"/>
  </r>
  <r>
    <n v="4750"/>
    <d v="2025-03-13T00:00:00"/>
    <x v="965"/>
    <x v="1"/>
    <x v="1"/>
    <x v="1"/>
    <n v="2"/>
    <n v="765.97"/>
    <x v="974"/>
    <s v="Low"/>
    <n v="2025"/>
    <s v="Derek Rodriguez"/>
    <s v="DEREK RODRIGUEZ"/>
    <n v="1378.7460000000001"/>
    <s v="Mar-2025"/>
    <n v="275.74919999999997"/>
  </r>
  <r>
    <n v="3693"/>
    <d v="2025-03-13T00:00:00"/>
    <x v="966"/>
    <x v="1"/>
    <x v="0"/>
    <x v="2"/>
    <n v="2"/>
    <n v="214.36"/>
    <x v="975"/>
    <s v="Low"/>
    <n v="2025"/>
    <s v="Kathleen Khan"/>
    <s v="KATHLEEN KHAN"/>
    <n v="385.84800000000001"/>
    <s v="Mar-2025"/>
    <n v="77.169600000000003"/>
  </r>
  <r>
    <n v="1700"/>
    <d v="2025-03-13T00:00:00"/>
    <x v="967"/>
    <x v="1"/>
    <x v="0"/>
    <x v="6"/>
    <n v="6"/>
    <n v="98.23"/>
    <x v="976"/>
    <s v="Low"/>
    <n v="2025"/>
    <s v="Dr. Pamela Bond Dds"/>
    <s v="DR. PAMELA BOND DDS"/>
    <n v="530.44200000000001"/>
    <s v="Mar-2025"/>
    <n v="106.08839999999999"/>
  </r>
  <r>
    <n v="7508"/>
    <d v="2025-03-16T00:00:00"/>
    <x v="968"/>
    <x v="1"/>
    <x v="2"/>
    <x v="5"/>
    <n v="5"/>
    <n v="622.42999999999995"/>
    <x v="977"/>
    <s v="Low"/>
    <n v="2025"/>
    <s v="David Jones"/>
    <s v="DAVID JONES"/>
    <n v="2800.9349999999999"/>
    <s v="Mar-2025"/>
    <n v="560.18700000000001"/>
  </r>
  <r>
    <n v="3570"/>
    <d v="2025-03-16T00:00:00"/>
    <x v="969"/>
    <x v="1"/>
    <x v="0"/>
    <x v="2"/>
    <n v="1"/>
    <n v="686.42"/>
    <x v="978"/>
    <s v="Low"/>
    <n v="2025"/>
    <s v="Christopher Carpenter"/>
    <s v="CHRISTOPHER CARPENTER"/>
    <n v="617.77800000000002"/>
    <s v="Mar-2025"/>
    <n v="123.55559999999998"/>
  </r>
  <r>
    <n v="6590"/>
    <d v="2025-03-16T00:00:00"/>
    <x v="970"/>
    <x v="2"/>
    <x v="2"/>
    <x v="2"/>
    <n v="3"/>
    <n v="720.94"/>
    <x v="979"/>
    <s v="Low"/>
    <n v="2025"/>
    <s v="Michael Moreno"/>
    <s v="MICHAEL MORENO"/>
    <n v="1946.5380000000005"/>
    <s v="Mar-2025"/>
    <n v="389.30760000000004"/>
  </r>
  <r>
    <n v="4078"/>
    <d v="2025-03-18T00:00:00"/>
    <x v="971"/>
    <x v="2"/>
    <x v="2"/>
    <x v="1"/>
    <n v="1"/>
    <n v="683.34"/>
    <x v="980"/>
    <s v="Low"/>
    <n v="2025"/>
    <s v="Michael Jones"/>
    <s v="MICHAEL JONES"/>
    <n v="615.00600000000009"/>
    <s v="Mar-2025"/>
    <n v="123.0012"/>
  </r>
  <r>
    <n v="2670"/>
    <d v="2025-03-18T00:00:00"/>
    <x v="972"/>
    <x v="0"/>
    <x v="1"/>
    <x v="1"/>
    <n v="4"/>
    <n v="519.66999999999996"/>
    <x v="981"/>
    <s v="Low"/>
    <n v="2025"/>
    <s v="Cindy Fisher"/>
    <s v="CINDY FISHER"/>
    <n v="1870.8119999999999"/>
    <s v="Mar-2025"/>
    <n v="374.16239999999993"/>
  </r>
  <r>
    <n v="9570"/>
    <d v="2025-03-19T00:00:00"/>
    <x v="973"/>
    <x v="3"/>
    <x v="2"/>
    <x v="2"/>
    <n v="2"/>
    <n v="968.18"/>
    <x v="982"/>
    <s v="Low"/>
    <n v="2025"/>
    <s v="Jeffrey Moreno"/>
    <s v="JEFFREY MORENO"/>
    <n v="1742.7239999999999"/>
    <s v="Mar-2025"/>
    <n v="348.54479999999995"/>
  </r>
  <r>
    <n v="5065"/>
    <d v="2025-03-20T00:00:00"/>
    <x v="974"/>
    <x v="2"/>
    <x v="1"/>
    <x v="2"/>
    <n v="3"/>
    <n v="32.24"/>
    <x v="983"/>
    <s v="Low"/>
    <n v="2025"/>
    <s v="Casey King Md"/>
    <s v="CASEY KING MD"/>
    <n v="87.048000000000002"/>
    <s v="Mar-2025"/>
    <n v="17.409599999999998"/>
  </r>
  <r>
    <n v="3644"/>
    <d v="2025-03-20T00:00:00"/>
    <x v="975"/>
    <x v="2"/>
    <x v="2"/>
    <x v="7"/>
    <n v="1"/>
    <n v="667.03"/>
    <x v="984"/>
    <s v="Low"/>
    <n v="2025"/>
    <s v="Nichole Coleman"/>
    <s v="NICHOLE COLEMAN"/>
    <n v="600.327"/>
    <s v="Mar-2025"/>
    <n v="120.0654"/>
  </r>
  <r>
    <n v="9336"/>
    <d v="2025-03-21T00:00:00"/>
    <x v="976"/>
    <x v="0"/>
    <x v="0"/>
    <x v="2"/>
    <n v="5"/>
    <n v="436"/>
    <x v="985"/>
    <s v="Low"/>
    <n v="2025"/>
    <s v="Stephanie Parker"/>
    <s v="STEPHANIE PARKER"/>
    <n v="1962.0000000000002"/>
    <s v="Mar-2025"/>
    <n v="392.4"/>
  </r>
  <r>
    <n v="3220"/>
    <d v="2025-03-24T00:00:00"/>
    <x v="977"/>
    <x v="2"/>
    <x v="0"/>
    <x v="4"/>
    <n v="1"/>
    <n v="531.14"/>
    <x v="986"/>
    <s v="Low"/>
    <n v="2025"/>
    <s v="Christopher Jackson"/>
    <s v="CHRISTOPHER JACKSON"/>
    <n v="478.02600000000001"/>
    <s v="Mar-2025"/>
    <n v="95.605199999999996"/>
  </r>
  <r>
    <n v="8731"/>
    <d v="2025-03-25T00:00:00"/>
    <x v="978"/>
    <x v="1"/>
    <x v="2"/>
    <x v="2"/>
    <n v="2"/>
    <n v="274.36"/>
    <x v="987"/>
    <s v="Low"/>
    <n v="2025"/>
    <s v="Frank Waters"/>
    <s v="FRANK WATERS"/>
    <n v="493.84800000000001"/>
    <s v="Mar-2025"/>
    <n v="98.769599999999997"/>
  </r>
  <r>
    <n v="6850"/>
    <d v="2025-03-25T00:00:00"/>
    <x v="979"/>
    <x v="2"/>
    <x v="0"/>
    <x v="3"/>
    <n v="3"/>
    <n v="279.89999999999998"/>
    <x v="988"/>
    <s v="Low"/>
    <n v="2025"/>
    <s v="Andrew Molina"/>
    <s v="ANDREW MOLINA"/>
    <n v="755.73"/>
    <s v="Mar-2025"/>
    <n v="151.14599999999999"/>
  </r>
  <r>
    <n v="8419"/>
    <d v="2025-03-25T00:00:00"/>
    <x v="980"/>
    <x v="2"/>
    <x v="0"/>
    <x v="6"/>
    <n v="3"/>
    <n v="70.739999999999995"/>
    <x v="989"/>
    <s v="Low"/>
    <n v="2025"/>
    <s v="Bobby Walker"/>
    <s v="BOBBY WALKER"/>
    <n v="190.99799999999999"/>
    <s v="Mar-2025"/>
    <n v="38.199599999999997"/>
  </r>
  <r>
    <n v="4637"/>
    <d v="2025-03-26T00:00:00"/>
    <x v="981"/>
    <x v="2"/>
    <x v="2"/>
    <x v="4"/>
    <n v="6"/>
    <n v="111.48"/>
    <x v="990"/>
    <s v="Low"/>
    <n v="2025"/>
    <s v="Sarah Miller"/>
    <s v="SARAH MILLER"/>
    <n v="601.99200000000008"/>
    <s v="Mar-2025"/>
    <n v="120.3984"/>
  </r>
  <r>
    <n v="7359"/>
    <d v="2025-03-26T00:00:00"/>
    <x v="982"/>
    <x v="1"/>
    <x v="1"/>
    <x v="6"/>
    <n v="4"/>
    <n v="460.19"/>
    <x v="991"/>
    <s v="Low"/>
    <n v="2025"/>
    <s v="Michael Barnes"/>
    <s v="MICHAEL BARNES"/>
    <n v="1656.684"/>
    <s v="Mar-2025"/>
    <n v="331.33679999999998"/>
  </r>
  <r>
    <n v="3592"/>
    <d v="2025-03-28T00:00:00"/>
    <x v="983"/>
    <x v="2"/>
    <x v="2"/>
    <x v="3"/>
    <n v="3"/>
    <n v="171.89"/>
    <x v="992"/>
    <s v="Low"/>
    <n v="2025"/>
    <s v="Jacqueline Johnson"/>
    <s v="JACQUELINE JOHNSON"/>
    <n v="464.10299999999995"/>
    <s v="Mar-2025"/>
    <n v="92.820599999999985"/>
  </r>
  <r>
    <n v="7734"/>
    <d v="2025-03-28T00:00:00"/>
    <x v="984"/>
    <x v="2"/>
    <x v="1"/>
    <x v="3"/>
    <n v="6"/>
    <n v="318.19"/>
    <x v="993"/>
    <s v="Low"/>
    <n v="2025"/>
    <s v="Dean Wells"/>
    <s v="DEAN WELLS"/>
    <n v="1718.2259999999999"/>
    <s v="Mar-2025"/>
    <n v="343.64519999999999"/>
  </r>
  <r>
    <n v="2466"/>
    <d v="2025-03-31T00:00:00"/>
    <x v="985"/>
    <x v="3"/>
    <x v="0"/>
    <x v="0"/>
    <n v="5"/>
    <n v="852.08"/>
    <x v="994"/>
    <s v="Low"/>
    <n v="2025"/>
    <s v="Larry Newman"/>
    <s v="LARRY NEWMAN"/>
    <n v="3834.3600000000006"/>
    <s v="Mar-2025"/>
    <n v="766.87200000000007"/>
  </r>
  <r>
    <n v="5410"/>
    <d v="2025-04-01T00:00:00"/>
    <x v="986"/>
    <x v="3"/>
    <x v="0"/>
    <x v="6"/>
    <n v="7"/>
    <n v="720.42"/>
    <x v="995"/>
    <s v="High"/>
    <n v="2025"/>
    <s v="Tammy Sanchez"/>
    <s v="TAMMY SANCHEZ"/>
    <n v="4538.6459999999997"/>
    <s v="Apr-2025"/>
    <n v="907.72919999999988"/>
  </r>
  <r>
    <n v="8297"/>
    <d v="2025-04-01T00:00:00"/>
    <x v="987"/>
    <x v="3"/>
    <x v="0"/>
    <x v="2"/>
    <n v="1"/>
    <n v="902.74"/>
    <x v="996"/>
    <s v="Low"/>
    <n v="2025"/>
    <s v="Becky Sweeney"/>
    <s v="BECKY SWEENEY"/>
    <n v="812.46600000000001"/>
    <s v="Apr-2025"/>
    <n v="162.4932"/>
  </r>
  <r>
    <n v="9424"/>
    <d v="2025-04-02T00:00:00"/>
    <x v="988"/>
    <x v="3"/>
    <x v="1"/>
    <x v="0"/>
    <n v="7"/>
    <n v="799.58"/>
    <x v="997"/>
    <s v="High"/>
    <n v="2025"/>
    <s v="Sabrina Duran"/>
    <s v="SABRINA DURAN"/>
    <n v="5037.3540000000003"/>
    <s v="Apr-2025"/>
    <n v="1007.4708000000001"/>
  </r>
  <r>
    <n v="5603"/>
    <d v="2025-04-03T00:00:00"/>
    <x v="989"/>
    <x v="0"/>
    <x v="0"/>
    <x v="1"/>
    <n v="3"/>
    <n v="554.72"/>
    <x v="998"/>
    <s v="Low"/>
    <n v="2025"/>
    <s v="Lynn Poole"/>
    <s v="LYNN POOLE"/>
    <n v="1497.7440000000001"/>
    <s v="Apr-2025"/>
    <n v="299.54880000000003"/>
  </r>
  <r>
    <n v="3344"/>
    <d v="2025-04-04T00:00:00"/>
    <x v="990"/>
    <x v="0"/>
    <x v="1"/>
    <x v="5"/>
    <n v="2"/>
    <n v="757.49"/>
    <x v="999"/>
    <s v="Low"/>
    <n v="2025"/>
    <s v="Taylor Lowe"/>
    <s v="TAYLOR LOWE"/>
    <n v="1363.482"/>
    <s v="Apr-2025"/>
    <n v="272.6963999999999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8516"/>
    <x v="0"/>
    <s v="Turner LLC"/>
    <s v="North"/>
    <s v="Electronics"/>
    <s v="Laptop"/>
    <n v="6"/>
    <n v="874.94"/>
    <n v="5249.64"/>
    <s v="High"/>
    <n v="2023"/>
    <s v="Turner Llc"/>
    <s v="TURNER LLC"/>
    <n v="4724.6760000000004"/>
    <s v="Apr-2023"/>
    <n v="944.93520000000001"/>
    <s v="Laptop Electronics"/>
  </r>
  <r>
    <n v="3328"/>
    <x v="0"/>
    <s v="Wesley Davis"/>
    <s v="South"/>
    <s v="Furniture"/>
    <s v="Chair"/>
    <n v="3"/>
    <n v="659.6"/>
    <n v="1978.8"/>
    <s v="Low"/>
    <n v="2023"/>
    <s v="Wesley Davis"/>
    <s v="WESLEY DAVIS"/>
    <n v="1780.92"/>
    <s v="Apr-2023"/>
    <n v="356.18399999999997"/>
    <s v="Chair Furniture"/>
  </r>
  <r>
    <n v="8895"/>
    <x v="1"/>
    <s v="Brandi Berg"/>
    <s v="East"/>
    <s v="Furniture"/>
    <s v="Chair"/>
    <n v="7"/>
    <n v="115.91"/>
    <n v="811.37"/>
    <s v="Low"/>
    <n v="2023"/>
    <s v="Brandi Berg"/>
    <s v="BRANDI BERG"/>
    <n v="730.23300000000006"/>
    <s v="Apr-2023"/>
    <n v="146.04659999999998"/>
    <s v="Chair Furniture"/>
  </r>
  <r>
    <n v="8412"/>
    <x v="2"/>
    <s v="William Morgan"/>
    <s v="North"/>
    <s v="Electronics"/>
    <s v="Printer"/>
    <n v="2"/>
    <n v="481.29"/>
    <n v="962.58"/>
    <s v="Low"/>
    <n v="2023"/>
    <s v="William Morgan"/>
    <s v="WILLIAM MORGAN"/>
    <n v="866.322"/>
    <s v="Apr-2023"/>
    <n v="173.26439999999999"/>
    <s v="Printer Electronics"/>
  </r>
  <r>
    <n v="4451"/>
    <x v="2"/>
    <s v="Mr. Dakota Owens"/>
    <s v="East"/>
    <s v="Furniture"/>
    <s v="Monitor"/>
    <n v="1"/>
    <n v="661.87"/>
    <n v="661.87"/>
    <s v="Low"/>
    <n v="2023"/>
    <s v="Mr. Dakota Owens"/>
    <s v="MR. DAKOTA OWENS"/>
    <n v="595.68299999999999"/>
    <s v="Apr-2023"/>
    <n v="119.1366"/>
    <s v="Monitor Furniture"/>
  </r>
  <r>
    <n v="5863"/>
    <x v="2"/>
    <s v="William Barber DDS"/>
    <s v="North"/>
    <s v="Office Supplies"/>
    <s v="Desk"/>
    <n v="4"/>
    <n v="377.33"/>
    <n v="1509.32"/>
    <s v="Low"/>
    <n v="2023"/>
    <s v="William Barber Dds"/>
    <s v="WILLIAM BARBER DDS"/>
    <n v="1358.3879999999999"/>
    <s v="Apr-2023"/>
    <n v="271.67759999999998"/>
    <s v="Desk Office Supplies"/>
  </r>
  <r>
    <n v="2915"/>
    <x v="2"/>
    <s v="Robert Mack"/>
    <s v="South"/>
    <s v="Furniture"/>
    <s v="Notebook"/>
    <n v="8"/>
    <n v="869.46"/>
    <n v="6955.68"/>
    <s v="High"/>
    <n v="2023"/>
    <s v="Robert Mack"/>
    <s v="ROBERT MACK"/>
    <n v="6260.1120000000001"/>
    <s v="Apr-2023"/>
    <n v="1252.0224000000001"/>
    <s v="Notebook Furniture"/>
  </r>
  <r>
    <n v="2315"/>
    <x v="3"/>
    <s v="David Greene"/>
    <s v="South"/>
    <s v="Electronics"/>
    <s v="Chair"/>
    <n v="1"/>
    <n v="983.84"/>
    <n v="983.84"/>
    <s v="Low"/>
    <n v="2023"/>
    <s v="David Greene"/>
    <s v="DAVID GREENE"/>
    <n v="885.45600000000002"/>
    <s v="Apr-2023"/>
    <n v="177.09119999999999"/>
    <s v="Chair Electronics"/>
  </r>
  <r>
    <n v="7129"/>
    <x v="4"/>
    <s v="Janice Hammond"/>
    <s v="East"/>
    <s v="Electronics"/>
    <s v="Chair"/>
    <n v="1"/>
    <n v="115.53"/>
    <n v="115.53"/>
    <s v="Low"/>
    <n v="2023"/>
    <s v="Janice Hammond"/>
    <s v="JANICE HAMMOND"/>
    <n v="103.977"/>
    <s v="Apr-2023"/>
    <n v="20.795400000000001"/>
    <s v="Chair Electronics"/>
  </r>
  <r>
    <n v="1822"/>
    <x v="5"/>
    <s v="Daniel Griffin Jr."/>
    <s v="North"/>
    <s v="Office Supplies"/>
    <s v="Notebook"/>
    <n v="8"/>
    <n v="925.15"/>
    <n v="7401.2"/>
    <s v="High"/>
    <n v="2023"/>
    <s v="Daniel Griffin Jr."/>
    <s v="DANIEL GRIFFIN JR."/>
    <n v="6661.08"/>
    <s v="Apr-2023"/>
    <n v="1332.2159999999999"/>
    <s v="Notebook Office Supplies"/>
  </r>
  <r>
    <n v="2951"/>
    <x v="5"/>
    <s v="Sara Harrison"/>
    <s v="West"/>
    <s v="Office Supplies"/>
    <s v="Chair"/>
    <n v="6"/>
    <n v="357.2"/>
    <n v="2143.1999999999998"/>
    <s v="Low"/>
    <n v="2023"/>
    <s v="Sara Harrison"/>
    <s v="SARA HARRISON"/>
    <n v="1928.88"/>
    <s v="Apr-2023"/>
    <n v="385.77599999999995"/>
    <s v="Chair Office Supplies"/>
  </r>
  <r>
    <n v="6869"/>
    <x v="5"/>
    <s v="Kathleen King"/>
    <s v="South"/>
    <s v="Furniture"/>
    <s v="Laptop"/>
    <n v="6"/>
    <n v="782.95"/>
    <n v="4697.7000000000007"/>
    <s v="Low"/>
    <n v="2023"/>
    <s v="Kathleen King"/>
    <s v="KATHLEEN KING"/>
    <n v="4227.93"/>
    <s v="Apr-2023"/>
    <n v="845.58600000000013"/>
    <s v="Laptop Furniture"/>
  </r>
  <r>
    <n v="6012"/>
    <x v="6"/>
    <s v="Charles Stokes"/>
    <s v="West"/>
    <s v="Electronics"/>
    <s v="Laptop"/>
    <n v="4"/>
    <n v="421.99"/>
    <n v="1687.96"/>
    <s v="Low"/>
    <n v="2023"/>
    <s v="Charles Stokes"/>
    <s v="CHARLES STOKES"/>
    <n v="1519.164"/>
    <s v="Apr-2023"/>
    <n v="303.83280000000002"/>
    <s v="Laptop Electronics"/>
  </r>
  <r>
    <n v="2481"/>
    <x v="7"/>
    <s v="Terry Fisher"/>
    <s v="West"/>
    <s v="Furniture"/>
    <s v="Monitor"/>
    <n v="2"/>
    <n v="880.33"/>
    <n v="1760.66"/>
    <s v="Low"/>
    <n v="2023"/>
    <s v="Terry Fisher"/>
    <s v="TERRY FISHER"/>
    <n v="1584.5940000000001"/>
    <s v="Apr-2023"/>
    <n v="316.91879999999998"/>
    <s v="Monitor Furniture"/>
  </r>
  <r>
    <n v="1921"/>
    <x v="7"/>
    <s v="Alexander Johnson"/>
    <s v="West"/>
    <s v="Furniture"/>
    <s v="Laptop"/>
    <n v="6"/>
    <n v="739.98"/>
    <n v="4439.88"/>
    <s v="Low"/>
    <n v="2023"/>
    <s v="Alexander Johnson"/>
    <s v="ALEXANDER JOHNSON"/>
    <n v="3995.8920000000007"/>
    <s v="Apr-2023"/>
    <n v="799.17840000000001"/>
    <s v="Laptop Furniture"/>
  </r>
  <r>
    <n v="5895"/>
    <x v="7"/>
    <s v="Christopher Herman"/>
    <s v="South"/>
    <s v="Electronics"/>
    <s v="Notebook"/>
    <n v="1"/>
    <n v="649.35"/>
    <n v="649.35"/>
    <s v="Low"/>
    <n v="2023"/>
    <s v="Christopher Herman"/>
    <s v="CHRISTOPHER HERMAN"/>
    <n v="584.41500000000008"/>
    <s v="Apr-2023"/>
    <n v="116.883"/>
    <s v="Notebook Electronics"/>
  </r>
  <r>
    <n v="8730"/>
    <x v="8"/>
    <s v="Heather Shelton"/>
    <s v="West"/>
    <s v="Office Supplies"/>
    <s v="Table"/>
    <n v="7"/>
    <n v="582.89"/>
    <n v="4080.23"/>
    <s v="Low"/>
    <n v="2023"/>
    <s v="Heather Shelton"/>
    <s v="HEATHER SHELTON"/>
    <n v="3672.2069999999999"/>
    <s v="Apr-2023"/>
    <n v="734.44139999999993"/>
    <s v="Table Office Supplies"/>
  </r>
  <r>
    <n v="3249"/>
    <x v="9"/>
    <s v="Charles Jackson"/>
    <s v="West"/>
    <s v="Furniture"/>
    <s v="Laptop"/>
    <n v="6"/>
    <n v="501.8"/>
    <n v="3010.8"/>
    <s v="Low"/>
    <n v="2023"/>
    <s v="Charles Jackson"/>
    <s v="CHARLES JACKSON"/>
    <n v="2709.7200000000003"/>
    <s v="Apr-2023"/>
    <n v="541.94399999999996"/>
    <s v="Laptop Furniture"/>
  </r>
  <r>
    <n v="7035"/>
    <x v="10"/>
    <s v="Megan Smith"/>
    <s v="West"/>
    <s v="Office Supplies"/>
    <s v="Laptop"/>
    <n v="8"/>
    <n v="267.20999999999998"/>
    <n v="2137.6799999999998"/>
    <s v="Low"/>
    <n v="2023"/>
    <s v="Megan Smith"/>
    <s v="MEGAN SMITH"/>
    <n v="1923.9119999999998"/>
    <s v="Apr-2023"/>
    <n v="384.78239999999994"/>
    <s v="Laptop Office Supplies"/>
  </r>
  <r>
    <n v="4175"/>
    <x v="10"/>
    <s v="Shane Hunter DDS"/>
    <s v="South"/>
    <s v="Office Supplies"/>
    <s v="Printer"/>
    <n v="7"/>
    <n v="51.26"/>
    <n v="358.82"/>
    <s v="Low"/>
    <n v="2023"/>
    <s v="Shane Hunter Dds"/>
    <s v="SHANE HUNTER DDS"/>
    <n v="322.93799999999999"/>
    <s v="Apr-2023"/>
    <n v="64.587599999999995"/>
    <s v="Printer Office Supplies"/>
  </r>
  <r>
    <n v="3481"/>
    <x v="11"/>
    <s v="Richard Oconnor"/>
    <s v="East"/>
    <s v="Furniture"/>
    <s v="Notebook"/>
    <n v="3"/>
    <n v="607.12"/>
    <n v="1821.36"/>
    <s v="Low"/>
    <n v="2023"/>
    <s v="Richard Oconnor"/>
    <s v="RICHARD OCONNOR"/>
    <n v="1639.2240000000002"/>
    <s v="Apr-2023"/>
    <n v="327.84479999999996"/>
    <s v="Notebook Furniture"/>
  </r>
  <r>
    <n v="3851"/>
    <x v="11"/>
    <s v="Douglas Green Jr."/>
    <s v="North"/>
    <s v="Furniture"/>
    <s v="Monitor"/>
    <n v="3"/>
    <n v="340.9"/>
    <n v="1022.7"/>
    <s v="Low"/>
    <n v="2023"/>
    <s v="Douglas Green Jr."/>
    <s v="DOUGLAS GREEN JR."/>
    <n v="920.43000000000006"/>
    <s v="Apr-2023"/>
    <n v="184.08600000000001"/>
    <s v="Monitor Furniture"/>
  </r>
  <r>
    <n v="8844"/>
    <x v="11"/>
    <s v="Lindsey Reynolds"/>
    <s v="North"/>
    <s v="Furniture"/>
    <s v="Table"/>
    <n v="5"/>
    <n v="208.52"/>
    <n v="1042.5999999999999"/>
    <s v="Low"/>
    <n v="2023"/>
    <s v="Lindsey Reynolds"/>
    <s v="LINDSEY REYNOLDS"/>
    <n v="938.34"/>
    <s v="Apr-2023"/>
    <n v="187.66799999999998"/>
    <s v="Table Furniture"/>
  </r>
  <r>
    <n v="6917"/>
    <x v="12"/>
    <s v="Shannon Hammond"/>
    <s v="North"/>
    <s v="Electronics"/>
    <s v="Pen"/>
    <n v="1"/>
    <n v="522.53"/>
    <n v="522.53"/>
    <s v="Low"/>
    <n v="2023"/>
    <s v="Shannon Hammond"/>
    <s v="SHANNON HAMMOND"/>
    <n v="470.27699999999999"/>
    <s v="Apr-2023"/>
    <n v="94.055399999999992"/>
    <s v="Pen Electronics"/>
  </r>
  <r>
    <n v="4530"/>
    <x v="12"/>
    <s v="Samantha Mccann"/>
    <s v="West"/>
    <s v="Furniture"/>
    <s v="Table"/>
    <n v="5"/>
    <n v="670.92"/>
    <n v="3354.6"/>
    <s v="Low"/>
    <n v="2023"/>
    <s v="Samantha Mccann"/>
    <s v="SAMANTHA MCCANN"/>
    <n v="3019.14"/>
    <s v="Apr-2023"/>
    <n v="603.82799999999997"/>
    <s v="Table Furniture"/>
  </r>
  <r>
    <n v="7691"/>
    <x v="13"/>
    <s v="Timothy Macias"/>
    <s v="East"/>
    <s v="Electronics"/>
    <s v="Monitor"/>
    <n v="6"/>
    <n v="486.53"/>
    <n v="2919.18"/>
    <s v="Low"/>
    <n v="2023"/>
    <s v="Timothy Macias"/>
    <s v="TIMOTHY MACIAS"/>
    <n v="2627.2620000000002"/>
    <s v="Apr-2023"/>
    <n v="525.4523999999999"/>
    <s v="Monitor Electronics"/>
  </r>
  <r>
    <n v="7547"/>
    <x v="14"/>
    <s v="James May"/>
    <s v="North"/>
    <s v="Electronics"/>
    <s v="Table"/>
    <n v="7"/>
    <n v="224.57"/>
    <n v="1571.99"/>
    <s v="Low"/>
    <n v="2023"/>
    <s v="James May"/>
    <s v="JAMES MAY"/>
    <n v="1414.7909999999999"/>
    <s v="Apr-2023"/>
    <n v="282.95819999999998"/>
    <s v="Table Electronics"/>
  </r>
  <r>
    <n v="1633"/>
    <x v="14"/>
    <s v="Sara Bradley"/>
    <s v="West"/>
    <s v="Electronics"/>
    <s v="Desk"/>
    <n v="5"/>
    <n v="193.34"/>
    <n v="966.7"/>
    <s v="Low"/>
    <n v="2023"/>
    <s v="Sara Bradley"/>
    <s v="SARA BRADLEY"/>
    <n v="870.03"/>
    <s v="Apr-2023"/>
    <n v="174.006"/>
    <s v="Desk Electronics"/>
  </r>
  <r>
    <n v="5923"/>
    <x v="14"/>
    <s v="Joshua Jones"/>
    <s v="South"/>
    <s v="Electronics"/>
    <s v="Printer"/>
    <n v="2"/>
    <n v="862.76"/>
    <n v="1725.52"/>
    <s v="Low"/>
    <n v="2023"/>
    <s v="Joshua Jones"/>
    <s v="JOSHUA JONES"/>
    <n v="1552.9680000000001"/>
    <s v="Apr-2023"/>
    <n v="310.59359999999998"/>
    <s v="Printer Electronics"/>
  </r>
  <r>
    <n v="5800"/>
    <x v="15"/>
    <s v="Richard Tran"/>
    <s v="East"/>
    <s v="Electronics"/>
    <s v="Notebook"/>
    <n v="4"/>
    <n v="691.25"/>
    <n v="2765"/>
    <s v="Low"/>
    <n v="2023"/>
    <s v="Richard Tran"/>
    <s v="RICHARD TRAN"/>
    <n v="2488.5"/>
    <s v="Apr-2023"/>
    <n v="497.7"/>
    <s v="Notebook Electronics"/>
  </r>
  <r>
    <n v="1986"/>
    <x v="16"/>
    <s v="Jeffrey Russo"/>
    <s v="East"/>
    <s v="Office Supplies"/>
    <s v="Desk"/>
    <n v="5"/>
    <n v="410.1"/>
    <n v="2050.5"/>
    <s v="Low"/>
    <n v="2023"/>
    <s v="Jeffrey Russo"/>
    <s v="JEFFREY RUSSO"/>
    <n v="1845.4500000000003"/>
    <s v="Apr-2023"/>
    <n v="369.09"/>
    <s v="Desk Office Supplies"/>
  </r>
  <r>
    <n v="8444"/>
    <x v="17"/>
    <s v="Christopher Zhang"/>
    <s v="North"/>
    <s v="Furniture"/>
    <s v="Laptop"/>
    <n v="5"/>
    <n v="468"/>
    <n v="2340"/>
    <s v="Low"/>
    <n v="2023"/>
    <s v="Christopher Zhang"/>
    <s v="CHRISTOPHER ZHANG"/>
    <n v="2106"/>
    <s v="Apr-2023"/>
    <n v="421.2"/>
    <s v="Laptop Furniture"/>
  </r>
  <r>
    <n v="2938"/>
    <x v="18"/>
    <s v="Dylan Ramos"/>
    <s v="North"/>
    <s v="Electronics"/>
    <s v="Monitor"/>
    <n v="6"/>
    <n v="512.16"/>
    <n v="3072.96"/>
    <s v="Low"/>
    <n v="2023"/>
    <s v="Dylan Ramos"/>
    <s v="DYLAN RAMOS"/>
    <n v="2765.6639999999998"/>
    <s v="May-2023"/>
    <n v="553.13279999999997"/>
    <s v="Monitor Electronics"/>
  </r>
  <r>
    <n v="4385"/>
    <x v="18"/>
    <s v="Daniel Morgan"/>
    <s v="South"/>
    <s v="Furniture"/>
    <s v="Pen"/>
    <n v="4"/>
    <n v="358.11"/>
    <n v="1432.44"/>
    <s v="Low"/>
    <n v="2023"/>
    <s v="Daniel Morgan"/>
    <s v="DANIEL MORGAN"/>
    <n v="1289.1960000000001"/>
    <s v="May-2023"/>
    <n v="257.83920000000001"/>
    <s v="Pen Furniture"/>
  </r>
  <r>
    <n v="2061"/>
    <x v="19"/>
    <s v="Jennifer Romero"/>
    <s v="North"/>
    <s v="Furniture"/>
    <s v="Desk"/>
    <n v="3"/>
    <n v="91.97"/>
    <n v="275.91000000000003"/>
    <s v="Low"/>
    <n v="2023"/>
    <s v="Jennifer Romero"/>
    <s v="JENNIFER ROMERO"/>
    <n v="248.31899999999999"/>
    <s v="May-2023"/>
    <n v="49.663800000000002"/>
    <s v="Desk Furniture"/>
  </r>
  <r>
    <n v="6344"/>
    <x v="20"/>
    <s v="Michael Wong"/>
    <s v="South"/>
    <s v="Office Supplies"/>
    <s v="Table"/>
    <n v="7"/>
    <n v="295.81"/>
    <n v="2070.67"/>
    <s v="Low"/>
    <n v="2023"/>
    <s v="Michael Wong"/>
    <s v="MICHAEL WONG"/>
    <n v="1863.6029999999998"/>
    <s v="May-2023"/>
    <n v="372.72059999999999"/>
    <s v="Table Office Supplies"/>
  </r>
  <r>
    <n v="2021"/>
    <x v="20"/>
    <s v="Katie Austin"/>
    <s v="North"/>
    <s v="Office Supplies"/>
    <s v="Pen"/>
    <n v="7"/>
    <n v="691.52"/>
    <n v="4840.6399999999994"/>
    <s v="Low"/>
    <n v="2023"/>
    <s v="Katie Austin"/>
    <s v="KATIE AUSTIN"/>
    <n v="4356.576"/>
    <s v="May-2023"/>
    <n v="871.31519999999989"/>
    <s v="Pen Office Supplies"/>
  </r>
  <r>
    <n v="5210"/>
    <x v="21"/>
    <s v="April Flores"/>
    <s v="West"/>
    <s v="Electronics"/>
    <s v="Laptop"/>
    <n v="3"/>
    <n v="874.69"/>
    <n v="2624.07"/>
    <s v="Low"/>
    <n v="2023"/>
    <s v="April Flores"/>
    <s v="APRIL FLORES"/>
    <n v="2361.6630000000005"/>
    <s v="May-2023"/>
    <n v="472.33260000000001"/>
    <s v="Laptop Electronics"/>
  </r>
  <r>
    <n v="4891"/>
    <x v="21"/>
    <s v="Abigail Sullivan"/>
    <s v="South"/>
    <s v="Electronics"/>
    <s v="Printer"/>
    <n v="9"/>
    <n v="635.24"/>
    <n v="5717.16"/>
    <s v="High"/>
    <n v="2023"/>
    <s v="Abigail Sullivan"/>
    <s v="ABIGAIL SULLIVAN"/>
    <n v="5145.4440000000004"/>
    <s v="May-2023"/>
    <n v="1029.0888"/>
    <s v="Printer Electronics"/>
  </r>
  <r>
    <n v="8568"/>
    <x v="22"/>
    <s v="William Howard"/>
    <s v="South"/>
    <s v="Office Supplies"/>
    <s v="Printer"/>
    <n v="2"/>
    <n v="836.58"/>
    <n v="1673.16"/>
    <s v="Low"/>
    <n v="2023"/>
    <s v="William Howard"/>
    <s v="WILLIAM HOWARD"/>
    <n v="1505.8440000000001"/>
    <s v="May-2023"/>
    <n v="301.16879999999998"/>
    <s v="Printer Office Supplies"/>
  </r>
  <r>
    <n v="3197"/>
    <x v="22"/>
    <s v="Heather Berry"/>
    <s v="South"/>
    <s v="Furniture"/>
    <s v="Monitor"/>
    <n v="3"/>
    <n v="921.64"/>
    <n v="2764.92"/>
    <s v="Low"/>
    <n v="2023"/>
    <s v="Heather Berry"/>
    <s v="HEATHER BERRY"/>
    <n v="2488.4279999999999"/>
    <s v="May-2023"/>
    <n v="497.68560000000002"/>
    <s v="Monitor Furniture"/>
  </r>
  <r>
    <n v="9931"/>
    <x v="22"/>
    <s v="Zachary Wells"/>
    <s v="North"/>
    <s v="Electronics"/>
    <s v="Chair"/>
    <n v="6"/>
    <n v="175.37"/>
    <n v="1052.22"/>
    <s v="Low"/>
    <n v="2023"/>
    <s v="Zachary Wells"/>
    <s v="ZACHARY WELLS"/>
    <n v="946.99800000000005"/>
    <s v="May-2023"/>
    <n v="189.39959999999999"/>
    <s v="Chair Electronics"/>
  </r>
  <r>
    <n v="3356"/>
    <x v="23"/>
    <s v="Erin Moore"/>
    <s v="East"/>
    <s v="Office Supplies"/>
    <s v="Monitor"/>
    <n v="1"/>
    <n v="96.99"/>
    <n v="96.99"/>
    <s v="Low"/>
    <n v="2023"/>
    <s v="Erin Moore"/>
    <s v="ERIN MOORE"/>
    <n v="87.290999999999997"/>
    <s v="May-2023"/>
    <n v="17.458199999999998"/>
    <s v="Monitor Office Supplies"/>
  </r>
  <r>
    <n v="9618"/>
    <x v="23"/>
    <s v="Taylor Smith"/>
    <s v="West"/>
    <s v="Furniture"/>
    <s v="Monitor"/>
    <n v="3"/>
    <n v="173.17"/>
    <n v="519.51"/>
    <s v="Low"/>
    <n v="2023"/>
    <s v="Taylor Smith"/>
    <s v="TAYLOR SMITH"/>
    <n v="467.55899999999997"/>
    <s v="May-2023"/>
    <n v="93.511799999999994"/>
    <s v="Monitor Furniture"/>
  </r>
  <r>
    <n v="5451"/>
    <x v="24"/>
    <s v="Melissa Lee"/>
    <s v="West"/>
    <s v="Office Supplies"/>
    <s v="Chair"/>
    <n v="1"/>
    <n v="601.44000000000005"/>
    <n v="601.44000000000005"/>
    <s v="Low"/>
    <n v="2023"/>
    <s v="Melissa Lee"/>
    <s v="MELISSA LEE"/>
    <n v="541.29600000000005"/>
    <s v="May-2023"/>
    <n v="108.25920000000001"/>
    <s v="Chair Office Supplies"/>
  </r>
  <r>
    <n v="1476"/>
    <x v="24"/>
    <s v="Emily Page"/>
    <s v="West"/>
    <s v="Furniture"/>
    <s v="Table"/>
    <n v="7"/>
    <n v="682.85"/>
    <n v="4779.95"/>
    <s v="Low"/>
    <n v="2023"/>
    <s v="Emily Page"/>
    <s v="EMILY PAGE"/>
    <n v="4301.9549999999999"/>
    <s v="May-2023"/>
    <n v="860.39099999999996"/>
    <s v="Table Furniture"/>
  </r>
  <r>
    <n v="5980"/>
    <x v="25"/>
    <s v="Frank Webster"/>
    <s v="South"/>
    <s v="Office Supplies"/>
    <s v="Laptop"/>
    <n v="1"/>
    <n v="692.57"/>
    <n v="692.57"/>
    <s v="Low"/>
    <n v="2023"/>
    <s v="Frank Webster"/>
    <s v="FRANK WEBSTER"/>
    <n v="623.3130000000001"/>
    <s v="May-2023"/>
    <n v="124.6626"/>
    <s v="Laptop Office Supplies"/>
  </r>
  <r>
    <n v="4040"/>
    <x v="26"/>
    <s v="Pamela Horton"/>
    <s v="West"/>
    <s v="Electronics"/>
    <s v="Chair"/>
    <n v="1"/>
    <n v="700.5"/>
    <n v="700.5"/>
    <s v="Low"/>
    <n v="2023"/>
    <s v="Pamela Horton"/>
    <s v="PAMELA HORTON"/>
    <n v="630.45000000000005"/>
    <s v="May-2023"/>
    <n v="126.08999999999999"/>
    <s v="Chair Electronics"/>
  </r>
  <r>
    <n v="5719"/>
    <x v="26"/>
    <s v="Tammy Bender"/>
    <s v="West"/>
    <s v="Electronics"/>
    <s v="Pen"/>
    <n v="5"/>
    <n v="623.29999999999995"/>
    <n v="3116.5"/>
    <s v="Low"/>
    <n v="2023"/>
    <s v="Tammy Bender"/>
    <s v="TAMMY BENDER"/>
    <n v="2804.8500000000004"/>
    <s v="May-2023"/>
    <n v="560.97"/>
    <s v="Pen Electronics"/>
  </r>
  <r>
    <n v="7002"/>
    <x v="26"/>
    <s v="Danielle Doyle"/>
    <s v="South"/>
    <s v="Office Supplies"/>
    <s v="Pen"/>
    <n v="1"/>
    <n v="219.92"/>
    <n v="219.92"/>
    <s v="Low"/>
    <n v="2023"/>
    <s v="Danielle Doyle"/>
    <s v="DANIELLE DOYLE"/>
    <n v="197.928"/>
    <s v="May-2023"/>
    <n v="39.585599999999999"/>
    <s v="Pen Office Supplies"/>
  </r>
  <r>
    <n v="1287"/>
    <x v="27"/>
    <s v="Christina Taylor"/>
    <s v="South"/>
    <s v="Office Supplies"/>
    <s v="Monitor"/>
    <n v="4"/>
    <n v="555.35"/>
    <n v="2221.4"/>
    <s v="Low"/>
    <n v="2023"/>
    <s v="Christina Taylor"/>
    <s v="CHRISTINA TAYLOR"/>
    <n v="1999.2600000000002"/>
    <s v="May-2023"/>
    <n v="399.85199999999998"/>
    <s v="Monitor Office Supplies"/>
  </r>
  <r>
    <n v="4686"/>
    <x v="28"/>
    <s v="Aaron Griffin"/>
    <s v="South"/>
    <s v="Electronics"/>
    <s v="Printer"/>
    <n v="6"/>
    <n v="852.69"/>
    <n v="5116.1400000000003"/>
    <s v="High"/>
    <n v="2023"/>
    <s v="Aaron Griffin"/>
    <s v="AARON GRIFFIN"/>
    <n v="4604.5259999999998"/>
    <s v="May-2023"/>
    <n v="920.90520000000004"/>
    <s v="Printer Electronics"/>
  </r>
  <r>
    <n v="2224"/>
    <x v="29"/>
    <s v="Joseph Pierce"/>
    <s v="North"/>
    <s v="Furniture"/>
    <s v="Table"/>
    <n v="8"/>
    <n v="222.79"/>
    <n v="1782.32"/>
    <s v="Low"/>
    <n v="2023"/>
    <s v="Joseph Pierce"/>
    <s v="JOSEPH PIERCE"/>
    <n v="1604.088"/>
    <s v="May-2023"/>
    <n v="320.81759999999997"/>
    <s v="Table Furniture"/>
  </r>
  <r>
    <n v="6200"/>
    <x v="29"/>
    <s v="Rachel Curtis"/>
    <s v="East"/>
    <s v="Electronics"/>
    <s v="Printer"/>
    <n v="5"/>
    <n v="333.76"/>
    <n v="1668.8"/>
    <s v="Low"/>
    <n v="2023"/>
    <s v="Rachel Curtis"/>
    <s v="RACHEL CURTIS"/>
    <n v="1501.92"/>
    <s v="May-2023"/>
    <n v="300.38399999999996"/>
    <s v="Printer Electronics"/>
  </r>
  <r>
    <n v="8914"/>
    <x v="30"/>
    <s v="Corey Clarke"/>
    <s v="South"/>
    <s v="Furniture"/>
    <s v="Monitor"/>
    <n v="5"/>
    <n v="460.67"/>
    <n v="2303.35"/>
    <s v="Low"/>
    <n v="2023"/>
    <s v="Corey Clarke"/>
    <s v="COREY CLARKE"/>
    <n v="2073.0149999999999"/>
    <s v="May-2023"/>
    <n v="414.60299999999995"/>
    <s v="Monitor Furniture"/>
  </r>
  <r>
    <n v="4375"/>
    <x v="31"/>
    <s v="Charles Flowers"/>
    <s v="South"/>
    <s v="Electronics"/>
    <s v="Chair"/>
    <n v="8"/>
    <n v="971.68"/>
    <n v="7773.44"/>
    <s v="High"/>
    <n v="2023"/>
    <s v="Charles Flowers"/>
    <s v="CHARLES FLOWERS"/>
    <n v="6996.0959999999995"/>
    <s v="May-2023"/>
    <n v="1399.2191999999998"/>
    <s v="Chair Electronics"/>
  </r>
  <r>
    <n v="8477"/>
    <x v="32"/>
    <s v="Christopher Norris"/>
    <s v="South"/>
    <s v="Electronics"/>
    <s v="Monitor"/>
    <n v="4"/>
    <n v="485.08"/>
    <n v="1940.32"/>
    <s v="Low"/>
    <n v="2023"/>
    <s v="Christopher Norris"/>
    <s v="CHRISTOPHER NORRIS"/>
    <n v="1746.288"/>
    <s v="May-2023"/>
    <n v="349.25759999999997"/>
    <s v="Monitor Electronics"/>
  </r>
  <r>
    <n v="2282"/>
    <x v="33"/>
    <s v="Jacob Castro"/>
    <s v="West"/>
    <s v="Furniture"/>
    <s v="Notebook"/>
    <n v="5"/>
    <n v="412.84"/>
    <n v="2064.1999999999998"/>
    <s v="Low"/>
    <n v="2023"/>
    <s v="Jacob Castro"/>
    <s v="JACOB CASTRO"/>
    <n v="1857.78"/>
    <s v="May-2023"/>
    <n v="371.55599999999993"/>
    <s v="Notebook Furniture"/>
  </r>
  <r>
    <n v="2963"/>
    <x v="34"/>
    <s v="Timothy Gibson"/>
    <s v="East"/>
    <s v="Furniture"/>
    <s v="Notebook"/>
    <n v="5"/>
    <n v="352.48"/>
    <n v="1762.4"/>
    <s v="Low"/>
    <n v="2023"/>
    <s v="Timothy Gibson"/>
    <s v="TIMOTHY GIBSON"/>
    <n v="1586.16"/>
    <s v="May-2023"/>
    <n v="317.23200000000003"/>
    <s v="Notebook Furniture"/>
  </r>
  <r>
    <n v="2086"/>
    <x v="34"/>
    <s v="Elizabeth Rice"/>
    <s v="East"/>
    <s v="Office Supplies"/>
    <s v="Chair"/>
    <n v="2"/>
    <n v="140.25"/>
    <n v="280.5"/>
    <s v="Low"/>
    <n v="2023"/>
    <s v="Elizabeth Rice"/>
    <s v="ELIZABETH RICE"/>
    <n v="252.45000000000002"/>
    <s v="May-2023"/>
    <n v="50.489999999999995"/>
    <s v="Chair Office Supplies"/>
  </r>
  <r>
    <n v="8217"/>
    <x v="34"/>
    <s v="John Horton"/>
    <s v="West"/>
    <s v="Electronics"/>
    <s v="Monitor"/>
    <n v="4"/>
    <n v="28.05"/>
    <n v="112.2"/>
    <s v="Low"/>
    <n v="2023"/>
    <s v="John Horton"/>
    <s v="JOHN HORTON"/>
    <n v="100.98"/>
    <s v="May-2023"/>
    <n v="20.196000000000002"/>
    <s v="Monitor Electronics"/>
  </r>
  <r>
    <n v="5588"/>
    <x v="35"/>
    <s v="Breanna Smith"/>
    <s v="South"/>
    <s v="Office Supplies"/>
    <s v="Pen"/>
    <n v="7"/>
    <n v="640.07000000000005"/>
    <n v="4480.4900000000007"/>
    <s v="Low"/>
    <n v="2023"/>
    <s v="Breanna Smith"/>
    <s v="BREANNA SMITH"/>
    <n v="4032.4410000000007"/>
    <s v="May-2023"/>
    <n v="806.48820000000012"/>
    <s v="Pen Office Supplies"/>
  </r>
  <r>
    <n v="3325"/>
    <x v="36"/>
    <s v="Justin Sheppard"/>
    <s v="East"/>
    <s v="Electronics"/>
    <s v="Laptop"/>
    <n v="9"/>
    <n v="419.41"/>
    <n v="3774.69"/>
    <s v="Low"/>
    <n v="2023"/>
    <s v="Justin Sheppard"/>
    <s v="JUSTIN SHEPPARD"/>
    <n v="3397.2210000000005"/>
    <s v="May-2023"/>
    <n v="679.44420000000002"/>
    <s v="Laptop Electronics"/>
  </r>
  <r>
    <n v="2404"/>
    <x v="37"/>
    <s v="Lisa Harris"/>
    <s v="South"/>
    <s v="Office Supplies"/>
    <s v="Pen"/>
    <n v="4"/>
    <n v="73.569999999999993"/>
    <n v="294.27999999999997"/>
    <s v="Low"/>
    <n v="2023"/>
    <s v="Lisa Harris"/>
    <s v="LISA HARRIS"/>
    <n v="264.85199999999998"/>
    <s v="May-2023"/>
    <n v="52.970399999999991"/>
    <s v="Pen Office Supplies"/>
  </r>
  <r>
    <n v="3607"/>
    <x v="38"/>
    <s v="Ashley Carter"/>
    <s v="East"/>
    <s v="Furniture"/>
    <s v="Chair"/>
    <n v="1"/>
    <n v="658.69"/>
    <n v="658.69"/>
    <s v="Low"/>
    <n v="2023"/>
    <s v="Ashley Carter"/>
    <s v="ASHLEY CARTER"/>
    <n v="592.82100000000003"/>
    <s v="May-2023"/>
    <n v="118.5642"/>
    <s v="Chair Furniture"/>
  </r>
  <r>
    <n v="5757"/>
    <x v="38"/>
    <s v="Douglas Montgomery"/>
    <s v="West"/>
    <s v="Office Supplies"/>
    <s v="Table"/>
    <n v="1"/>
    <n v="549.58000000000004"/>
    <n v="549.58000000000004"/>
    <s v="Low"/>
    <n v="2023"/>
    <s v="Douglas Montgomery"/>
    <s v="DOUGLAS MONTGOMERY"/>
    <n v="494.62200000000007"/>
    <s v="May-2023"/>
    <n v="98.924400000000006"/>
    <s v="Table Office Supplies"/>
  </r>
  <r>
    <n v="8469"/>
    <x v="39"/>
    <s v="Dr. Ivan Jackson"/>
    <s v="East"/>
    <s v="Electronics"/>
    <s v="Pen"/>
    <n v="1"/>
    <n v="679.75"/>
    <n v="679.75"/>
    <s v="Low"/>
    <n v="2023"/>
    <s v="Dr. Ivan Jackson"/>
    <s v="DR. IVAN JACKSON"/>
    <n v="611.77499999999998"/>
    <s v="May-2023"/>
    <n v="122.35499999999999"/>
    <s v="Pen Electronics"/>
  </r>
  <r>
    <n v="4821"/>
    <x v="40"/>
    <s v="Bryan Duncan"/>
    <s v="North"/>
    <s v="Office Supplies"/>
    <s v="Notebook"/>
    <n v="1"/>
    <n v="404.68"/>
    <n v="404.68"/>
    <s v="Low"/>
    <n v="2023"/>
    <s v="Bryan Duncan"/>
    <s v="BRYAN DUNCAN"/>
    <n v="364.21199999999999"/>
    <s v="May-2023"/>
    <n v="72.842399999999998"/>
    <s v="Notebook Office Supplies"/>
  </r>
  <r>
    <n v="2080"/>
    <x v="41"/>
    <s v="Danny Fritz"/>
    <s v="South"/>
    <s v="Electronics"/>
    <s v="Notebook"/>
    <n v="4"/>
    <n v="927.73"/>
    <n v="3710.92"/>
    <s v="Low"/>
    <n v="2023"/>
    <s v="Danny Fritz"/>
    <s v="DANNY FRITZ"/>
    <n v="3339.828"/>
    <s v="Jun-2023"/>
    <n v="667.96559999999999"/>
    <s v="Notebook Electronics"/>
  </r>
  <r>
    <n v="7648"/>
    <x v="42"/>
    <s v="Daniel Williams"/>
    <s v="South"/>
    <s v="Office Supplies"/>
    <s v="Chair"/>
    <n v="7"/>
    <n v="91.56"/>
    <n v="640.92000000000007"/>
    <s v="Low"/>
    <n v="2023"/>
    <s v="Daniel Williams"/>
    <s v="DANIEL WILLIAMS"/>
    <n v="576.82800000000009"/>
    <s v="Jun-2023"/>
    <n v="115.36560000000001"/>
    <s v="Chair Office Supplies"/>
  </r>
  <r>
    <n v="4079"/>
    <x v="42"/>
    <s v="Crystal Beltran"/>
    <s v="North"/>
    <s v="Furniture"/>
    <s v="Notebook"/>
    <n v="2"/>
    <n v="78.73"/>
    <n v="157.46"/>
    <s v="Low"/>
    <n v="2023"/>
    <s v="Crystal Beltran"/>
    <s v="CRYSTAL BELTRAN"/>
    <n v="141.714"/>
    <s v="Jun-2023"/>
    <n v="28.3428"/>
    <s v="Notebook Furniture"/>
  </r>
  <r>
    <n v="6880"/>
    <x v="42"/>
    <s v="Patricia Smith"/>
    <s v="North"/>
    <s v="Office Supplies"/>
    <s v="Chair"/>
    <n v="8"/>
    <n v="879.19"/>
    <n v="7033.52"/>
    <s v="High"/>
    <n v="2023"/>
    <s v="Patricia Smith"/>
    <s v="PATRICIA SMITH"/>
    <n v="6330.1680000000006"/>
    <s v="Jun-2023"/>
    <n v="1266.0336"/>
    <s v="Chair Office Supplies"/>
  </r>
  <r>
    <n v="4344"/>
    <x v="42"/>
    <s v="Ian Young"/>
    <s v="North"/>
    <s v="Electronics"/>
    <s v="Table"/>
    <n v="3"/>
    <n v="644.55999999999995"/>
    <n v="1933.68"/>
    <s v="Low"/>
    <n v="2023"/>
    <s v="Ian Young"/>
    <s v="IAN YOUNG"/>
    <n v="1740.3119999999999"/>
    <s v="Jun-2023"/>
    <n v="348.06240000000003"/>
    <s v="Table Electronics"/>
  </r>
  <r>
    <n v="8349"/>
    <x v="43"/>
    <s v="Jennifer Rhodes"/>
    <s v="West"/>
    <s v="Office Supplies"/>
    <s v="Pen"/>
    <n v="2"/>
    <n v="598.53"/>
    <n v="1197.06"/>
    <s v="Low"/>
    <n v="2023"/>
    <s v="Jennifer Rhodes"/>
    <s v="JENNIFER RHODES"/>
    <n v="1077.354"/>
    <s v="Jun-2023"/>
    <n v="215.47079999999997"/>
    <s v="Pen Office Supplies"/>
  </r>
  <r>
    <n v="4104"/>
    <x v="44"/>
    <s v="Angela Owens"/>
    <s v="West"/>
    <s v="Electronics"/>
    <s v="Chair"/>
    <n v="9"/>
    <n v="695.51"/>
    <n v="6259.59"/>
    <s v="High"/>
    <n v="2023"/>
    <s v="Angela Owens"/>
    <s v="ANGELA OWENS"/>
    <n v="5633.6310000000003"/>
    <s v="Jun-2023"/>
    <n v="1126.7262000000001"/>
    <s v="Chair Electronics"/>
  </r>
  <r>
    <n v="7524"/>
    <x v="44"/>
    <s v="Janice Allen"/>
    <s v="West"/>
    <s v="Office Supplies"/>
    <s v="Laptop"/>
    <n v="3"/>
    <n v="817.79"/>
    <n v="2453.37"/>
    <s v="Low"/>
    <n v="2023"/>
    <s v="Janice Allen"/>
    <s v="JANICE ALLEN"/>
    <n v="2208.0329999999999"/>
    <s v="Jun-2023"/>
    <n v="441.60659999999996"/>
    <s v="Laptop Office Supplies"/>
  </r>
  <r>
    <n v="1480"/>
    <x v="45"/>
    <s v="Michael Potts DDS"/>
    <s v="North"/>
    <s v="Furniture"/>
    <s v="Desk"/>
    <n v="5"/>
    <n v="45.8"/>
    <n v="229"/>
    <s v="Low"/>
    <n v="2023"/>
    <s v="Michael Potts Dds"/>
    <s v="MICHAEL POTTS DDS"/>
    <n v="206.1"/>
    <s v="Jun-2023"/>
    <n v="41.22"/>
    <s v="Desk Furniture"/>
  </r>
  <r>
    <n v="4728"/>
    <x v="45"/>
    <s v="Maria Walker"/>
    <s v="North"/>
    <s v="Electronics"/>
    <s v="Pen"/>
    <n v="3"/>
    <n v="628.41999999999996"/>
    <n v="1885.26"/>
    <s v="Low"/>
    <n v="2023"/>
    <s v="Maria Walker"/>
    <s v="MARIA WALKER"/>
    <n v="1696.7339999999999"/>
    <s v="Jun-2023"/>
    <n v="339.34679999999997"/>
    <s v="Pen Electronics"/>
  </r>
  <r>
    <n v="3643"/>
    <x v="46"/>
    <s v="Gregory Valencia"/>
    <s v="West"/>
    <s v="Furniture"/>
    <s v="Pen"/>
    <n v="7"/>
    <n v="937.86"/>
    <n v="6565.02"/>
    <s v="High"/>
    <n v="2023"/>
    <s v="Gregory Valencia"/>
    <s v="GREGORY VALENCIA"/>
    <n v="5908.518"/>
    <s v="Jun-2023"/>
    <n v="1181.7036000000001"/>
    <s v="Pen Furniture"/>
  </r>
  <r>
    <n v="5190"/>
    <x v="46"/>
    <s v="Nicole Davis"/>
    <s v="North"/>
    <s v="Office Supplies"/>
    <s v="Desk"/>
    <n v="8"/>
    <n v="314.22000000000003"/>
    <n v="2513.7600000000002"/>
    <s v="Low"/>
    <n v="2023"/>
    <s v="Nicole Davis"/>
    <s v="NICOLE DAVIS"/>
    <n v="2262.3840000000005"/>
    <s v="Jun-2023"/>
    <n v="452.47680000000003"/>
    <s v="Desk Office Supplies"/>
  </r>
  <r>
    <n v="7972"/>
    <x v="46"/>
    <s v="Stephanie Foster"/>
    <s v="North"/>
    <s v="Furniture"/>
    <s v="Desk"/>
    <n v="2"/>
    <n v="302.49"/>
    <n v="604.98"/>
    <s v="Low"/>
    <n v="2023"/>
    <s v="Stephanie Foster"/>
    <s v="STEPHANIE FOSTER"/>
    <n v="544.48200000000008"/>
    <s v="Jun-2023"/>
    <n v="108.8964"/>
    <s v="Desk Furniture"/>
  </r>
  <r>
    <n v="6714"/>
    <x v="47"/>
    <s v="Connie Evans"/>
    <s v="East"/>
    <s v="Office Supplies"/>
    <s v="Notebook"/>
    <n v="4"/>
    <n v="688.71"/>
    <n v="2754.84"/>
    <s v="Low"/>
    <n v="2023"/>
    <s v="Connie Evans"/>
    <s v="CONNIE EVANS"/>
    <n v="2479.3560000000002"/>
    <s v="Jun-2023"/>
    <n v="495.87119999999999"/>
    <s v="Notebook Office Supplies"/>
  </r>
  <r>
    <n v="3567"/>
    <x v="47"/>
    <s v="Crystal Gonzalez"/>
    <s v="North"/>
    <s v="Furniture"/>
    <s v="Desk"/>
    <n v="3"/>
    <n v="485.14"/>
    <n v="1455.42"/>
    <s v="Low"/>
    <n v="2023"/>
    <s v="Crystal Gonzalez"/>
    <s v="CRYSTAL GONZALEZ"/>
    <n v="1309.8779999999999"/>
    <s v="Jun-2023"/>
    <n v="261.97559999999999"/>
    <s v="Desk Furniture"/>
  </r>
  <r>
    <n v="7714"/>
    <x v="47"/>
    <s v="Nicholas Dixon"/>
    <s v="East"/>
    <s v="Office Supplies"/>
    <s v="Table"/>
    <n v="4"/>
    <n v="248.79"/>
    <n v="995.16"/>
    <s v="Low"/>
    <n v="2023"/>
    <s v="Nicholas Dixon"/>
    <s v="NICHOLAS DIXON"/>
    <n v="895.64400000000001"/>
    <s v="Jun-2023"/>
    <n v="179.12879999999998"/>
    <s v="Table Office Supplies"/>
  </r>
  <r>
    <n v="3709"/>
    <x v="47"/>
    <s v="Penny Diaz"/>
    <s v="East"/>
    <s v="Office Supplies"/>
    <s v="Desk"/>
    <n v="1"/>
    <n v="943.65"/>
    <n v="943.65"/>
    <s v="Low"/>
    <n v="2023"/>
    <s v="Penny Diaz"/>
    <s v="PENNY DIAZ"/>
    <n v="849.28499999999997"/>
    <s v="Jun-2023"/>
    <n v="169.857"/>
    <s v="Desk Office Supplies"/>
  </r>
  <r>
    <n v="4429"/>
    <x v="48"/>
    <s v="James Whitney"/>
    <s v="East"/>
    <s v="Furniture"/>
    <s v="Pen"/>
    <n v="6"/>
    <n v="681.24"/>
    <n v="4087.44"/>
    <s v="Low"/>
    <n v="2023"/>
    <s v="James Whitney"/>
    <s v="JAMES WHITNEY"/>
    <n v="3678.6959999999999"/>
    <s v="Jun-2023"/>
    <n v="735.73919999999998"/>
    <s v="Pen Furniture"/>
  </r>
  <r>
    <n v="3654"/>
    <x v="49"/>
    <s v="Jerry Hancock"/>
    <s v="North"/>
    <s v="Furniture"/>
    <s v="Desk"/>
    <n v="8"/>
    <n v="986.76"/>
    <n v="7894.08"/>
    <s v="High"/>
    <n v="2023"/>
    <s v="Jerry Hancock"/>
    <s v="JERRY HANCOCK"/>
    <n v="7104.6720000000005"/>
    <s v="Jun-2023"/>
    <n v="1420.9343999999999"/>
    <s v="Desk Furniture"/>
  </r>
  <r>
    <n v="7893"/>
    <x v="50"/>
    <s v="Tonya Stewart"/>
    <s v="South"/>
    <s v="Office Supplies"/>
    <s v="Desk"/>
    <n v="5"/>
    <n v="627.91"/>
    <n v="3139.55"/>
    <s v="Low"/>
    <n v="2023"/>
    <s v="Tonya Stewart"/>
    <s v="TONYA STEWART"/>
    <n v="2825.5950000000003"/>
    <s v="Jun-2023"/>
    <n v="565.11900000000003"/>
    <s v="Desk Office Supplies"/>
  </r>
  <r>
    <n v="9767"/>
    <x v="50"/>
    <s v="Tanya Nash"/>
    <s v="South"/>
    <s v="Electronics"/>
    <s v="Chair"/>
    <n v="3"/>
    <n v="695.24"/>
    <n v="2085.7199999999998"/>
    <s v="Low"/>
    <n v="2023"/>
    <s v="Tanya Nash"/>
    <s v="TANYA NASH"/>
    <n v="1877.1480000000001"/>
    <s v="Jun-2023"/>
    <n v="375.42959999999994"/>
    <s v="Chair Electronics"/>
  </r>
  <r>
    <n v="6376"/>
    <x v="50"/>
    <s v="Grace Kelly"/>
    <s v="South"/>
    <s v="Furniture"/>
    <s v="Monitor"/>
    <n v="7"/>
    <n v="313.19"/>
    <n v="2192.33"/>
    <s v="Low"/>
    <n v="2023"/>
    <s v="Grace Kelly"/>
    <s v="GRACE KELLY"/>
    <n v="1973.0969999999998"/>
    <s v="Jun-2023"/>
    <n v="394.61939999999998"/>
    <s v="Monitor Furniture"/>
  </r>
  <r>
    <n v="8413"/>
    <x v="51"/>
    <s v="Kathleen Cox"/>
    <s v="North"/>
    <s v="Furniture"/>
    <s v="Table"/>
    <n v="8"/>
    <n v="267.16000000000003"/>
    <n v="2137.2800000000002"/>
    <s v="Low"/>
    <n v="2023"/>
    <s v="Kathleen Cox"/>
    <s v="KATHLEEN COX"/>
    <n v="1923.5520000000001"/>
    <s v="Jun-2023"/>
    <n v="384.71040000000005"/>
    <s v="Table Furniture"/>
  </r>
  <r>
    <n v="2367"/>
    <x v="51"/>
    <s v="David Sampson"/>
    <s v="North"/>
    <s v="Furniture"/>
    <s v="Notebook"/>
    <n v="8"/>
    <n v="986.8"/>
    <n v="7894.4"/>
    <s v="High"/>
    <n v="2023"/>
    <s v="David Sampson"/>
    <s v="DAVID SAMPSON"/>
    <n v="7104.96"/>
    <s v="Jun-2023"/>
    <n v="1420.992"/>
    <s v="Notebook Furniture"/>
  </r>
  <r>
    <n v="1836"/>
    <x v="51"/>
    <s v="Kimberly Dixon"/>
    <s v="South"/>
    <s v="Electronics"/>
    <s v="Laptop"/>
    <n v="3"/>
    <n v="343.53"/>
    <n v="1030.5899999999999"/>
    <s v="Low"/>
    <n v="2023"/>
    <s v="Kimberly Dixon"/>
    <s v="KIMBERLY DIXON"/>
    <n v="927.53099999999995"/>
    <s v="Jun-2023"/>
    <n v="185.50619999999998"/>
    <s v="Laptop Electronics"/>
  </r>
  <r>
    <n v="9848"/>
    <x v="51"/>
    <s v="Robert Jennings"/>
    <s v="South"/>
    <s v="Office Supplies"/>
    <s v="Table"/>
    <n v="4"/>
    <n v="40.35"/>
    <n v="161.4"/>
    <s v="Low"/>
    <n v="2023"/>
    <s v="Robert Jennings"/>
    <s v="ROBERT JENNINGS"/>
    <n v="145.26000000000002"/>
    <s v="Jun-2023"/>
    <n v="29.052"/>
    <s v="Table Office Supplies"/>
  </r>
  <r>
    <n v="7160"/>
    <x v="51"/>
    <s v="Jacqueline Evans"/>
    <s v="North"/>
    <s v="Furniture"/>
    <s v="Laptop"/>
    <n v="8"/>
    <n v="627.35"/>
    <n v="5018.8"/>
    <s v="High"/>
    <n v="2023"/>
    <s v="Jacqueline Evans"/>
    <s v="JACQUELINE EVANS"/>
    <n v="4516.92"/>
    <s v="Jun-2023"/>
    <n v="903.38400000000001"/>
    <s v="Laptop Furniture"/>
  </r>
  <r>
    <n v="3642"/>
    <x v="52"/>
    <s v="Cody Wang"/>
    <s v="South"/>
    <s v="Office Supplies"/>
    <s v="Notebook"/>
    <n v="7"/>
    <n v="410.28"/>
    <n v="2871.96"/>
    <s v="Low"/>
    <n v="2023"/>
    <s v="Cody Wang"/>
    <s v="CODY WANG"/>
    <n v="2584.7640000000001"/>
    <s v="Jun-2023"/>
    <n v="516.95280000000002"/>
    <s v="Notebook Office Supplies"/>
  </r>
  <r>
    <n v="1641"/>
    <x v="52"/>
    <s v="Dylan Carter"/>
    <s v="South"/>
    <s v="Furniture"/>
    <s v="Monitor"/>
    <n v="3"/>
    <n v="183.09"/>
    <n v="549.27"/>
    <s v="Low"/>
    <n v="2023"/>
    <s v="Dylan Carter"/>
    <s v="DYLAN CARTER"/>
    <n v="494.34300000000002"/>
    <s v="Jun-2023"/>
    <n v="98.868599999999986"/>
    <s v="Monitor Furniture"/>
  </r>
  <r>
    <n v="9352"/>
    <x v="52"/>
    <s v="Lindsay Nichols"/>
    <s v="West"/>
    <s v="Office Supplies"/>
    <s v="Printer"/>
    <n v="5"/>
    <n v="842.46"/>
    <n v="4212.3"/>
    <s v="Low"/>
    <n v="2023"/>
    <s v="Lindsay Nichols"/>
    <s v="LINDSAY NICHOLS"/>
    <n v="3791.07"/>
    <s v="Jun-2023"/>
    <n v="758.21400000000006"/>
    <s v="Printer Office Supplies"/>
  </r>
  <r>
    <n v="9951"/>
    <x v="53"/>
    <s v="Emily Lopez"/>
    <s v="North"/>
    <s v="Electronics"/>
    <s v="Notebook"/>
    <n v="5"/>
    <n v="346.06"/>
    <n v="1730.3"/>
    <s v="Low"/>
    <n v="2023"/>
    <s v="Emily Lopez"/>
    <s v="EMILY LOPEZ"/>
    <n v="1557.27"/>
    <s v="Jun-2023"/>
    <n v="311.45400000000001"/>
    <s v="Notebook Electronics"/>
  </r>
  <r>
    <n v="6580"/>
    <x v="53"/>
    <s v="Tammy Vega"/>
    <s v="South"/>
    <s v="Office Supplies"/>
    <s v="Chair"/>
    <n v="6"/>
    <n v="405.32"/>
    <n v="2431.92"/>
    <s v="Low"/>
    <n v="2023"/>
    <s v="Tammy Vega"/>
    <s v="TAMMY VEGA"/>
    <n v="2188.7280000000001"/>
    <s v="Jun-2023"/>
    <n v="437.74560000000002"/>
    <s v="Chair Office Supplies"/>
  </r>
  <r>
    <n v="1307"/>
    <x v="54"/>
    <s v="Melinda Fernandez"/>
    <s v="South"/>
    <s v="Furniture"/>
    <s v="Printer"/>
    <n v="6"/>
    <n v="31.06"/>
    <n v="186.36"/>
    <s v="Low"/>
    <n v="2023"/>
    <s v="Melinda Fernandez"/>
    <s v="MELINDA FERNANDEZ"/>
    <n v="167.72399999999999"/>
    <s v="Jun-2023"/>
    <n v="33.544800000000002"/>
    <s v="Printer Furniture"/>
  </r>
  <r>
    <n v="9894"/>
    <x v="54"/>
    <s v="John White"/>
    <s v="West"/>
    <s v="Electronics"/>
    <s v="Printer"/>
    <n v="6"/>
    <n v="470.55"/>
    <n v="2823.3"/>
    <s v="Low"/>
    <n v="2023"/>
    <s v="John White"/>
    <s v="JOHN WHITE"/>
    <n v="2540.9700000000003"/>
    <s v="Jun-2023"/>
    <n v="508.19400000000002"/>
    <s v="Printer Electronics"/>
  </r>
  <r>
    <n v="7476"/>
    <x v="54"/>
    <s v="Jacqueline Garza"/>
    <s v="East"/>
    <s v="Office Supplies"/>
    <s v="Pen"/>
    <n v="3"/>
    <n v="758.6"/>
    <n v="2275.8000000000002"/>
    <s v="Low"/>
    <n v="2023"/>
    <s v="Jacqueline Garza"/>
    <s v="JACQUELINE GARZA"/>
    <n v="2048.2200000000003"/>
    <s v="Jun-2023"/>
    <n v="409.64400000000001"/>
    <s v="Pen Office Supplies"/>
  </r>
  <r>
    <n v="9950"/>
    <x v="55"/>
    <s v="Catherine Adams"/>
    <s v="South"/>
    <s v="Electronics"/>
    <s v="Chair"/>
    <n v="7"/>
    <n v="415.24"/>
    <n v="2906.68"/>
    <s v="Low"/>
    <n v="2023"/>
    <s v="Catherine Adams"/>
    <s v="CATHERINE ADAMS"/>
    <n v="2616.0120000000002"/>
    <s v="Jun-2023"/>
    <n v="523.2023999999999"/>
    <s v="Chair Electronics"/>
  </r>
  <r>
    <n v="7167"/>
    <x v="55"/>
    <s v="Adam Huff"/>
    <s v="East"/>
    <s v="Furniture"/>
    <s v="Notebook"/>
    <n v="5"/>
    <n v="869.59"/>
    <n v="4347.95"/>
    <s v="Low"/>
    <n v="2023"/>
    <s v="Adam Huff"/>
    <s v="ADAM HUFF"/>
    <n v="3913.1550000000007"/>
    <s v="Jun-2023"/>
    <n v="782.63099999999997"/>
    <s v="Notebook Furniture"/>
  </r>
  <r>
    <n v="2096"/>
    <x v="55"/>
    <s v="Madison Green"/>
    <s v="West"/>
    <s v="Furniture"/>
    <s v="Table"/>
    <n v="9"/>
    <n v="869.24"/>
    <n v="7823.16"/>
    <s v="High"/>
    <n v="2023"/>
    <s v="Madison Green"/>
    <s v="MADISON GREEN"/>
    <n v="7040.8440000000001"/>
    <s v="Jun-2023"/>
    <n v="1408.1687999999999"/>
    <s v="Table Furniture"/>
  </r>
  <r>
    <n v="3147"/>
    <x v="56"/>
    <s v="Dr. James Mitchell"/>
    <s v="East"/>
    <s v="Furniture"/>
    <s v="Printer"/>
    <n v="1"/>
    <n v="760.66"/>
    <n v="760.66"/>
    <s v="Low"/>
    <n v="2023"/>
    <s v="Dr. James Mitchell"/>
    <s v="DR. JAMES MITCHELL"/>
    <n v="684.59399999999994"/>
    <s v="Jun-2023"/>
    <n v="136.91879999999998"/>
    <s v="Printer Furniture"/>
  </r>
  <r>
    <n v="1195"/>
    <x v="56"/>
    <s v="Victoria Velasquez"/>
    <s v="North"/>
    <s v="Furniture"/>
    <s v="Table"/>
    <n v="5"/>
    <n v="698.03"/>
    <n v="3490.15"/>
    <s v="Low"/>
    <n v="2023"/>
    <s v="Victoria Velasquez"/>
    <s v="VICTORIA VELASQUEZ"/>
    <n v="3141.1349999999998"/>
    <s v="Jun-2023"/>
    <n v="628.22699999999998"/>
    <s v="Table Furniture"/>
  </r>
  <r>
    <n v="7602"/>
    <x v="57"/>
    <s v="James Garza"/>
    <s v="North"/>
    <s v="Office Supplies"/>
    <s v="Notebook"/>
    <n v="4"/>
    <n v="863.42"/>
    <n v="3453.68"/>
    <s v="Low"/>
    <n v="2023"/>
    <s v="James Garza"/>
    <s v="JAMES GARZA"/>
    <n v="3108.3119999999999"/>
    <s v="Jun-2023"/>
    <n v="621.66239999999993"/>
    <s v="Notebook Office Supplies"/>
  </r>
  <r>
    <n v="4461"/>
    <x v="57"/>
    <s v="Jordan Williams"/>
    <s v="South"/>
    <s v="Office Supplies"/>
    <s v="Notebook"/>
    <n v="9"/>
    <n v="727.1"/>
    <n v="6543.9000000000005"/>
    <s v="High"/>
    <n v="2023"/>
    <s v="Jordan Williams"/>
    <s v="JORDAN WILLIAMS"/>
    <n v="5889.51"/>
    <s v="Jun-2023"/>
    <n v="1177.902"/>
    <s v="Notebook Office Supplies"/>
  </r>
  <r>
    <n v="6383"/>
    <x v="57"/>
    <s v="Kristin Watts"/>
    <s v="South"/>
    <s v="Furniture"/>
    <s v="Table"/>
    <n v="6"/>
    <n v="852.91"/>
    <n v="5117.46"/>
    <s v="High"/>
    <n v="2023"/>
    <s v="Kristin Watts"/>
    <s v="KRISTIN WATTS"/>
    <n v="4605.7139999999999"/>
    <s v="Jun-2023"/>
    <n v="921.14279999999997"/>
    <s v="Table Furniture"/>
  </r>
  <r>
    <n v="3672"/>
    <x v="58"/>
    <s v="Brandon Murillo"/>
    <s v="North"/>
    <s v="Furniture"/>
    <s v="Chair"/>
    <n v="3"/>
    <n v="642.14"/>
    <n v="1926.42"/>
    <s v="Low"/>
    <n v="2023"/>
    <s v="Brandon Murillo"/>
    <s v="BRANDON MURILLO"/>
    <n v="1733.7780000000002"/>
    <s v="Jun-2023"/>
    <n v="346.75560000000002"/>
    <s v="Chair Furniture"/>
  </r>
  <r>
    <n v="4256"/>
    <x v="59"/>
    <s v="Lisa Williams"/>
    <s v="West"/>
    <s v="Office Supplies"/>
    <s v="Desk"/>
    <n v="6"/>
    <n v="968.51"/>
    <n v="5811.0599999999986"/>
    <s v="High"/>
    <n v="2023"/>
    <s v="Lisa Williams"/>
    <s v="LISA WILLIAMS"/>
    <n v="5229.9539999999997"/>
    <s v="Jun-2023"/>
    <n v="1045.9907999999998"/>
    <s v="Desk Office Supplies"/>
  </r>
  <r>
    <n v="1541"/>
    <x v="60"/>
    <s v="Brooke Garrett"/>
    <s v="North"/>
    <s v="Furniture"/>
    <s v="Laptop"/>
    <n v="7"/>
    <n v="846.34"/>
    <n v="5924.38"/>
    <s v="High"/>
    <n v="2023"/>
    <s v="Brooke Garrett"/>
    <s v="BROOKE GARRETT"/>
    <n v="5331.942"/>
    <s v="Jun-2023"/>
    <n v="1066.3884"/>
    <s v="Laptop Furniture"/>
  </r>
  <r>
    <n v="5251"/>
    <x v="60"/>
    <s v="Tommy Leonard"/>
    <s v="East"/>
    <s v="Furniture"/>
    <s v="Desk"/>
    <n v="7"/>
    <n v="218.56"/>
    <n v="1529.92"/>
    <s v="Low"/>
    <n v="2023"/>
    <s v="Tommy Leonard"/>
    <s v="TOMMY LEONARD"/>
    <n v="1376.9280000000001"/>
    <s v="Jun-2023"/>
    <n v="275.38560000000001"/>
    <s v="Desk Furniture"/>
  </r>
  <r>
    <n v="5204"/>
    <x v="60"/>
    <s v="Jeffrey Miller"/>
    <s v="East"/>
    <s v="Furniture"/>
    <s v="Printer"/>
    <n v="9"/>
    <n v="869.59"/>
    <n v="7826.31"/>
    <s v="High"/>
    <n v="2023"/>
    <s v="Jeffrey Miller"/>
    <s v="JEFFREY MILLER"/>
    <n v="7043.679000000001"/>
    <s v="Jun-2023"/>
    <n v="1408.7357999999999"/>
    <s v="Printer Furniture"/>
  </r>
  <r>
    <n v="3188"/>
    <x v="60"/>
    <s v="Timothy Thomas"/>
    <s v="South"/>
    <s v="Furniture"/>
    <s v="Monitor"/>
    <n v="9"/>
    <n v="544.61"/>
    <n v="4901.49"/>
    <s v="Low"/>
    <n v="2023"/>
    <s v="Timothy Thomas"/>
    <s v="TIMOTHY THOMAS"/>
    <n v="4411.3410000000003"/>
    <s v="Jun-2023"/>
    <n v="882.26819999999998"/>
    <s v="Monitor Furniture"/>
  </r>
  <r>
    <n v="6693"/>
    <x v="61"/>
    <s v="Carol Guerra"/>
    <s v="North"/>
    <s v="Furniture"/>
    <s v="Laptop"/>
    <n v="7"/>
    <n v="937.46"/>
    <n v="6562.22"/>
    <s v="High"/>
    <n v="2023"/>
    <s v="Carol Guerra"/>
    <s v="CAROL GUERRA"/>
    <n v="5905.9980000000005"/>
    <s v="Jun-2023"/>
    <n v="1181.1995999999999"/>
    <s v="Laptop Furniture"/>
  </r>
  <r>
    <n v="8692"/>
    <x v="62"/>
    <s v="Kimberly Ballard"/>
    <s v="West"/>
    <s v="Electronics"/>
    <s v="Pen"/>
    <n v="4"/>
    <n v="246.39"/>
    <n v="985.56"/>
    <s v="Low"/>
    <n v="2023"/>
    <s v="Kimberly Ballard"/>
    <s v="KIMBERLY BALLARD"/>
    <n v="887.00400000000002"/>
    <s v="Jun-2023"/>
    <n v="177.40079999999998"/>
    <s v="Pen Electronics"/>
  </r>
  <r>
    <n v="4482"/>
    <x v="62"/>
    <s v="Frank Thomas"/>
    <s v="West"/>
    <s v="Office Supplies"/>
    <s v="Table"/>
    <n v="2"/>
    <n v="735.78"/>
    <n v="1471.56"/>
    <s v="Low"/>
    <n v="2023"/>
    <s v="Frank Thomas"/>
    <s v="FRANK THOMAS"/>
    <n v="1324.404"/>
    <s v="Jun-2023"/>
    <n v="264.88079999999997"/>
    <s v="Table Office Supplies"/>
  </r>
  <r>
    <n v="4174"/>
    <x v="63"/>
    <s v="Erica Russell"/>
    <s v="North"/>
    <s v="Electronics"/>
    <s v="Printer"/>
    <n v="7"/>
    <n v="556.53"/>
    <n v="3895.71"/>
    <s v="Low"/>
    <n v="2023"/>
    <s v="Erica Russell"/>
    <s v="ERICA RUSSELL"/>
    <n v="3506.1390000000001"/>
    <s v="Jul-2023"/>
    <n v="701.2278"/>
    <s v="Printer Electronics"/>
  </r>
  <r>
    <n v="4577"/>
    <x v="64"/>
    <s v="Kimberly Curtis"/>
    <s v="North"/>
    <s v="Electronics"/>
    <s v="Laptop"/>
    <n v="2"/>
    <n v="637.14"/>
    <n v="1274.28"/>
    <s v="Low"/>
    <n v="2023"/>
    <s v="Kimberly Curtis"/>
    <s v="KIMBERLY CURTIS"/>
    <n v="1146.8520000000001"/>
    <s v="Jul-2023"/>
    <n v="229.37039999999999"/>
    <s v="Laptop Electronics"/>
  </r>
  <r>
    <n v="7008"/>
    <x v="64"/>
    <s v="Alyssa Jackson"/>
    <s v="North"/>
    <s v="Office Supplies"/>
    <s v="Chair"/>
    <n v="2"/>
    <n v="485.7"/>
    <n v="971.4"/>
    <s v="Low"/>
    <n v="2023"/>
    <s v="Alyssa Jackson"/>
    <s v="ALYSSA JACKSON"/>
    <n v="874.26"/>
    <s v="Jul-2023"/>
    <n v="174.85199999999998"/>
    <s v="Chair Office Supplies"/>
  </r>
  <r>
    <n v="8506"/>
    <x v="64"/>
    <s v="George Taylor"/>
    <s v="East"/>
    <s v="Office Supplies"/>
    <s v="Laptop"/>
    <n v="4"/>
    <n v="975.05"/>
    <n v="3900.2"/>
    <s v="Low"/>
    <n v="2023"/>
    <s v="George Taylor"/>
    <s v="GEORGE TAYLOR"/>
    <n v="3510.18"/>
    <s v="Jul-2023"/>
    <n v="702.03599999999994"/>
    <s v="Laptop Office Supplies"/>
  </r>
  <r>
    <n v="5158"/>
    <x v="64"/>
    <s v="Michele Thomas"/>
    <s v="East"/>
    <s v="Electronics"/>
    <s v="Laptop"/>
    <n v="1"/>
    <n v="385.99"/>
    <n v="385.99"/>
    <s v="Low"/>
    <n v="2023"/>
    <s v="Michele Thomas"/>
    <s v="MICHELE THOMAS"/>
    <n v="347.39100000000002"/>
    <s v="Jul-2023"/>
    <n v="69.478200000000001"/>
    <s v="Laptop Electronics"/>
  </r>
  <r>
    <n v="6131"/>
    <x v="65"/>
    <s v="Michael Adams"/>
    <s v="South"/>
    <s v="Electronics"/>
    <s v="Desk"/>
    <n v="5"/>
    <n v="108.45"/>
    <n v="542.25"/>
    <s v="Low"/>
    <n v="2023"/>
    <s v="Michael Adams"/>
    <s v="MICHAEL ADAMS"/>
    <n v="488.02500000000003"/>
    <s v="Jul-2023"/>
    <n v="97.60499999999999"/>
    <s v="Desk Electronics"/>
  </r>
  <r>
    <n v="9590"/>
    <x v="65"/>
    <s v="Sharon Davis"/>
    <s v="West"/>
    <s v="Furniture"/>
    <s v="Printer"/>
    <n v="1"/>
    <n v="587.21"/>
    <n v="587.21"/>
    <s v="Low"/>
    <n v="2023"/>
    <s v="Sharon Davis"/>
    <s v="SHARON DAVIS"/>
    <n v="528.48900000000003"/>
    <s v="Jul-2023"/>
    <n v="105.6978"/>
    <s v="Printer Furniture"/>
  </r>
  <r>
    <n v="7344"/>
    <x v="65"/>
    <s v="Dalton Hines"/>
    <s v="North"/>
    <s v="Furniture"/>
    <s v="Monitor"/>
    <n v="1"/>
    <n v="699.33"/>
    <n v="699.33"/>
    <s v="Low"/>
    <n v="2023"/>
    <s v="Dalton Hines"/>
    <s v="DALTON HINES"/>
    <n v="629.39700000000005"/>
    <s v="Jul-2023"/>
    <n v="125.8794"/>
    <s v="Monitor Furniture"/>
  </r>
  <r>
    <n v="6119"/>
    <x v="65"/>
    <s v="Lisa Nelson"/>
    <s v="South"/>
    <s v="Electronics"/>
    <s v="Desk"/>
    <n v="1"/>
    <n v="171.99"/>
    <n v="171.99"/>
    <s v="Low"/>
    <n v="2023"/>
    <s v="Lisa Nelson"/>
    <s v="LISA NELSON"/>
    <n v="154.79100000000003"/>
    <s v="Jul-2023"/>
    <n v="30.958200000000001"/>
    <s v="Desk Electronics"/>
  </r>
  <r>
    <n v="3066"/>
    <x v="65"/>
    <s v="Emily Martinez"/>
    <s v="East"/>
    <s v="Electronics"/>
    <s v="Printer"/>
    <n v="1"/>
    <n v="66.52"/>
    <n v="66.52"/>
    <s v="Low"/>
    <n v="2023"/>
    <s v="Emily Martinez"/>
    <s v="EMILY MARTINEZ"/>
    <n v="59.867999999999995"/>
    <s v="Jul-2023"/>
    <n v="11.973599999999999"/>
    <s v="Printer Electronics"/>
  </r>
  <r>
    <n v="8318"/>
    <x v="65"/>
    <s v="Amber Ellis"/>
    <s v="East"/>
    <s v="Office Supplies"/>
    <s v="Table"/>
    <n v="6"/>
    <n v="815.83"/>
    <n v="4894.9799999999996"/>
    <s v="Low"/>
    <n v="2023"/>
    <s v="Amber Ellis"/>
    <s v="AMBER ELLIS"/>
    <n v="4405.482"/>
    <s v="Jul-2023"/>
    <n v="881.0963999999999"/>
    <s v="Table Office Supplies"/>
  </r>
  <r>
    <n v="1586"/>
    <x v="66"/>
    <s v="Anthony Castillo"/>
    <s v="South"/>
    <s v="Office Supplies"/>
    <s v="Pen"/>
    <n v="4"/>
    <n v="819.27"/>
    <n v="3277.08"/>
    <s v="Low"/>
    <n v="2023"/>
    <s v="Anthony Castillo"/>
    <s v="ANTHONY CASTILLO"/>
    <n v="2949.3719999999998"/>
    <s v="Jul-2023"/>
    <n v="589.87439999999992"/>
    <s v="Pen Office Supplies"/>
  </r>
  <r>
    <n v="2588"/>
    <x v="66"/>
    <s v="Jeremy Smith"/>
    <s v="North"/>
    <s v="Electronics"/>
    <s v="Table"/>
    <n v="9"/>
    <n v="423.59"/>
    <n v="3812.31"/>
    <s v="Low"/>
    <n v="2023"/>
    <s v="Jeremy Smith"/>
    <s v="JEREMY SMITH"/>
    <n v="3431.0789999999997"/>
    <s v="Jul-2023"/>
    <n v="686.21579999999994"/>
    <s v="Table Electronics"/>
  </r>
  <r>
    <n v="9171"/>
    <x v="67"/>
    <s v="Melinda Bryant"/>
    <s v="South"/>
    <s v="Furniture"/>
    <s v="Chair"/>
    <n v="4"/>
    <n v="533.65"/>
    <n v="2134.6"/>
    <s v="Low"/>
    <n v="2023"/>
    <s v="Melinda Bryant"/>
    <s v="MELINDA BRYANT"/>
    <n v="1921.1399999999999"/>
    <s v="Jul-2023"/>
    <n v="384.22799999999995"/>
    <s v="Chair Furniture"/>
  </r>
  <r>
    <n v="3766"/>
    <x v="67"/>
    <s v="Nicole Thomas"/>
    <s v="North"/>
    <s v="Furniture"/>
    <s v="Laptop"/>
    <n v="4"/>
    <n v="365.64"/>
    <n v="1462.56"/>
    <s v="Low"/>
    <n v="2023"/>
    <s v="Nicole Thomas"/>
    <s v="NICOLE THOMAS"/>
    <n v="1316.3040000000001"/>
    <s v="Jul-2023"/>
    <n v="263.26079999999996"/>
    <s v="Laptop Furniture"/>
  </r>
  <r>
    <n v="3427"/>
    <x v="67"/>
    <s v="Richard Taylor"/>
    <s v="East"/>
    <s v="Office Supplies"/>
    <s v="Monitor"/>
    <n v="6"/>
    <n v="48.95"/>
    <n v="293.7"/>
    <s v="Low"/>
    <n v="2023"/>
    <s v="Richard Taylor"/>
    <s v="RICHARD TAYLOR"/>
    <n v="264.33000000000004"/>
    <s v="Jul-2023"/>
    <n v="52.865999999999993"/>
    <s v="Monitor Office Supplies"/>
  </r>
  <r>
    <n v="5704"/>
    <x v="68"/>
    <s v="Sheila Cunningham"/>
    <s v="West"/>
    <s v="Furniture"/>
    <s v="Monitor"/>
    <n v="6"/>
    <n v="596.48"/>
    <n v="3578.88"/>
    <s v="Low"/>
    <n v="2023"/>
    <s v="Sheila Cunningham"/>
    <s v="SHEILA CUNNINGHAM"/>
    <n v="3220.9920000000002"/>
    <s v="Jul-2023"/>
    <n v="644.19839999999999"/>
    <s v="Monitor Furniture"/>
  </r>
  <r>
    <n v="9361"/>
    <x v="69"/>
    <s v="Kristen Smith"/>
    <s v="South"/>
    <s v="Electronics"/>
    <s v="Table"/>
    <n v="4"/>
    <n v="479.88"/>
    <n v="1919.52"/>
    <s v="Low"/>
    <n v="2023"/>
    <s v="Kristen Smith"/>
    <s v="KRISTEN SMITH"/>
    <n v="1727.568"/>
    <s v="Jul-2023"/>
    <n v="345.5136"/>
    <s v="Table Electronics"/>
  </r>
  <r>
    <n v="1365"/>
    <x v="70"/>
    <s v="Kayla Johnson"/>
    <s v="East"/>
    <s v="Office Supplies"/>
    <s v="Pen"/>
    <n v="1"/>
    <n v="74.7"/>
    <n v="74.7"/>
    <s v="Low"/>
    <n v="2023"/>
    <s v="Kayla Johnson"/>
    <s v="KAYLA JOHNSON"/>
    <n v="67.23"/>
    <s v="Jul-2023"/>
    <n v="13.446"/>
    <s v="Pen Office Supplies"/>
  </r>
  <r>
    <n v="1451"/>
    <x v="71"/>
    <s v="Sarah Hodge"/>
    <s v="East"/>
    <s v="Electronics"/>
    <s v="Desk"/>
    <n v="1"/>
    <n v="865.71"/>
    <n v="865.71"/>
    <s v="Low"/>
    <n v="2023"/>
    <s v="Sarah Hodge"/>
    <s v="SARAH HODGE"/>
    <n v="779.13900000000001"/>
    <s v="Jul-2023"/>
    <n v="155.8278"/>
    <s v="Desk Electronics"/>
  </r>
  <r>
    <n v="6441"/>
    <x v="72"/>
    <s v="Corey Sparks"/>
    <s v="West"/>
    <s v="Office Supplies"/>
    <s v="Laptop"/>
    <n v="8"/>
    <n v="800.8"/>
    <n v="6406.4"/>
    <s v="High"/>
    <n v="2023"/>
    <s v="Corey Sparks"/>
    <s v="COREY SPARKS"/>
    <n v="5765.76"/>
    <s v="Jul-2023"/>
    <n v="1153.1519999999998"/>
    <s v="Laptop Office Supplies"/>
  </r>
  <r>
    <n v="8116"/>
    <x v="72"/>
    <s v="Mitchell Willis"/>
    <s v="East"/>
    <s v="Furniture"/>
    <s v="Notebook"/>
    <n v="5"/>
    <n v="885.36"/>
    <n v="4426.8"/>
    <s v="Low"/>
    <n v="2023"/>
    <s v="Mitchell Willis"/>
    <s v="MITCHELL WILLIS"/>
    <n v="3984.1200000000003"/>
    <s v="Jul-2023"/>
    <n v="796.82399999999996"/>
    <s v="Notebook Furniture"/>
  </r>
  <r>
    <n v="5820"/>
    <x v="73"/>
    <s v="Frank Lewis"/>
    <s v="East"/>
    <s v="Office Supplies"/>
    <s v="Laptop"/>
    <n v="3"/>
    <n v="235"/>
    <n v="705"/>
    <s v="Low"/>
    <n v="2023"/>
    <s v="Frank Lewis"/>
    <s v="FRANK LEWIS"/>
    <n v="634.5"/>
    <s v="Jul-2023"/>
    <n v="126.89999999999999"/>
    <s v="Laptop Office Supplies"/>
  </r>
  <r>
    <n v="5984"/>
    <x v="73"/>
    <s v="Lynn Stewart"/>
    <s v="West"/>
    <s v="Electronics"/>
    <s v="Monitor"/>
    <n v="7"/>
    <n v="400.53"/>
    <n v="2803.71"/>
    <s v="Low"/>
    <n v="2023"/>
    <s v="Lynn Stewart"/>
    <s v="LYNN STEWART"/>
    <n v="2523.3389999999999"/>
    <s v="Jul-2023"/>
    <n v="504.6678"/>
    <s v="Monitor Electronics"/>
  </r>
  <r>
    <n v="2619"/>
    <x v="74"/>
    <s v="Traci Jenkins"/>
    <s v="East"/>
    <s v="Electronics"/>
    <s v="Monitor"/>
    <n v="8"/>
    <n v="637.66999999999996"/>
    <n v="5101.3599999999997"/>
    <s v="High"/>
    <n v="2023"/>
    <s v="Traci Jenkins"/>
    <s v="TRACI JENKINS"/>
    <n v="4591.2240000000002"/>
    <s v="Jul-2023"/>
    <n v="918.24479999999994"/>
    <s v="Monitor Electronics"/>
  </r>
  <r>
    <n v="5433"/>
    <x v="74"/>
    <s v="David Melendez"/>
    <s v="South"/>
    <s v="Electronics"/>
    <s v="Pen"/>
    <n v="9"/>
    <n v="136.81"/>
    <n v="1231.29"/>
    <s v="Low"/>
    <n v="2023"/>
    <s v="David Melendez"/>
    <s v="DAVID MELENDEZ"/>
    <n v="1108.1610000000001"/>
    <s v="Jul-2023"/>
    <n v="221.63219999999998"/>
    <s v="Pen Electronics"/>
  </r>
  <r>
    <n v="7883"/>
    <x v="75"/>
    <s v="Cody Patrick"/>
    <s v="East"/>
    <s v="Electronics"/>
    <s v="Desk"/>
    <n v="8"/>
    <n v="803.52"/>
    <n v="6428.16"/>
    <s v="High"/>
    <n v="2023"/>
    <s v="Cody Patrick"/>
    <s v="CODY PATRICK"/>
    <n v="5785.3440000000001"/>
    <s v="Jul-2023"/>
    <n v="1157.0688"/>
    <s v="Desk Electronics"/>
  </r>
  <r>
    <n v="5948"/>
    <x v="76"/>
    <s v="Carrie Rowland"/>
    <s v="West"/>
    <s v="Office Supplies"/>
    <s v="Monitor"/>
    <n v="2"/>
    <n v="42.87"/>
    <n v="85.74"/>
    <s v="Low"/>
    <n v="2023"/>
    <s v="Carrie Rowland"/>
    <s v="CARRIE ROWLAND"/>
    <n v="77.165999999999997"/>
    <s v="Jul-2023"/>
    <n v="15.433199999999999"/>
    <s v="Monitor Office Supplies"/>
  </r>
  <r>
    <n v="7134"/>
    <x v="76"/>
    <s v="Alexandra Sullivan"/>
    <s v="North"/>
    <s v="Electronics"/>
    <s v="Printer"/>
    <n v="7"/>
    <n v="728.01"/>
    <n v="5096.07"/>
    <s v="High"/>
    <n v="2023"/>
    <s v="Alexandra Sullivan"/>
    <s v="ALEXANDRA SULLIVAN"/>
    <n v="4586.4630000000006"/>
    <s v="Jul-2023"/>
    <n v="917.29259999999988"/>
    <s v="Printer Electronics"/>
  </r>
  <r>
    <n v="2461"/>
    <x v="77"/>
    <s v="James Smith"/>
    <s v="North"/>
    <s v="Electronics"/>
    <s v="Notebook"/>
    <n v="3"/>
    <n v="294.37"/>
    <n v="883.11"/>
    <s v="Low"/>
    <n v="2023"/>
    <s v="James Smith"/>
    <s v="JAMES SMITH"/>
    <n v="794.79899999999998"/>
    <s v="Jul-2023"/>
    <n v="158.9598"/>
    <s v="Notebook Electronics"/>
  </r>
  <r>
    <n v="4578"/>
    <x v="77"/>
    <s v="Michelle Tyler"/>
    <s v="South"/>
    <s v="Furniture"/>
    <s v="Printer"/>
    <n v="3"/>
    <n v="809.77"/>
    <n v="2429.31"/>
    <s v="Low"/>
    <n v="2023"/>
    <s v="Michelle Tyler"/>
    <s v="MICHELLE TYLER"/>
    <n v="2186.3789999999999"/>
    <s v="Jul-2023"/>
    <n v="437.27579999999995"/>
    <s v="Printer Furniture"/>
  </r>
  <r>
    <n v="4820"/>
    <x v="78"/>
    <s v="Sandra Thompson"/>
    <s v="West"/>
    <s v="Electronics"/>
    <s v="Desk"/>
    <n v="9"/>
    <n v="189.62"/>
    <n v="1706.58"/>
    <s v="Low"/>
    <n v="2023"/>
    <s v="Sandra Thompson"/>
    <s v="SANDRA THOMPSON"/>
    <n v="1535.922"/>
    <s v="Jul-2023"/>
    <n v="307.18439999999998"/>
    <s v="Desk Electronics"/>
  </r>
  <r>
    <n v="5104"/>
    <x v="78"/>
    <s v="Jerry Clark"/>
    <s v="North"/>
    <s v="Electronics"/>
    <s v="Monitor"/>
    <n v="8"/>
    <n v="928.47"/>
    <n v="7427.76"/>
    <s v="High"/>
    <n v="2023"/>
    <s v="Jerry Clark"/>
    <s v="JERRY CLARK"/>
    <n v="6684.9840000000004"/>
    <s v="Jul-2023"/>
    <n v="1336.9967999999999"/>
    <s v="Monitor Electronics"/>
  </r>
  <r>
    <n v="5907"/>
    <x v="78"/>
    <s v="Jeffrey Powell"/>
    <s v="North"/>
    <s v="Electronics"/>
    <s v="Monitor"/>
    <n v="4"/>
    <n v="280.89"/>
    <n v="1123.56"/>
    <s v="Low"/>
    <n v="2023"/>
    <s v="Jeffrey Powell"/>
    <s v="JEFFREY POWELL"/>
    <n v="1011.204"/>
    <s v="Jul-2023"/>
    <n v="202.24079999999998"/>
    <s v="Monitor Electronics"/>
  </r>
  <r>
    <n v="9772"/>
    <x v="78"/>
    <s v="Mark Salinas"/>
    <s v="West"/>
    <s v="Furniture"/>
    <s v="Table"/>
    <n v="6"/>
    <n v="361.45"/>
    <n v="2168.6999999999998"/>
    <s v="Low"/>
    <n v="2023"/>
    <s v="Mark Salinas"/>
    <s v="MARK SALINAS"/>
    <n v="1951.83"/>
    <s v="Jul-2023"/>
    <n v="390.36599999999993"/>
    <s v="Table Furniture"/>
  </r>
  <r>
    <n v="6492"/>
    <x v="78"/>
    <s v="Joseph Olsen"/>
    <s v="West"/>
    <s v="Office Supplies"/>
    <s v="Printer"/>
    <n v="6"/>
    <n v="566.66999999999996"/>
    <n v="3400.02"/>
    <s v="Low"/>
    <n v="2023"/>
    <s v="Joseph Olsen"/>
    <s v="JOSEPH OLSEN"/>
    <n v="3060.018"/>
    <s v="Jul-2023"/>
    <n v="612.00360000000001"/>
    <s v="Printer Office Supplies"/>
  </r>
  <r>
    <n v="1871"/>
    <x v="78"/>
    <s v="Jonathan Williams"/>
    <s v="South"/>
    <s v="Furniture"/>
    <s v="Monitor"/>
    <n v="3"/>
    <n v="919.74"/>
    <n v="2759.22"/>
    <s v="Low"/>
    <n v="2023"/>
    <s v="Jonathan Williams"/>
    <s v="JONATHAN WILLIAMS"/>
    <n v="2483.2980000000002"/>
    <s v="Jul-2023"/>
    <n v="496.65959999999995"/>
    <s v="Monitor Furniture"/>
  </r>
  <r>
    <n v="1941"/>
    <x v="79"/>
    <s v="Kelly Case"/>
    <s v="West"/>
    <s v="Furniture"/>
    <s v="Chair"/>
    <n v="3"/>
    <n v="356.62"/>
    <n v="1069.8599999999999"/>
    <s v="Low"/>
    <n v="2023"/>
    <s v="Kelly Case"/>
    <s v="KELLY CASE"/>
    <n v="962.87400000000002"/>
    <s v="Jul-2023"/>
    <n v="192.57479999999998"/>
    <s v="Chair Furniture"/>
  </r>
  <r>
    <n v="2372"/>
    <x v="79"/>
    <s v="Fernando Hickman"/>
    <s v="South"/>
    <s v="Furniture"/>
    <s v="Monitor"/>
    <n v="7"/>
    <n v="248.29"/>
    <n v="1738.03"/>
    <s v="Low"/>
    <n v="2023"/>
    <s v="Fernando Hickman"/>
    <s v="FERNANDO HICKMAN"/>
    <n v="1564.2269999999999"/>
    <s v="Jul-2023"/>
    <n v="312.84539999999998"/>
    <s v="Monitor Furniture"/>
  </r>
  <r>
    <n v="6097"/>
    <x v="80"/>
    <s v="Jordan Joseph"/>
    <s v="South"/>
    <s v="Electronics"/>
    <s v="Laptop"/>
    <n v="1"/>
    <n v="451.44"/>
    <n v="451.44"/>
    <s v="Low"/>
    <n v="2023"/>
    <s v="Jordan Joseph"/>
    <s v="JORDAN JOSEPH"/>
    <n v="406.29599999999999"/>
    <s v="Jul-2023"/>
    <n v="81.259199999999993"/>
    <s v="Laptop Electronics"/>
  </r>
  <r>
    <n v="4920"/>
    <x v="81"/>
    <s v="Donald Davis"/>
    <s v="East"/>
    <s v="Electronics"/>
    <s v="Printer"/>
    <n v="8"/>
    <n v="389.31"/>
    <n v="3114.48"/>
    <s v="Low"/>
    <n v="2023"/>
    <s v="Donald Davis"/>
    <s v="DONALD DAVIS"/>
    <n v="2803.0320000000002"/>
    <s v="Jul-2023"/>
    <n v="560.60640000000001"/>
    <s v="Printer Electronics"/>
  </r>
  <r>
    <n v="5825"/>
    <x v="82"/>
    <s v="Darlene Snyder"/>
    <s v="South"/>
    <s v="Furniture"/>
    <s v="Table"/>
    <n v="1"/>
    <n v="96.12"/>
    <n v="96.12"/>
    <s v="Low"/>
    <n v="2023"/>
    <s v="Darlene Snyder"/>
    <s v="DARLENE SNYDER"/>
    <n v="86.50800000000001"/>
    <s v="Jul-2023"/>
    <n v="17.301600000000001"/>
    <s v="Table Furniture"/>
  </r>
  <r>
    <n v="3847"/>
    <x v="82"/>
    <s v="John Bryant"/>
    <s v="East"/>
    <s v="Office Supplies"/>
    <s v="Notebook"/>
    <n v="1"/>
    <n v="762.69"/>
    <n v="762.69"/>
    <s v="Low"/>
    <n v="2023"/>
    <s v="John Bryant"/>
    <s v="JOHN BRYANT"/>
    <n v="686.42100000000005"/>
    <s v="Jul-2023"/>
    <n v="137.2842"/>
    <s v="Notebook Office Supplies"/>
  </r>
  <r>
    <n v="5259"/>
    <x v="83"/>
    <s v="Catherine Johnson"/>
    <s v="West"/>
    <s v="Office Supplies"/>
    <s v="Desk"/>
    <n v="9"/>
    <n v="948.97"/>
    <n v="8540.73"/>
    <s v="High"/>
    <n v="2023"/>
    <s v="Catherine Johnson"/>
    <s v="CATHERINE JOHNSON"/>
    <n v="7686.6570000000011"/>
    <s v="Jul-2023"/>
    <n v="1537.3313999999998"/>
    <s v="Desk Office Supplies"/>
  </r>
  <r>
    <n v="3522"/>
    <x v="83"/>
    <s v="Mrs. Misty Miller MD"/>
    <s v="West"/>
    <s v="Electronics"/>
    <s v="Laptop"/>
    <n v="2"/>
    <n v="955.97"/>
    <n v="1911.94"/>
    <s v="Low"/>
    <n v="2023"/>
    <s v="Mrs. Misty Miller Md"/>
    <s v="MRS. MISTY MILLER MD"/>
    <n v="1720.7460000000001"/>
    <s v="Jul-2023"/>
    <n v="344.14920000000001"/>
    <s v="Laptop Electronics"/>
  </r>
  <r>
    <n v="2482"/>
    <x v="84"/>
    <s v="Mitchell Valenzuela"/>
    <s v="North"/>
    <s v="Electronics"/>
    <s v="Printer"/>
    <n v="5"/>
    <n v="730.91"/>
    <n v="3654.55"/>
    <s v="Low"/>
    <n v="2023"/>
    <s v="Mitchell Valenzuela"/>
    <s v="MITCHELL VALENZUELA"/>
    <n v="3289.0949999999998"/>
    <s v="Jul-2023"/>
    <n v="657.81899999999996"/>
    <s v="Printer Electronics"/>
  </r>
  <r>
    <n v="7556"/>
    <x v="85"/>
    <s v="Jamie Ochoa DVM"/>
    <s v="South"/>
    <s v="Office Supplies"/>
    <s v="Chair"/>
    <n v="1"/>
    <n v="887.12"/>
    <n v="887.12"/>
    <s v="Low"/>
    <n v="2023"/>
    <s v="Jamie Ochoa Dvm"/>
    <s v="JAMIE OCHOA DVM"/>
    <n v="798.40800000000002"/>
    <s v="Jul-2023"/>
    <n v="159.6816"/>
    <s v="Chair Office Supplies"/>
  </r>
  <r>
    <n v="4975"/>
    <x v="86"/>
    <s v="Eugene Dixon"/>
    <s v="North"/>
    <s v="Office Supplies"/>
    <s v="Pen"/>
    <n v="1"/>
    <n v="129.36000000000001"/>
    <n v="129.36000000000001"/>
    <s v="Low"/>
    <n v="2023"/>
    <s v="Eugene Dixon"/>
    <s v="EUGENE DIXON"/>
    <n v="116.42400000000002"/>
    <s v="Jul-2023"/>
    <n v="23.284800000000001"/>
    <s v="Pen Office Supplies"/>
  </r>
  <r>
    <n v="9126"/>
    <x v="87"/>
    <s v="Marc Hodges"/>
    <s v="East"/>
    <s v="Furniture"/>
    <s v="Table"/>
    <n v="1"/>
    <n v="523.22"/>
    <n v="523.22"/>
    <s v="Low"/>
    <n v="2023"/>
    <s v="Marc Hodges"/>
    <s v="MARC HODGES"/>
    <n v="470.89800000000002"/>
    <s v="Jul-2023"/>
    <n v="94.179600000000008"/>
    <s v="Table Furniture"/>
  </r>
  <r>
    <n v="1607"/>
    <x v="88"/>
    <s v="Jennifer Hahn"/>
    <s v="South"/>
    <s v="Furniture"/>
    <s v="Desk"/>
    <n v="7"/>
    <n v="969.72"/>
    <n v="6788.04"/>
    <s v="High"/>
    <n v="2023"/>
    <s v="Jennifer Hahn"/>
    <s v="JENNIFER HAHN"/>
    <n v="6109.2360000000008"/>
    <s v="Jul-2023"/>
    <n v="1221.8471999999999"/>
    <s v="Desk Furniture"/>
  </r>
  <r>
    <n v="4646"/>
    <x v="88"/>
    <s v="William Roman"/>
    <s v="West"/>
    <s v="Furniture"/>
    <s v="Pen"/>
    <n v="3"/>
    <n v="707.63"/>
    <n v="2122.89"/>
    <s v="Low"/>
    <n v="2023"/>
    <s v="William Roman"/>
    <s v="WILLIAM ROMAN"/>
    <n v="1910.6009999999999"/>
    <s v="Jul-2023"/>
    <n v="382.12019999999995"/>
    <s v="Pen Furniture"/>
  </r>
  <r>
    <n v="3921"/>
    <x v="88"/>
    <s v="Bryan Martin"/>
    <s v="South"/>
    <s v="Electronics"/>
    <s v="Monitor"/>
    <n v="1"/>
    <n v="491.01"/>
    <n v="491.01"/>
    <s v="Low"/>
    <n v="2023"/>
    <s v="Bryan Martin"/>
    <s v="BRYAN MARTIN"/>
    <n v="441.90899999999999"/>
    <s v="Jul-2023"/>
    <n v="88.381799999999998"/>
    <s v="Monitor Electronics"/>
  </r>
  <r>
    <n v="6354"/>
    <x v="89"/>
    <s v="Kristen Lewis"/>
    <s v="West"/>
    <s v="Electronics"/>
    <s v="Chair"/>
    <n v="3"/>
    <n v="107.41"/>
    <n v="322.23"/>
    <s v="Low"/>
    <n v="2023"/>
    <s v="Kristen Lewis"/>
    <s v="KRISTEN LEWIS"/>
    <n v="290.00700000000001"/>
    <s v="Aug-2023"/>
    <n v="58.001400000000004"/>
    <s v="Chair Electronics"/>
  </r>
  <r>
    <n v="1709"/>
    <x v="90"/>
    <s v="Kayla Cox"/>
    <s v="South"/>
    <s v="Office Supplies"/>
    <s v="Pen"/>
    <n v="1"/>
    <n v="791.8"/>
    <n v="791.8"/>
    <s v="Low"/>
    <n v="2023"/>
    <s v="Kayla Cox"/>
    <s v="KAYLA COX"/>
    <n v="712.62"/>
    <s v="Aug-2023"/>
    <n v="142.52399999999997"/>
    <s v="Pen Office Supplies"/>
  </r>
  <r>
    <n v="8236"/>
    <x v="90"/>
    <s v="Jeffrey Black"/>
    <s v="South"/>
    <s v="Furniture"/>
    <s v="Monitor"/>
    <n v="1"/>
    <n v="848.05"/>
    <n v="848.05"/>
    <s v="Low"/>
    <n v="2023"/>
    <s v="Jeffrey Black"/>
    <s v="JEFFREY BLACK"/>
    <n v="763.245"/>
    <s v="Aug-2023"/>
    <n v="152.64899999999997"/>
    <s v="Monitor Furniture"/>
  </r>
  <r>
    <n v="7043"/>
    <x v="91"/>
    <s v="Eileen Lopez"/>
    <s v="South"/>
    <s v="Electronics"/>
    <s v="Chair"/>
    <n v="9"/>
    <n v="711.09"/>
    <n v="6399.81"/>
    <s v="High"/>
    <n v="2023"/>
    <s v="Eileen Lopez"/>
    <s v="EILEEN LOPEZ"/>
    <n v="5759.8289999999997"/>
    <s v="Aug-2023"/>
    <n v="1151.9657999999999"/>
    <s v="Chair Electronics"/>
  </r>
  <r>
    <n v="3552"/>
    <x v="91"/>
    <s v="Lisa Hall"/>
    <s v="West"/>
    <s v="Furniture"/>
    <s v="Monitor"/>
    <n v="5"/>
    <n v="951.89"/>
    <n v="4759.45"/>
    <s v="Low"/>
    <n v="2023"/>
    <s v="Lisa Hall"/>
    <s v="LISA HALL"/>
    <n v="4283.5050000000001"/>
    <s v="Aug-2023"/>
    <n v="856.70099999999991"/>
    <s v="Monitor Furniture"/>
  </r>
  <r>
    <n v="3844"/>
    <x v="91"/>
    <s v="Jonathon Cook"/>
    <s v="South"/>
    <s v="Furniture"/>
    <s v="Monitor"/>
    <n v="5"/>
    <n v="267.22000000000003"/>
    <n v="1336.1"/>
    <s v="Low"/>
    <n v="2023"/>
    <s v="Jonathon Cook"/>
    <s v="JONATHON COOK"/>
    <n v="1202.49"/>
    <s v="Aug-2023"/>
    <n v="240.49799999999996"/>
    <s v="Monitor Furniture"/>
  </r>
  <r>
    <n v="4727"/>
    <x v="91"/>
    <s v="Don Haynes"/>
    <s v="East"/>
    <s v="Office Supplies"/>
    <s v="Pen"/>
    <n v="1"/>
    <n v="968.8"/>
    <n v="968.8"/>
    <s v="Low"/>
    <n v="2023"/>
    <s v="Don Haynes"/>
    <s v="DON HAYNES"/>
    <n v="871.92"/>
    <s v="Aug-2023"/>
    <n v="174.38399999999999"/>
    <s v="Pen Office Supplies"/>
  </r>
  <r>
    <n v="9824"/>
    <x v="92"/>
    <s v="Vincent Thomas"/>
    <s v="North"/>
    <s v="Furniture"/>
    <s v="Pen"/>
    <n v="5"/>
    <n v="41.27"/>
    <n v="206.35"/>
    <s v="Low"/>
    <n v="2023"/>
    <s v="Vincent Thomas"/>
    <s v="VINCENT THOMAS"/>
    <n v="185.715"/>
    <s v="Aug-2023"/>
    <n v="37.143000000000001"/>
    <s v="Pen Furniture"/>
  </r>
  <r>
    <n v="6327"/>
    <x v="93"/>
    <s v="Robin Hill"/>
    <s v="West"/>
    <s v="Office Supplies"/>
    <s v="Monitor"/>
    <n v="3"/>
    <n v="56.5"/>
    <n v="169.5"/>
    <s v="Low"/>
    <n v="2023"/>
    <s v="Robin Hill"/>
    <s v="ROBIN HILL"/>
    <n v="152.55000000000001"/>
    <s v="Aug-2023"/>
    <n v="30.509999999999998"/>
    <s v="Monitor Office Supplies"/>
  </r>
  <r>
    <n v="5650"/>
    <x v="93"/>
    <s v="Frank Tucker"/>
    <s v="North"/>
    <s v="Electronics"/>
    <s v="Chair"/>
    <n v="3"/>
    <n v="240.63"/>
    <n v="721.89"/>
    <s v="Low"/>
    <n v="2023"/>
    <s v="Frank Tucker"/>
    <s v="FRANK TUCKER"/>
    <n v="649.70100000000002"/>
    <s v="Aug-2023"/>
    <n v="129.9402"/>
    <s v="Chair Electronics"/>
  </r>
  <r>
    <n v="3595"/>
    <x v="93"/>
    <s v="Meghan Morris"/>
    <s v="West"/>
    <s v="Furniture"/>
    <s v="Desk"/>
    <n v="3"/>
    <n v="52.98"/>
    <n v="158.94"/>
    <s v="Low"/>
    <n v="2023"/>
    <s v="Meghan Morris"/>
    <s v="MEGHAN MORRIS"/>
    <n v="143.04599999999999"/>
    <s v="Aug-2023"/>
    <n v="28.609199999999998"/>
    <s v="Desk Furniture"/>
  </r>
  <r>
    <n v="2837"/>
    <x v="94"/>
    <s v="Phyllis Wilson"/>
    <s v="West"/>
    <s v="Electronics"/>
    <s v="Printer"/>
    <n v="6"/>
    <n v="404.83"/>
    <n v="2428.98"/>
    <s v="Low"/>
    <n v="2023"/>
    <s v="Phyllis Wilson"/>
    <s v="PHYLLIS WILSON"/>
    <n v="2186.0819999999999"/>
    <s v="Aug-2023"/>
    <n v="437.21639999999996"/>
    <s v="Printer Electronics"/>
  </r>
  <r>
    <n v="2376"/>
    <x v="94"/>
    <s v="Rebecca Brennan"/>
    <s v="South"/>
    <s v="Office Supplies"/>
    <s v="Pen"/>
    <n v="2"/>
    <n v="584.37"/>
    <n v="1168.74"/>
    <s v="Low"/>
    <n v="2023"/>
    <s v="Rebecca Brennan"/>
    <s v="REBECCA BRENNAN"/>
    <n v="1051.866"/>
    <s v="Aug-2023"/>
    <n v="210.3732"/>
    <s v="Pen Office Supplies"/>
  </r>
  <r>
    <n v="9832"/>
    <x v="95"/>
    <s v="Allen Webb"/>
    <s v="West"/>
    <s v="Office Supplies"/>
    <s v="Notebook"/>
    <n v="1"/>
    <n v="994.96"/>
    <n v="994.96"/>
    <s v="Low"/>
    <n v="2023"/>
    <s v="Allen Webb"/>
    <s v="ALLEN WEBB"/>
    <n v="895.46400000000006"/>
    <s v="Aug-2023"/>
    <n v="179.09280000000001"/>
    <s v="Notebook Office Supplies"/>
  </r>
  <r>
    <n v="9130"/>
    <x v="96"/>
    <s v="Sarah Grimes"/>
    <s v="East"/>
    <s v="Electronics"/>
    <s v="Notebook"/>
    <n v="5"/>
    <n v="69.540000000000006"/>
    <n v="347.7"/>
    <s v="Low"/>
    <n v="2023"/>
    <s v="Sarah Grimes"/>
    <s v="SARAH GRIMES"/>
    <n v="312.93"/>
    <s v="Aug-2023"/>
    <n v="62.585999999999999"/>
    <s v="Notebook Electronics"/>
  </r>
  <r>
    <n v="2186"/>
    <x v="97"/>
    <s v="Mark Smith"/>
    <s v="East"/>
    <s v="Electronics"/>
    <s v="Table"/>
    <n v="4"/>
    <n v="234.39"/>
    <n v="937.56"/>
    <s v="Low"/>
    <n v="2023"/>
    <s v="Mark Smith"/>
    <s v="MARK SMITH"/>
    <n v="843.80399999999997"/>
    <s v="Aug-2023"/>
    <n v="168.76079999999999"/>
    <s v="Table Electronics"/>
  </r>
  <r>
    <n v="7836"/>
    <x v="98"/>
    <s v="Amber Henry"/>
    <s v="South"/>
    <s v="Office Supplies"/>
    <s v="Notebook"/>
    <n v="7"/>
    <n v="850.7"/>
    <n v="5954.9000000000005"/>
    <s v="High"/>
    <n v="2023"/>
    <s v="Amber Henry"/>
    <s v="AMBER HENRY"/>
    <n v="5359.4100000000008"/>
    <s v="Aug-2023"/>
    <n v="1071.8820000000001"/>
    <s v="Notebook Office Supplies"/>
  </r>
  <r>
    <n v="9296"/>
    <x v="99"/>
    <s v="John Clark"/>
    <s v="East"/>
    <s v="Office Supplies"/>
    <s v="Pen"/>
    <n v="3"/>
    <n v="594.39"/>
    <n v="1783.17"/>
    <s v="Low"/>
    <n v="2023"/>
    <s v="John Clark"/>
    <s v="JOHN CLARK"/>
    <n v="1604.8530000000001"/>
    <s v="Aug-2023"/>
    <n v="320.97059999999999"/>
    <s v="Pen Office Supplies"/>
  </r>
  <r>
    <n v="7845"/>
    <x v="100"/>
    <s v="Sherri Ramos"/>
    <s v="North"/>
    <s v="Office Supplies"/>
    <s v="Notebook"/>
    <n v="1"/>
    <n v="705.44"/>
    <n v="705.44"/>
    <s v="Low"/>
    <n v="2023"/>
    <s v="Sherri Ramos"/>
    <s v="SHERRI RAMOS"/>
    <n v="634.89600000000007"/>
    <s v="Aug-2023"/>
    <n v="126.97920000000001"/>
    <s v="Notebook Office Supplies"/>
  </r>
  <r>
    <n v="4630"/>
    <x v="101"/>
    <s v="Mitchell Wheeler"/>
    <s v="East"/>
    <s v="Electronics"/>
    <s v="Notebook"/>
    <n v="8"/>
    <n v="740.65"/>
    <n v="5925.2"/>
    <s v="High"/>
    <n v="2023"/>
    <s v="Mitchell Wheeler"/>
    <s v="MITCHELL WHEELER"/>
    <n v="5332.68"/>
    <s v="Aug-2023"/>
    <n v="1066.5359999999998"/>
    <s v="Notebook Electronics"/>
  </r>
  <r>
    <n v="9588"/>
    <x v="101"/>
    <s v="Michelle Wiley"/>
    <s v="North"/>
    <s v="Furniture"/>
    <s v="Chair"/>
    <n v="2"/>
    <n v="138.79"/>
    <n v="277.58"/>
    <s v="Low"/>
    <n v="2023"/>
    <s v="Michelle Wiley"/>
    <s v="MICHELLE WILEY"/>
    <n v="249.822"/>
    <s v="Aug-2023"/>
    <n v="49.964399999999998"/>
    <s v="Chair Furniture"/>
  </r>
  <r>
    <n v="3130"/>
    <x v="101"/>
    <s v="Darren Miller"/>
    <s v="North"/>
    <s v="Office Supplies"/>
    <s v="Notebook"/>
    <n v="3"/>
    <n v="488.71"/>
    <n v="1466.13"/>
    <s v="Low"/>
    <n v="2023"/>
    <s v="Darren Miller"/>
    <s v="DARREN MILLER"/>
    <n v="1319.5170000000001"/>
    <s v="Aug-2023"/>
    <n v="263.90340000000003"/>
    <s v="Notebook Office Supplies"/>
  </r>
  <r>
    <n v="5679"/>
    <x v="101"/>
    <s v="Amanda Martinez"/>
    <s v="South"/>
    <s v="Office Supplies"/>
    <s v="Notebook"/>
    <n v="2"/>
    <n v="869.38"/>
    <n v="1738.76"/>
    <s v="Low"/>
    <n v="2023"/>
    <s v="Amanda Martinez"/>
    <s v="AMANDA MARTINEZ"/>
    <n v="1564.884"/>
    <s v="Aug-2023"/>
    <n v="312.97679999999997"/>
    <s v="Notebook Office Supplies"/>
  </r>
  <r>
    <n v="6867"/>
    <x v="102"/>
    <s v="Ana Morrison"/>
    <s v="East"/>
    <s v="Electronics"/>
    <s v="Monitor"/>
    <n v="9"/>
    <n v="987.79"/>
    <n v="8890.11"/>
    <s v="High"/>
    <n v="2023"/>
    <s v="Ana Morrison"/>
    <s v="ANA MORRISON"/>
    <n v="8001.0990000000002"/>
    <s v="Aug-2023"/>
    <n v="1600.2198000000001"/>
    <s v="Monitor Electronics"/>
  </r>
  <r>
    <n v="7934"/>
    <x v="102"/>
    <s v="Brittany Nichols"/>
    <s v="South"/>
    <s v="Furniture"/>
    <s v="Laptop"/>
    <n v="9"/>
    <n v="175.36"/>
    <n v="1578.24"/>
    <s v="Low"/>
    <n v="2023"/>
    <s v="Brittany Nichols"/>
    <s v="BRITTANY NICHOLS"/>
    <n v="1420.4160000000002"/>
    <s v="Aug-2023"/>
    <n v="284.08319999999998"/>
    <s v="Laptop Furniture"/>
  </r>
  <r>
    <n v="6944"/>
    <x v="103"/>
    <s v="Kimberly Chapman"/>
    <s v="South"/>
    <s v="Electronics"/>
    <s v="Printer"/>
    <n v="8"/>
    <n v="599.13"/>
    <n v="4793.04"/>
    <s v="Low"/>
    <n v="2023"/>
    <s v="Kimberly Chapman"/>
    <s v="KIMBERLY CHAPMAN"/>
    <n v="4313.7359999999999"/>
    <s v="Aug-2023"/>
    <n v="862.74719999999991"/>
    <s v="Printer Electronics"/>
  </r>
  <r>
    <n v="6958"/>
    <x v="103"/>
    <s v="Christina Jackson"/>
    <s v="East"/>
    <s v="Office Supplies"/>
    <s v="Pen"/>
    <n v="9"/>
    <n v="559.80999999999995"/>
    <n v="5038.2899999999991"/>
    <s v="High"/>
    <n v="2023"/>
    <s v="Christina Jackson"/>
    <s v="CHRISTINA JACKSON"/>
    <n v="4534.4609999999993"/>
    <s v="Aug-2023"/>
    <n v="906.89219999999978"/>
    <s v="Pen Office Supplies"/>
  </r>
  <r>
    <n v="2216"/>
    <x v="104"/>
    <s v="Thomas Davenport"/>
    <s v="South"/>
    <s v="Electronics"/>
    <s v="Pen"/>
    <n v="2"/>
    <n v="160.88999999999999"/>
    <n v="321.77999999999997"/>
    <s v="Low"/>
    <n v="2023"/>
    <s v="Thomas Davenport"/>
    <s v="THOMAS DAVENPORT"/>
    <n v="289.60199999999998"/>
    <s v="Aug-2023"/>
    <n v="57.920399999999994"/>
    <s v="Pen Electronics"/>
  </r>
  <r>
    <n v="7859"/>
    <x v="105"/>
    <s v="Marcus Turner"/>
    <s v="North"/>
    <s v="Office Supplies"/>
    <s v="Monitor"/>
    <n v="8"/>
    <n v="492.19"/>
    <n v="3937.52"/>
    <s v="Low"/>
    <n v="2023"/>
    <s v="Marcus Turner"/>
    <s v="MARCUS TURNER"/>
    <n v="3543.768"/>
    <s v="Aug-2023"/>
    <n v="708.75360000000001"/>
    <s v="Monitor Office Supplies"/>
  </r>
  <r>
    <n v="6361"/>
    <x v="106"/>
    <s v="Erik Welch"/>
    <s v="South"/>
    <s v="Electronics"/>
    <s v="Printer"/>
    <n v="9"/>
    <n v="976.11"/>
    <n v="8784.99"/>
    <s v="High"/>
    <n v="2023"/>
    <s v="Erik Welch"/>
    <s v="ERIK WELCH"/>
    <n v="7906.491"/>
    <s v="Aug-2023"/>
    <n v="1581.2982"/>
    <s v="Printer Electronics"/>
  </r>
  <r>
    <n v="5886"/>
    <x v="106"/>
    <s v="Michael Roberts"/>
    <s v="South"/>
    <s v="Electronics"/>
    <s v="Laptop"/>
    <n v="7"/>
    <n v="457.68"/>
    <n v="3203.76"/>
    <s v="Low"/>
    <n v="2023"/>
    <s v="Michael Roberts"/>
    <s v="MICHAEL ROBERTS"/>
    <n v="2883.384"/>
    <s v="Aug-2023"/>
    <n v="576.67680000000007"/>
    <s v="Laptop Electronics"/>
  </r>
  <r>
    <n v="3217"/>
    <x v="106"/>
    <s v="Gina Lawson"/>
    <s v="West"/>
    <s v="Electronics"/>
    <s v="Pen"/>
    <n v="5"/>
    <n v="443.23"/>
    <n v="2216.15"/>
    <s v="Low"/>
    <n v="2023"/>
    <s v="Gina Lawson"/>
    <s v="GINA LAWSON"/>
    <n v="1994.5350000000003"/>
    <s v="Aug-2023"/>
    <n v="398.90699999999998"/>
    <s v="Pen Electronics"/>
  </r>
  <r>
    <n v="7976"/>
    <x v="106"/>
    <s v="Raymond Peters"/>
    <s v="West"/>
    <s v="Furniture"/>
    <s v="Monitor"/>
    <n v="6"/>
    <n v="378.45"/>
    <n v="2270.6999999999998"/>
    <s v="Low"/>
    <n v="2023"/>
    <s v="Raymond Peters"/>
    <s v="RAYMOND PETERS"/>
    <n v="2043.63"/>
    <s v="Aug-2023"/>
    <n v="408.72599999999994"/>
    <s v="Monitor Furniture"/>
  </r>
  <r>
    <n v="6891"/>
    <x v="107"/>
    <s v="Katie Wang"/>
    <s v="South"/>
    <s v="Furniture"/>
    <s v="Laptop"/>
    <n v="8"/>
    <n v="348.45"/>
    <n v="2787.6"/>
    <s v="Low"/>
    <n v="2023"/>
    <s v="Katie Wang"/>
    <s v="KATIE WANG"/>
    <n v="2508.84"/>
    <s v="Aug-2023"/>
    <n v="501.76799999999997"/>
    <s v="Laptop Furniture"/>
  </r>
  <r>
    <n v="2793"/>
    <x v="108"/>
    <s v="Crystal Butler"/>
    <s v="East"/>
    <s v="Furniture"/>
    <s v="Printer"/>
    <n v="4"/>
    <n v="511.08"/>
    <n v="2044.32"/>
    <s v="Low"/>
    <n v="2023"/>
    <s v="Crystal Butler"/>
    <s v="CRYSTAL BUTLER"/>
    <n v="1839.8879999999999"/>
    <s v="Aug-2023"/>
    <n v="367.9776"/>
    <s v="Printer Furniture"/>
  </r>
  <r>
    <n v="4166"/>
    <x v="108"/>
    <s v="Christopher Adams"/>
    <s v="West"/>
    <s v="Office Supplies"/>
    <s v="Monitor"/>
    <n v="2"/>
    <n v="30.74"/>
    <n v="61.48"/>
    <s v="Low"/>
    <n v="2023"/>
    <s v="Christopher Adams"/>
    <s v="CHRISTOPHER ADAMS"/>
    <n v="55.332000000000001"/>
    <s v="Aug-2023"/>
    <n v="11.0664"/>
    <s v="Monitor Office Supplies"/>
  </r>
  <r>
    <n v="2087"/>
    <x v="109"/>
    <s v="Melinda Lee"/>
    <s v="North"/>
    <s v="Furniture"/>
    <s v="Pen"/>
    <n v="4"/>
    <n v="402.28"/>
    <n v="1609.12"/>
    <s v="Low"/>
    <n v="2023"/>
    <s v="Melinda Lee"/>
    <s v="MELINDA LEE"/>
    <n v="1448.2079999999999"/>
    <s v="Aug-2023"/>
    <n v="289.64159999999998"/>
    <s v="Pen Furniture"/>
  </r>
  <r>
    <n v="6793"/>
    <x v="110"/>
    <s v="Michael Clayton"/>
    <s v="West"/>
    <s v="Electronics"/>
    <s v="Printer"/>
    <n v="9"/>
    <n v="49.03"/>
    <n v="441.27"/>
    <s v="Low"/>
    <n v="2023"/>
    <s v="Michael Clayton"/>
    <s v="MICHAEL CLAYTON"/>
    <n v="397.14300000000003"/>
    <s v="Sep-2023"/>
    <n v="79.428599999999989"/>
    <s v="Printer Electronics"/>
  </r>
  <r>
    <n v="5908"/>
    <x v="111"/>
    <s v="Alyssa Garcia"/>
    <s v="South"/>
    <s v="Furniture"/>
    <s v="Chair"/>
    <n v="5"/>
    <n v="629.63"/>
    <n v="3148.15"/>
    <s v="Low"/>
    <n v="2023"/>
    <s v="Alyssa Garcia"/>
    <s v="ALYSSA GARCIA"/>
    <n v="2833.335"/>
    <s v="Sep-2023"/>
    <n v="566.66700000000003"/>
    <s v="Chair Furniture"/>
  </r>
  <r>
    <n v="2646"/>
    <x v="112"/>
    <s v="Alexandria Petersen"/>
    <s v="South"/>
    <s v="Office Supplies"/>
    <s v="Notebook"/>
    <n v="5"/>
    <n v="517.55999999999995"/>
    <n v="2587.8000000000002"/>
    <s v="Low"/>
    <n v="2023"/>
    <s v="Alexandria Petersen"/>
    <s v="ALEXANDRIA PETERSEN"/>
    <n v="2329.02"/>
    <s v="Sep-2023"/>
    <n v="465.80400000000003"/>
    <s v="Notebook Office Supplies"/>
  </r>
  <r>
    <n v="1321"/>
    <x v="112"/>
    <s v="Susan Graves"/>
    <s v="South"/>
    <s v="Office Supplies"/>
    <s v="Notebook"/>
    <n v="9"/>
    <n v="745.28"/>
    <n v="6707.52"/>
    <s v="High"/>
    <n v="2023"/>
    <s v="Susan Graves"/>
    <s v="SUSAN GRAVES"/>
    <n v="6036.768"/>
    <s v="Sep-2023"/>
    <n v="1207.3536000000001"/>
    <s v="Notebook Office Supplies"/>
  </r>
  <r>
    <n v="5822"/>
    <x v="113"/>
    <s v="Dr. Jessica Fisher"/>
    <s v="West"/>
    <s v="Office Supplies"/>
    <s v="Notebook"/>
    <n v="7"/>
    <n v="873.07"/>
    <n v="6111.4900000000007"/>
    <s v="High"/>
    <n v="2023"/>
    <s v="Dr. Jessica Fisher"/>
    <s v="DR. JESSICA FISHER"/>
    <n v="5500.3410000000003"/>
    <s v="Sep-2023"/>
    <n v="1100.0682000000002"/>
    <s v="Notebook Office Supplies"/>
  </r>
  <r>
    <n v="2821"/>
    <x v="114"/>
    <s v="Stephanie Armstrong"/>
    <s v="East"/>
    <s v="Furniture"/>
    <s v="Pen"/>
    <n v="2"/>
    <n v="441.77"/>
    <n v="883.54"/>
    <s v="Low"/>
    <n v="2023"/>
    <s v="Stephanie Armstrong"/>
    <s v="STEPHANIE ARMSTRONG"/>
    <n v="795.18600000000004"/>
    <s v="Sep-2023"/>
    <n v="159.03719999999998"/>
    <s v="Pen Furniture"/>
  </r>
  <r>
    <n v="8016"/>
    <x v="115"/>
    <s v="Gabrielle Prince"/>
    <s v="East"/>
    <s v="Electronics"/>
    <s v="Table"/>
    <n v="8"/>
    <n v="346.48"/>
    <n v="2771.84"/>
    <s v="Low"/>
    <n v="2023"/>
    <s v="Gabrielle Prince"/>
    <s v="GABRIELLE PRINCE"/>
    <n v="2494.6560000000004"/>
    <s v="Sep-2023"/>
    <n v="498.93119999999999"/>
    <s v="Table Electronics"/>
  </r>
  <r>
    <n v="4601"/>
    <x v="115"/>
    <s v="Christopher Zuniga"/>
    <s v="West"/>
    <s v="Furniture"/>
    <s v="Printer"/>
    <n v="5"/>
    <n v="778.83"/>
    <n v="3894.15"/>
    <s v="Low"/>
    <n v="2023"/>
    <s v="Christopher Zuniga"/>
    <s v="CHRISTOPHER ZUNIGA"/>
    <n v="3504.7350000000001"/>
    <s v="Sep-2023"/>
    <n v="700.947"/>
    <s v="Printer Furniture"/>
  </r>
  <r>
    <n v="6204"/>
    <x v="116"/>
    <s v="Ashley Turner"/>
    <s v="South"/>
    <s v="Electronics"/>
    <s v="Desk"/>
    <n v="6"/>
    <n v="36.270000000000003"/>
    <n v="217.62"/>
    <s v="Low"/>
    <n v="2023"/>
    <s v="Ashley Turner"/>
    <s v="ASHLEY TURNER"/>
    <n v="195.858"/>
    <s v="Sep-2023"/>
    <n v="39.171599999999998"/>
    <s v="Desk Electronics"/>
  </r>
  <r>
    <n v="2941"/>
    <x v="116"/>
    <s v="Erin Phelps"/>
    <s v="East"/>
    <s v="Office Supplies"/>
    <s v="Monitor"/>
    <n v="2"/>
    <n v="842.3"/>
    <n v="1684.6"/>
    <s v="Low"/>
    <n v="2023"/>
    <s v="Erin Phelps"/>
    <s v="ERIN PHELPS"/>
    <n v="1516.1399999999999"/>
    <s v="Sep-2023"/>
    <n v="303.22799999999995"/>
    <s v="Monitor Office Supplies"/>
  </r>
  <r>
    <n v="6574"/>
    <x v="117"/>
    <s v="Crystal Hicks"/>
    <s v="East"/>
    <s v="Office Supplies"/>
    <s v="Table"/>
    <n v="5"/>
    <n v="819.79"/>
    <n v="4098.95"/>
    <s v="Low"/>
    <n v="2023"/>
    <s v="Crystal Hicks"/>
    <s v="CRYSTAL HICKS"/>
    <n v="3689.0550000000003"/>
    <s v="Sep-2023"/>
    <n v="737.81099999999992"/>
    <s v="Table Office Supplies"/>
  </r>
  <r>
    <n v="8868"/>
    <x v="117"/>
    <s v="Jonathan York"/>
    <s v="South"/>
    <s v="Furniture"/>
    <s v="Notebook"/>
    <n v="2"/>
    <n v="150.83000000000001"/>
    <n v="301.66000000000003"/>
    <s v="Low"/>
    <n v="2023"/>
    <s v="Jonathan York"/>
    <s v="JONATHAN YORK"/>
    <n v="271.49400000000003"/>
    <s v="Sep-2023"/>
    <n v="54.2988"/>
    <s v="Notebook Furniture"/>
  </r>
  <r>
    <n v="3706"/>
    <x v="118"/>
    <s v="Robert Stewart"/>
    <s v="North"/>
    <s v="Electronics"/>
    <s v="Laptop"/>
    <n v="5"/>
    <n v="763.41"/>
    <n v="3817.05"/>
    <s v="Low"/>
    <n v="2023"/>
    <s v="Robert Stewart"/>
    <s v="ROBERT STEWART"/>
    <n v="3435.3449999999998"/>
    <s v="Sep-2023"/>
    <n v="687.06899999999996"/>
    <s v="Laptop Electronics"/>
  </r>
  <r>
    <n v="6347"/>
    <x v="119"/>
    <s v="Travis Fuentes"/>
    <s v="West"/>
    <s v="Furniture"/>
    <s v="Printer"/>
    <n v="5"/>
    <n v="444.23"/>
    <n v="2221.15"/>
    <s v="Low"/>
    <n v="2023"/>
    <s v="Travis Fuentes"/>
    <s v="TRAVIS FUENTES"/>
    <n v="1999.0350000000001"/>
    <s v="Sep-2023"/>
    <n v="399.80700000000002"/>
    <s v="Printer Furniture"/>
  </r>
  <r>
    <n v="8522"/>
    <x v="119"/>
    <s v="Jennifer Anderson"/>
    <s v="South"/>
    <s v="Office Supplies"/>
    <s v="Table"/>
    <n v="3"/>
    <n v="265.55"/>
    <n v="796.65000000000009"/>
    <s v="Low"/>
    <n v="2023"/>
    <s v="Jennifer Anderson"/>
    <s v="JENNIFER ANDERSON"/>
    <n v="716.98500000000001"/>
    <s v="Sep-2023"/>
    <n v="143.39700000000002"/>
    <s v="Table Office Supplies"/>
  </r>
  <r>
    <n v="8750"/>
    <x v="119"/>
    <s v="Bryan Scott"/>
    <s v="East"/>
    <s v="Office Supplies"/>
    <s v="Printer"/>
    <n v="7"/>
    <n v="183.55"/>
    <n v="1284.8499999999999"/>
    <s v="Low"/>
    <n v="2023"/>
    <s v="Bryan Scott"/>
    <s v="BRYAN SCOTT"/>
    <n v="1156.3650000000002"/>
    <s v="Sep-2023"/>
    <n v="231.27299999999997"/>
    <s v="Printer Office Supplies"/>
  </r>
  <r>
    <n v="7819"/>
    <x v="120"/>
    <s v="Melinda Adams"/>
    <s v="South"/>
    <s v="Office Supplies"/>
    <s v="Desk"/>
    <n v="9"/>
    <n v="459.25"/>
    <n v="4133.25"/>
    <s v="Low"/>
    <n v="2023"/>
    <s v="Melinda Adams"/>
    <s v="MELINDA ADAMS"/>
    <n v="3719.9249999999997"/>
    <s v="Sep-2023"/>
    <n v="743.98500000000001"/>
    <s v="Desk Office Supplies"/>
  </r>
  <r>
    <n v="9760"/>
    <x v="121"/>
    <s v="Samantha Rice"/>
    <s v="South"/>
    <s v="Electronics"/>
    <s v="Pen"/>
    <n v="7"/>
    <n v="801.86"/>
    <n v="5613.02"/>
    <s v="High"/>
    <n v="2023"/>
    <s v="Samantha Rice"/>
    <s v="SAMANTHA RICE"/>
    <n v="5051.7179999999998"/>
    <s v="Sep-2023"/>
    <n v="1010.3436"/>
    <s v="Pen Electronics"/>
  </r>
  <r>
    <n v="3683"/>
    <x v="121"/>
    <s v="Ryan Torres"/>
    <s v="North"/>
    <s v="Electronics"/>
    <s v="Desk"/>
    <n v="9"/>
    <n v="264"/>
    <n v="2376"/>
    <s v="Low"/>
    <n v="2023"/>
    <s v="Ryan Torres"/>
    <s v="RYAN TORRES"/>
    <n v="2138.4"/>
    <s v="Sep-2023"/>
    <n v="427.68"/>
    <s v="Desk Electronics"/>
  </r>
  <r>
    <n v="3270"/>
    <x v="122"/>
    <s v="Mrs. Amanda Mclaughlin"/>
    <s v="North"/>
    <s v="Furniture"/>
    <s v="Table"/>
    <n v="5"/>
    <n v="987.77"/>
    <n v="4938.8500000000004"/>
    <s v="Low"/>
    <n v="2023"/>
    <s v="Mrs. Amanda Mclaughlin"/>
    <s v="MRS. AMANDA MCLAUGHLIN"/>
    <n v="4444.9650000000001"/>
    <s v="Sep-2023"/>
    <n v="888.99300000000005"/>
    <s v="Table Furniture"/>
  </r>
  <r>
    <n v="6166"/>
    <x v="123"/>
    <s v="Samantha Edwards"/>
    <s v="North"/>
    <s v="Office Supplies"/>
    <s v="Chair"/>
    <n v="2"/>
    <n v="767.16"/>
    <n v="1534.32"/>
    <s v="Low"/>
    <n v="2023"/>
    <s v="Samantha Edwards"/>
    <s v="SAMANTHA EDWARDS"/>
    <n v="1380.8879999999999"/>
    <s v="Sep-2023"/>
    <n v="276.17759999999998"/>
    <s v="Chair Office Supplies"/>
  </r>
  <r>
    <n v="3448"/>
    <x v="124"/>
    <s v="Amy Anderson"/>
    <s v="East"/>
    <s v="Electronics"/>
    <s v="Table"/>
    <n v="1"/>
    <n v="104.58"/>
    <n v="104.58"/>
    <s v="Low"/>
    <n v="2023"/>
    <s v="Amy Anderson"/>
    <s v="AMY ANDERSON"/>
    <n v="94.122"/>
    <s v="Sep-2023"/>
    <n v="18.824400000000001"/>
    <s v="Table Electronics"/>
  </r>
  <r>
    <n v="8168"/>
    <x v="125"/>
    <s v="Lori Stevens"/>
    <s v="East"/>
    <s v="Office Supplies"/>
    <s v="Desk"/>
    <n v="8"/>
    <n v="698.51"/>
    <n v="5588.08"/>
    <s v="High"/>
    <n v="2023"/>
    <s v="Lori Stevens"/>
    <s v="LORI STEVENS"/>
    <n v="5029.2719999999999"/>
    <s v="Sep-2023"/>
    <n v="1005.8543999999999"/>
    <s v="Desk Office Supplies"/>
  </r>
  <r>
    <n v="2069"/>
    <x v="126"/>
    <s v="Michael Anderson"/>
    <s v="North"/>
    <s v="Office Supplies"/>
    <s v="Desk"/>
    <n v="2"/>
    <n v="943.3"/>
    <n v="1886.6"/>
    <s v="Low"/>
    <n v="2023"/>
    <s v="Michael Anderson"/>
    <s v="MICHAEL ANDERSON"/>
    <n v="1697.94"/>
    <s v="Sep-2023"/>
    <n v="339.58799999999997"/>
    <s v="Desk Office Supplies"/>
  </r>
  <r>
    <n v="8774"/>
    <x v="127"/>
    <s v="Zachary Knox"/>
    <s v="South"/>
    <s v="Office Supplies"/>
    <s v="Chair"/>
    <n v="4"/>
    <n v="147.96"/>
    <n v="591.84"/>
    <s v="Low"/>
    <n v="2023"/>
    <s v="Zachary Knox"/>
    <s v="ZACHARY KNOX"/>
    <n v="532.65600000000006"/>
    <s v="Sep-2023"/>
    <n v="106.5312"/>
    <s v="Chair Office Supplies"/>
  </r>
  <r>
    <n v="2997"/>
    <x v="127"/>
    <s v="Sarah Williamson"/>
    <s v="South"/>
    <s v="Office Supplies"/>
    <s v="Monitor"/>
    <n v="6"/>
    <n v="686.46"/>
    <n v="4118.76"/>
    <s v="Low"/>
    <n v="2023"/>
    <s v="Sarah Williamson"/>
    <s v="SARAH WILLIAMSON"/>
    <n v="3706.8840000000005"/>
    <s v="Sep-2023"/>
    <n v="741.3768"/>
    <s v="Monitor Office Supplies"/>
  </r>
  <r>
    <n v="4099"/>
    <x v="127"/>
    <s v="John Coleman"/>
    <s v="East"/>
    <s v="Office Supplies"/>
    <s v="Monitor"/>
    <n v="2"/>
    <n v="662.3"/>
    <n v="1324.6"/>
    <s v="Low"/>
    <n v="2023"/>
    <s v="John Coleman"/>
    <s v="JOHN COLEMAN"/>
    <n v="1192.1399999999999"/>
    <s v="Sep-2023"/>
    <n v="238.42799999999997"/>
    <s v="Monitor Office Supplies"/>
  </r>
  <r>
    <n v="1877"/>
    <x v="128"/>
    <s v="Haley Hall"/>
    <s v="North"/>
    <s v="Electronics"/>
    <s v="Desk"/>
    <n v="2"/>
    <n v="22.87"/>
    <n v="45.74"/>
    <s v="Low"/>
    <n v="2023"/>
    <s v="Haley Hall"/>
    <s v="HALEY HALL"/>
    <n v="41.166000000000004"/>
    <s v="Sep-2023"/>
    <n v="8.2332000000000001"/>
    <s v="Desk Electronics"/>
  </r>
  <r>
    <n v="7669"/>
    <x v="128"/>
    <s v="Brandy Johnson"/>
    <s v="South"/>
    <s v="Office Supplies"/>
    <s v="Pen"/>
    <n v="5"/>
    <n v="871.4"/>
    <n v="4357"/>
    <s v="Low"/>
    <n v="2023"/>
    <s v="Brandy Johnson"/>
    <s v="BRANDY JOHNSON"/>
    <n v="3921.3"/>
    <s v="Sep-2023"/>
    <n v="784.26"/>
    <s v="Pen Office Supplies"/>
  </r>
  <r>
    <n v="6216"/>
    <x v="128"/>
    <s v="Marvin Sanchez"/>
    <s v="North"/>
    <s v="Office Supplies"/>
    <s v="Printer"/>
    <n v="1"/>
    <n v="653.15"/>
    <n v="653.15"/>
    <s v="Low"/>
    <n v="2023"/>
    <s v="Marvin Sanchez"/>
    <s v="MARVIN SANCHEZ"/>
    <n v="587.83500000000004"/>
    <s v="Sep-2023"/>
    <n v="117.56699999999999"/>
    <s v="Printer Office Supplies"/>
  </r>
  <r>
    <n v="4594"/>
    <x v="128"/>
    <s v="Janet Jackson"/>
    <s v="East"/>
    <s v="Office Supplies"/>
    <s v="Desk"/>
    <n v="8"/>
    <n v="571.64"/>
    <n v="4573.12"/>
    <s v="Low"/>
    <n v="2023"/>
    <s v="Janet Jackson"/>
    <s v="JANET JACKSON"/>
    <n v="4115.808"/>
    <s v="Sep-2023"/>
    <n v="823.16159999999991"/>
    <s v="Desk Office Supplies"/>
  </r>
  <r>
    <n v="7966"/>
    <x v="129"/>
    <s v="Margaret Taylor"/>
    <s v="West"/>
    <s v="Electronics"/>
    <s v="Printer"/>
    <n v="3"/>
    <n v="552.48"/>
    <n v="1657.44"/>
    <s v="Low"/>
    <n v="2023"/>
    <s v="Margaret Taylor"/>
    <s v="MARGARET TAYLOR"/>
    <n v="1491.6960000000001"/>
    <s v="Sep-2023"/>
    <n v="298.33920000000001"/>
    <s v="Printer Electronics"/>
  </r>
  <r>
    <n v="5638"/>
    <x v="130"/>
    <s v="Terry Hernandez"/>
    <s v="West"/>
    <s v="Furniture"/>
    <s v="Pen"/>
    <n v="4"/>
    <n v="457.8"/>
    <n v="1831.2"/>
    <s v="Low"/>
    <n v="2023"/>
    <s v="Terry Hernandez"/>
    <s v="TERRY HERNANDEZ"/>
    <n v="1648.0800000000002"/>
    <s v="Sep-2023"/>
    <n v="329.61599999999999"/>
    <s v="Pen Furniture"/>
  </r>
  <r>
    <n v="7855"/>
    <x v="130"/>
    <s v="William Baker"/>
    <s v="East"/>
    <s v="Electronics"/>
    <s v="Desk"/>
    <n v="6"/>
    <n v="647.47"/>
    <n v="3884.82"/>
    <s v="Low"/>
    <n v="2023"/>
    <s v="William Baker"/>
    <s v="WILLIAM BAKER"/>
    <n v="3496.3380000000006"/>
    <s v="Sep-2023"/>
    <n v="699.26760000000002"/>
    <s v="Desk Electronics"/>
  </r>
  <r>
    <n v="7955"/>
    <x v="131"/>
    <s v="Mark Ruiz"/>
    <s v="North"/>
    <s v="Office Supplies"/>
    <s v="Desk"/>
    <n v="3"/>
    <n v="330.37"/>
    <n v="991.11"/>
    <s v="Low"/>
    <n v="2023"/>
    <s v="Mark Ruiz"/>
    <s v="MARK RUIZ"/>
    <n v="891.99900000000002"/>
    <s v="Sep-2023"/>
    <n v="178.3998"/>
    <s v="Desk Office Supplies"/>
  </r>
  <r>
    <n v="4294"/>
    <x v="131"/>
    <s v="Jordan Reid"/>
    <s v="North"/>
    <s v="Furniture"/>
    <s v="Table"/>
    <n v="1"/>
    <n v="15.7"/>
    <n v="15.7"/>
    <s v="Low"/>
    <n v="2023"/>
    <s v="Jordan Reid"/>
    <s v="JORDAN REID"/>
    <n v="14.129999999999999"/>
    <s v="Sep-2023"/>
    <n v="2.8259999999999996"/>
    <s v="Table Furniture"/>
  </r>
  <r>
    <n v="3588"/>
    <x v="131"/>
    <s v="Melvin Chase"/>
    <s v="West"/>
    <s v="Furniture"/>
    <s v="Table"/>
    <n v="6"/>
    <n v="544.55999999999995"/>
    <n v="3267.36"/>
    <s v="Low"/>
    <n v="2023"/>
    <s v="Melvin Chase"/>
    <s v="MELVIN CHASE"/>
    <n v="2940.6239999999998"/>
    <s v="Sep-2023"/>
    <n v="588.12480000000005"/>
    <s v="Table Furniture"/>
  </r>
  <r>
    <n v="5556"/>
    <x v="132"/>
    <s v="Lucas Whitaker"/>
    <s v="East"/>
    <s v="Electronics"/>
    <s v="Chair"/>
    <n v="9"/>
    <n v="35.549999999999997"/>
    <n v="319.95"/>
    <s v="Low"/>
    <n v="2023"/>
    <s v="Lucas Whitaker"/>
    <s v="LUCAS WHITAKER"/>
    <n v="287.95499999999998"/>
    <s v="Sep-2023"/>
    <n v="57.590999999999994"/>
    <s v="Chair Electronics"/>
  </r>
  <r>
    <n v="8209"/>
    <x v="133"/>
    <s v="Marcus Garza"/>
    <s v="North"/>
    <s v="Office Supplies"/>
    <s v="Pen"/>
    <n v="2"/>
    <n v="330.14"/>
    <n v="660.28"/>
    <s v="Low"/>
    <n v="2023"/>
    <s v="Marcus Garza"/>
    <s v="MARCUS GARZA"/>
    <n v="594.25199999999995"/>
    <s v="Sep-2023"/>
    <n v="118.85039999999999"/>
    <s v="Pen Office Supplies"/>
  </r>
  <r>
    <n v="2001"/>
    <x v="133"/>
    <s v="Caitlin Berry"/>
    <s v="West"/>
    <s v="Electronics"/>
    <s v="Notebook"/>
    <n v="1"/>
    <n v="698.08"/>
    <n v="698.08"/>
    <s v="Low"/>
    <n v="2023"/>
    <s v="Caitlin Berry"/>
    <s v="CAITLIN BERRY"/>
    <n v="628.27200000000005"/>
    <s v="Sep-2023"/>
    <n v="125.65440000000001"/>
    <s v="Notebook Electronics"/>
  </r>
  <r>
    <n v="8592"/>
    <x v="134"/>
    <s v="Gregory Mcdonald"/>
    <s v="South"/>
    <s v="Electronics"/>
    <s v="Monitor"/>
    <n v="6"/>
    <n v="984.24"/>
    <n v="5905.4400000000014"/>
    <s v="High"/>
    <n v="2023"/>
    <s v="Gregory Mcdonald"/>
    <s v="GREGORY MCDONALD"/>
    <n v="5314.8960000000006"/>
    <s v="Oct-2023"/>
    <n v="1062.9792000000002"/>
    <s v="Monitor Electronics"/>
  </r>
  <r>
    <n v="1200"/>
    <x v="134"/>
    <s v="Eric Carlson"/>
    <s v="East"/>
    <s v="Furniture"/>
    <s v="Laptop"/>
    <n v="4"/>
    <n v="115.81"/>
    <n v="463.24"/>
    <s v="Low"/>
    <n v="2023"/>
    <s v="Eric Carlson"/>
    <s v="ERIC CARLSON"/>
    <n v="416.916"/>
    <s v="Oct-2023"/>
    <n v="83.383200000000002"/>
    <s v="Laptop Furniture"/>
  </r>
  <r>
    <n v="9508"/>
    <x v="135"/>
    <s v="Sara Morris"/>
    <s v="North"/>
    <s v="Office Supplies"/>
    <s v="Printer"/>
    <n v="8"/>
    <n v="438.01"/>
    <n v="3504.08"/>
    <s v="Low"/>
    <n v="2023"/>
    <s v="Sara Morris"/>
    <s v="SARA MORRIS"/>
    <n v="3153.672"/>
    <s v="Oct-2023"/>
    <n v="630.73439999999994"/>
    <s v="Printer Office Supplies"/>
  </r>
  <r>
    <n v="9061"/>
    <x v="135"/>
    <s v="Christina Webb"/>
    <s v="West"/>
    <s v="Electronics"/>
    <s v="Pen"/>
    <n v="1"/>
    <n v="552.12"/>
    <n v="552.12"/>
    <s v="Low"/>
    <n v="2023"/>
    <s v="Christina Webb"/>
    <s v="CHRISTINA WEBB"/>
    <n v="496.90800000000002"/>
    <s v="Oct-2023"/>
    <n v="99.381599999999992"/>
    <s v="Pen Electronics"/>
  </r>
  <r>
    <n v="2645"/>
    <x v="136"/>
    <s v="Christopher Jones"/>
    <s v="South"/>
    <s v="Furniture"/>
    <s v="Notebook"/>
    <n v="4"/>
    <n v="811.42"/>
    <n v="3245.68"/>
    <s v="Low"/>
    <n v="2023"/>
    <s v="Christopher Jones"/>
    <s v="CHRISTOPHER JONES"/>
    <n v="2921.1120000000001"/>
    <s v="Oct-2023"/>
    <n v="584.22239999999999"/>
    <s v="Notebook Furniture"/>
  </r>
  <r>
    <n v="5606"/>
    <x v="136"/>
    <s v="Mary Mckenzie"/>
    <s v="West"/>
    <s v="Furniture"/>
    <s v="Chair"/>
    <n v="2"/>
    <n v="331.09"/>
    <n v="662.18"/>
    <s v="Low"/>
    <n v="2023"/>
    <s v="Mary Mckenzie"/>
    <s v="MARY MCKENZIE"/>
    <n v="595.96199999999999"/>
    <s v="Oct-2023"/>
    <n v="119.19239999999999"/>
    <s v="Chair Furniture"/>
  </r>
  <r>
    <n v="7568"/>
    <x v="137"/>
    <s v="Kayla Olson"/>
    <s v="West"/>
    <s v="Electronics"/>
    <s v="Printer"/>
    <n v="4"/>
    <n v="94.8"/>
    <n v="379.2"/>
    <s v="Low"/>
    <n v="2023"/>
    <s v="Kayla Olson"/>
    <s v="KAYLA OLSON"/>
    <n v="341.28"/>
    <s v="Oct-2023"/>
    <n v="68.256"/>
    <s v="Printer Electronics"/>
  </r>
  <r>
    <n v="6394"/>
    <x v="138"/>
    <s v="Richard Baxter"/>
    <s v="West"/>
    <s v="Office Supplies"/>
    <s v="Chair"/>
    <n v="1"/>
    <n v="771.53"/>
    <n v="771.53"/>
    <s v="Low"/>
    <n v="2023"/>
    <s v="Richard Baxter"/>
    <s v="RICHARD BAXTER"/>
    <n v="694.37699999999995"/>
    <s v="Oct-2023"/>
    <n v="138.87539999999998"/>
    <s v="Chair Office Supplies"/>
  </r>
  <r>
    <n v="1818"/>
    <x v="139"/>
    <s v="Edward Good"/>
    <s v="West"/>
    <s v="Electronics"/>
    <s v="Laptop"/>
    <n v="1"/>
    <n v="636.29999999999995"/>
    <n v="636.29999999999995"/>
    <s v="Low"/>
    <n v="2023"/>
    <s v="Edward Good"/>
    <s v="EDWARD GOOD"/>
    <n v="572.66999999999996"/>
    <s v="Oct-2023"/>
    <n v="114.53399999999999"/>
    <s v="Laptop Electronics"/>
  </r>
  <r>
    <n v="6450"/>
    <x v="139"/>
    <s v="Bryan Conner"/>
    <s v="North"/>
    <s v="Electronics"/>
    <s v="Notebook"/>
    <n v="4"/>
    <n v="861.52"/>
    <n v="3446.08"/>
    <s v="Low"/>
    <n v="2023"/>
    <s v="Bryan Conner"/>
    <s v="BRYAN CONNER"/>
    <n v="3101.4720000000002"/>
    <s v="Oct-2023"/>
    <n v="620.2944"/>
    <s v="Notebook Electronics"/>
  </r>
  <r>
    <n v="4999"/>
    <x v="140"/>
    <s v="Terrence Dominguez"/>
    <s v="West"/>
    <s v="Office Supplies"/>
    <s v="Desk"/>
    <n v="6"/>
    <n v="81.36"/>
    <n v="488.16"/>
    <s v="Low"/>
    <n v="2023"/>
    <s v="Terrence Dominguez"/>
    <s v="TERRENCE DOMINGUEZ"/>
    <n v="439.34400000000005"/>
    <s v="Oct-2023"/>
    <n v="87.868800000000007"/>
    <s v="Desk Office Supplies"/>
  </r>
  <r>
    <n v="1621"/>
    <x v="141"/>
    <s v="Jennifer Sheppard"/>
    <s v="South"/>
    <s v="Office Supplies"/>
    <s v="Printer"/>
    <n v="7"/>
    <n v="145.44999999999999"/>
    <n v="1018.15"/>
    <s v="Low"/>
    <n v="2023"/>
    <s v="Jennifer Sheppard"/>
    <s v="JENNIFER SHEPPARD"/>
    <n v="916.33500000000004"/>
    <s v="Oct-2023"/>
    <n v="183.267"/>
    <s v="Printer Office Supplies"/>
  </r>
  <r>
    <n v="6879"/>
    <x v="141"/>
    <s v="Timothy Clements"/>
    <s v="East"/>
    <s v="Electronics"/>
    <s v="Chair"/>
    <n v="5"/>
    <n v="874.22"/>
    <n v="4371.1000000000004"/>
    <s v="Low"/>
    <n v="2023"/>
    <s v="Timothy Clements"/>
    <s v="TIMOTHY CLEMENTS"/>
    <n v="3933.99"/>
    <s v="Oct-2023"/>
    <n v="786.798"/>
    <s v="Chair Electronics"/>
  </r>
  <r>
    <n v="1106"/>
    <x v="142"/>
    <s v="Nancy Flores"/>
    <s v="North"/>
    <s v="Electronics"/>
    <s v="Printer"/>
    <n v="7"/>
    <n v="656.22"/>
    <n v="4593.54"/>
    <s v="Low"/>
    <n v="2023"/>
    <s v="Nancy Flores"/>
    <s v="NANCY FLORES"/>
    <n v="4134.1860000000006"/>
    <s v="Oct-2023"/>
    <n v="826.83719999999994"/>
    <s v="Printer Electronics"/>
  </r>
  <r>
    <n v="4476"/>
    <x v="142"/>
    <s v="Shane Moore"/>
    <s v="North"/>
    <s v="Furniture"/>
    <s v="Pen"/>
    <n v="2"/>
    <n v="34.159999999999997"/>
    <n v="68.319999999999993"/>
    <s v="Low"/>
    <n v="2023"/>
    <s v="Shane Moore"/>
    <s v="SHANE MOORE"/>
    <n v="61.487999999999992"/>
    <s v="Oct-2023"/>
    <n v="12.297599999999999"/>
    <s v="Pen Furniture"/>
  </r>
  <r>
    <n v="9696"/>
    <x v="142"/>
    <s v="Ryan Harris MD"/>
    <s v="South"/>
    <s v="Electronics"/>
    <s v="Desk"/>
    <n v="5"/>
    <n v="125.2"/>
    <n v="626"/>
    <s v="Low"/>
    <n v="2023"/>
    <s v="Ryan Harris Md"/>
    <s v="RYAN HARRIS MD"/>
    <n v="563.40000000000009"/>
    <s v="Oct-2023"/>
    <n v="112.67999999999999"/>
    <s v="Desk Electronics"/>
  </r>
  <r>
    <n v="8433"/>
    <x v="143"/>
    <s v="Christopher Alvarez"/>
    <s v="West"/>
    <s v="Office Supplies"/>
    <s v="Monitor"/>
    <n v="5"/>
    <n v="872.05"/>
    <n v="4360.25"/>
    <s v="Low"/>
    <n v="2023"/>
    <s v="Christopher Alvarez"/>
    <s v="CHRISTOPHER ALVAREZ"/>
    <n v="3924.2250000000004"/>
    <s v="Oct-2023"/>
    <n v="784.84500000000003"/>
    <s v="Monitor Office Supplies"/>
  </r>
  <r>
    <n v="4059"/>
    <x v="144"/>
    <s v="Alex Jones"/>
    <s v="West"/>
    <s v="Electronics"/>
    <s v="Printer"/>
    <n v="3"/>
    <n v="333.2"/>
    <n v="999.59999999999991"/>
    <s v="Low"/>
    <n v="2023"/>
    <s v="Alex Jones"/>
    <s v="ALEX JONES"/>
    <n v="899.64"/>
    <s v="Oct-2023"/>
    <n v="179.92799999999997"/>
    <s v="Printer Electronics"/>
  </r>
  <r>
    <n v="7385"/>
    <x v="144"/>
    <s v="Shelley Cordova"/>
    <s v="South"/>
    <s v="Furniture"/>
    <s v="Chair"/>
    <n v="3"/>
    <n v="757.72"/>
    <n v="2273.16"/>
    <s v="Low"/>
    <n v="2023"/>
    <s v="Shelley Cordova"/>
    <s v="SHELLEY CORDOVA"/>
    <n v="2045.8440000000003"/>
    <s v="Oct-2023"/>
    <n v="409.16879999999998"/>
    <s v="Chair Furniture"/>
  </r>
  <r>
    <n v="8747"/>
    <x v="145"/>
    <s v="Matthew Jacobson"/>
    <s v="West"/>
    <s v="Office Supplies"/>
    <s v="Printer"/>
    <n v="7"/>
    <n v="999.42"/>
    <n v="6995.94"/>
    <s v="High"/>
    <n v="2023"/>
    <s v="Matthew Jacobson"/>
    <s v="MATTHEW JACOBSON"/>
    <n v="6296.3459999999995"/>
    <s v="Oct-2023"/>
    <n v="1259.2692"/>
    <s v="Printer Office Supplies"/>
  </r>
  <r>
    <n v="9120"/>
    <x v="146"/>
    <s v="Jason Blackburn"/>
    <s v="South"/>
    <s v="Office Supplies"/>
    <s v="Printer"/>
    <n v="3"/>
    <n v="77.16"/>
    <n v="231.48"/>
    <s v="Low"/>
    <n v="2023"/>
    <s v="Jason Blackburn"/>
    <s v="JASON BLACKBURN"/>
    <n v="208.33199999999999"/>
    <s v="Oct-2023"/>
    <n v="41.666399999999996"/>
    <s v="Printer Office Supplies"/>
  </r>
  <r>
    <n v="8480"/>
    <x v="147"/>
    <s v="Ashley Brown"/>
    <s v="South"/>
    <s v="Office Supplies"/>
    <s v="Desk"/>
    <n v="4"/>
    <n v="944.18"/>
    <n v="3776.72"/>
    <s v="Low"/>
    <n v="2023"/>
    <s v="Ashley Brown"/>
    <s v="ASHLEY BROWN"/>
    <n v="3399.0479999999998"/>
    <s v="Oct-2023"/>
    <n v="679.80959999999993"/>
    <s v="Desk Office Supplies"/>
  </r>
  <r>
    <n v="7297"/>
    <x v="147"/>
    <s v="Shane Bates"/>
    <s v="West"/>
    <s v="Electronics"/>
    <s v="Notebook"/>
    <n v="6"/>
    <n v="913.24"/>
    <n v="5479.4400000000014"/>
    <s v="High"/>
    <n v="2023"/>
    <s v="Shane Bates"/>
    <s v="SHANE BATES"/>
    <n v="4931.4960000000001"/>
    <s v="Oct-2023"/>
    <n v="986.29920000000027"/>
    <s v="Notebook Electronics"/>
  </r>
  <r>
    <n v="3965"/>
    <x v="148"/>
    <s v="Leslie Owens"/>
    <s v="North"/>
    <s v="Office Supplies"/>
    <s v="Pen"/>
    <n v="8"/>
    <n v="357.12"/>
    <n v="2856.96"/>
    <s v="Low"/>
    <n v="2023"/>
    <s v="Leslie Owens"/>
    <s v="LESLIE OWENS"/>
    <n v="2571.2640000000001"/>
    <s v="Oct-2023"/>
    <n v="514.25279999999998"/>
    <s v="Pen Office Supplies"/>
  </r>
  <r>
    <n v="5006"/>
    <x v="148"/>
    <s v="Ronald Moore"/>
    <s v="East"/>
    <s v="Electronics"/>
    <s v="Chair"/>
    <n v="9"/>
    <n v="670.2"/>
    <n v="6031.8"/>
    <s v="High"/>
    <n v="2023"/>
    <s v="Ronald Moore"/>
    <s v="RONALD MOORE"/>
    <n v="5428.6200000000008"/>
    <s v="Oct-2023"/>
    <n v="1085.7239999999999"/>
    <s v="Chair Electronics"/>
  </r>
  <r>
    <n v="6248"/>
    <x v="149"/>
    <s v="Ricky Ramirez"/>
    <s v="North"/>
    <s v="Furniture"/>
    <s v="Printer"/>
    <n v="3"/>
    <n v="845.73"/>
    <n v="2537.19"/>
    <s v="Low"/>
    <n v="2023"/>
    <s v="Ricky Ramirez"/>
    <s v="RICKY RAMIREZ"/>
    <n v="2283.471"/>
    <s v="Oct-2023"/>
    <n v="456.69419999999997"/>
    <s v="Printer Furniture"/>
  </r>
  <r>
    <n v="3422"/>
    <x v="149"/>
    <s v="Steven Moran"/>
    <s v="North"/>
    <s v="Office Supplies"/>
    <s v="Chair"/>
    <n v="2"/>
    <n v="449.31"/>
    <n v="898.62"/>
    <s v="Low"/>
    <n v="2023"/>
    <s v="Steven Moran"/>
    <s v="STEVEN MORAN"/>
    <n v="808.75800000000004"/>
    <s v="Oct-2023"/>
    <n v="161.7516"/>
    <s v="Chair Office Supplies"/>
  </r>
  <r>
    <n v="3893"/>
    <x v="150"/>
    <s v="Donald Chandler"/>
    <s v="West"/>
    <s v="Furniture"/>
    <s v="Chair"/>
    <n v="1"/>
    <n v="607.41"/>
    <n v="607.41"/>
    <s v="Low"/>
    <n v="2023"/>
    <s v="Donald Chandler"/>
    <s v="DONALD CHANDLER"/>
    <n v="546.66899999999998"/>
    <s v="Oct-2023"/>
    <n v="109.3338"/>
    <s v="Chair Furniture"/>
  </r>
  <r>
    <n v="8136"/>
    <x v="151"/>
    <s v="Kristin Fisher"/>
    <s v="North"/>
    <s v="Office Supplies"/>
    <s v="Chair"/>
    <n v="3"/>
    <n v="514.33000000000004"/>
    <n v="1542.99"/>
    <s v="Low"/>
    <n v="2023"/>
    <s v="Kristin Fisher"/>
    <s v="KRISTIN FISHER"/>
    <n v="1388.6910000000003"/>
    <s v="Oct-2023"/>
    <n v="277.73820000000001"/>
    <s v="Chair Office Supplies"/>
  </r>
  <r>
    <n v="5950"/>
    <x v="152"/>
    <s v="Tina Rodriguez"/>
    <s v="South"/>
    <s v="Electronics"/>
    <s v="Pen"/>
    <n v="4"/>
    <n v="431.82"/>
    <n v="1727.28"/>
    <s v="Low"/>
    <n v="2023"/>
    <s v="Tina Rodriguez"/>
    <s v="TINA RODRIGUEZ"/>
    <n v="1554.5519999999999"/>
    <s v="Oct-2023"/>
    <n v="310.91039999999998"/>
    <s v="Pen Electronics"/>
  </r>
  <r>
    <n v="2318"/>
    <x v="153"/>
    <s v="Jason Russo"/>
    <s v="South"/>
    <s v="Office Supplies"/>
    <s v="Monitor"/>
    <n v="6"/>
    <n v="431.92"/>
    <n v="2591.52"/>
    <s v="Low"/>
    <n v="2023"/>
    <s v="Jason Russo"/>
    <s v="JASON RUSSO"/>
    <n v="2332.3679999999999"/>
    <s v="Oct-2023"/>
    <n v="466.47359999999998"/>
    <s v="Monitor Office Supplies"/>
  </r>
  <r>
    <n v="1723"/>
    <x v="154"/>
    <s v="Gavin Kennedy Jr."/>
    <s v="South"/>
    <s v="Electronics"/>
    <s v="Notebook"/>
    <n v="7"/>
    <n v="81.48"/>
    <n v="570.36"/>
    <s v="Low"/>
    <n v="2023"/>
    <s v="Gavin Kennedy Jr."/>
    <s v="GAVIN KENNEDY JR."/>
    <n v="513.32400000000007"/>
    <s v="Nov-2023"/>
    <n v="102.6648"/>
    <s v="Notebook Electronics"/>
  </r>
  <r>
    <n v="7438"/>
    <x v="154"/>
    <s v="Amy Ellis"/>
    <s v="North"/>
    <s v="Furniture"/>
    <s v="Chair"/>
    <n v="5"/>
    <n v="741.06"/>
    <n v="3705.3"/>
    <s v="Low"/>
    <n v="2023"/>
    <s v="Amy Ellis"/>
    <s v="AMY ELLIS"/>
    <n v="3334.7699999999995"/>
    <s v="Nov-2023"/>
    <n v="666.95400000000006"/>
    <s v="Chair Furniture"/>
  </r>
  <r>
    <n v="7158"/>
    <x v="155"/>
    <s v="Gabriel Ramirez"/>
    <s v="West"/>
    <s v="Furniture"/>
    <s v="Notebook"/>
    <n v="7"/>
    <n v="735.25"/>
    <n v="5146.75"/>
    <s v="High"/>
    <n v="2023"/>
    <s v="Gabriel Ramirez"/>
    <s v="GABRIEL RAMIREZ"/>
    <n v="4632.0749999999998"/>
    <s v="Nov-2023"/>
    <n v="926.41499999999996"/>
    <s v="Notebook Furniture"/>
  </r>
  <r>
    <n v="7794"/>
    <x v="155"/>
    <s v="Dennis Cooper"/>
    <s v="West"/>
    <s v="Electronics"/>
    <s v="Monitor"/>
    <n v="9"/>
    <n v="468.86"/>
    <n v="4219.74"/>
    <s v="Low"/>
    <n v="2023"/>
    <s v="Dennis Cooper"/>
    <s v="DENNIS COOPER"/>
    <n v="3797.7660000000005"/>
    <s v="Nov-2023"/>
    <n v="759.55319999999995"/>
    <s v="Monitor Electronics"/>
  </r>
  <r>
    <n v="3364"/>
    <x v="156"/>
    <s v="Gary Jenkins"/>
    <s v="South"/>
    <s v="Electronics"/>
    <s v="Chair"/>
    <n v="7"/>
    <n v="67.58"/>
    <n v="473.06"/>
    <s v="Low"/>
    <n v="2023"/>
    <s v="Gary Jenkins"/>
    <s v="GARY JENKINS"/>
    <n v="425.75400000000002"/>
    <s v="Nov-2023"/>
    <n v="85.150800000000004"/>
    <s v="Chair Electronics"/>
  </r>
  <r>
    <n v="7409"/>
    <x v="157"/>
    <s v="Norma Henderson"/>
    <s v="North"/>
    <s v="Electronics"/>
    <s v="Desk"/>
    <n v="1"/>
    <n v="799.45"/>
    <n v="799.45"/>
    <s v="Low"/>
    <n v="2023"/>
    <s v="Norma Henderson"/>
    <s v="NORMA HENDERSON"/>
    <n v="719.50500000000011"/>
    <s v="Nov-2023"/>
    <n v="143.90100000000001"/>
    <s v="Desk Electronics"/>
  </r>
  <r>
    <n v="4669"/>
    <x v="157"/>
    <s v="Jacob Ward"/>
    <s v="North"/>
    <s v="Office Supplies"/>
    <s v="Pen"/>
    <n v="6"/>
    <n v="843.61"/>
    <n v="5061.66"/>
    <s v="High"/>
    <n v="2023"/>
    <s v="Jacob Ward"/>
    <s v="JACOB WARD"/>
    <n v="4555.4940000000006"/>
    <s v="Nov-2023"/>
    <n v="911.09879999999998"/>
    <s v="Pen Office Supplies"/>
  </r>
  <r>
    <n v="3729"/>
    <x v="157"/>
    <s v="Melanie Jimenez"/>
    <s v="North"/>
    <s v="Furniture"/>
    <s v="Desk"/>
    <n v="6"/>
    <n v="617.79"/>
    <n v="3706.74"/>
    <s v="Low"/>
    <n v="2023"/>
    <s v="Melanie Jimenez"/>
    <s v="MELANIE JIMENEZ"/>
    <n v="3336.0659999999998"/>
    <s v="Nov-2023"/>
    <n v="667.21319999999992"/>
    <s v="Desk Furniture"/>
  </r>
  <r>
    <n v="3437"/>
    <x v="158"/>
    <s v="Jennifer Brown"/>
    <s v="West"/>
    <s v="Electronics"/>
    <s v="Notebook"/>
    <n v="9"/>
    <n v="493.76"/>
    <n v="4443.84"/>
    <s v="Low"/>
    <n v="2023"/>
    <s v="Jennifer Brown"/>
    <s v="JENNIFER BROWN"/>
    <n v="3999.4560000000001"/>
    <s v="Nov-2023"/>
    <n v="799.89120000000003"/>
    <s v="Notebook Electronics"/>
  </r>
  <r>
    <n v="2929"/>
    <x v="158"/>
    <s v="Luke Edwards DDS"/>
    <s v="North"/>
    <s v="Office Supplies"/>
    <s v="Printer"/>
    <n v="5"/>
    <n v="895.16"/>
    <n v="4475.8"/>
    <s v="Low"/>
    <n v="2023"/>
    <s v="Luke Edwards Dds"/>
    <s v="LUKE EDWARDS DDS"/>
    <n v="4028.2200000000003"/>
    <s v="Nov-2023"/>
    <n v="805.64400000000001"/>
    <s v="Printer Office Supplies"/>
  </r>
  <r>
    <n v="8837"/>
    <x v="158"/>
    <s v="Lawrence Edwards"/>
    <s v="North"/>
    <s v="Electronics"/>
    <s v="Notebook"/>
    <n v="3"/>
    <n v="265.11"/>
    <n v="795.33"/>
    <s v="Low"/>
    <n v="2023"/>
    <s v="Lawrence Edwards"/>
    <s v="LAWRENCE EDWARDS"/>
    <n v="715.79700000000003"/>
    <s v="Nov-2023"/>
    <n v="143.15940000000001"/>
    <s v="Notebook Electronics"/>
  </r>
  <r>
    <n v="4393"/>
    <x v="158"/>
    <s v="Blake Hughes"/>
    <s v="East"/>
    <s v="Electronics"/>
    <s v="Printer"/>
    <n v="4"/>
    <n v="928.8"/>
    <n v="3715.2"/>
    <s v="Low"/>
    <n v="2023"/>
    <s v="Blake Hughes"/>
    <s v="BLAKE HUGHES"/>
    <n v="3343.68"/>
    <s v="Nov-2023"/>
    <n v="668.73599999999999"/>
    <s v="Printer Electronics"/>
  </r>
  <r>
    <n v="3650"/>
    <x v="159"/>
    <s v="Kenneth Parker"/>
    <s v="North"/>
    <s v="Electronics"/>
    <s v="Chair"/>
    <n v="8"/>
    <n v="390.48"/>
    <n v="3123.84"/>
    <s v="Low"/>
    <n v="2023"/>
    <s v="Kenneth Parker"/>
    <s v="KENNETH PARKER"/>
    <n v="2811.4560000000001"/>
    <s v="Nov-2023"/>
    <n v="562.2912"/>
    <s v="Chair Electronics"/>
  </r>
  <r>
    <n v="4298"/>
    <x v="159"/>
    <s v="Steve Snyder"/>
    <s v="West"/>
    <s v="Electronics"/>
    <s v="Pen"/>
    <n v="3"/>
    <n v="175.81"/>
    <n v="527.43000000000006"/>
    <s v="Low"/>
    <n v="2023"/>
    <s v="Steve Snyder"/>
    <s v="STEVE SNYDER"/>
    <n v="474.68700000000001"/>
    <s v="Nov-2023"/>
    <n v="94.937400000000011"/>
    <s v="Pen Electronics"/>
  </r>
  <r>
    <n v="2231"/>
    <x v="159"/>
    <s v="David Jackson"/>
    <s v="West"/>
    <s v="Electronics"/>
    <s v="Pen"/>
    <n v="7"/>
    <n v="189.34"/>
    <n v="1325.38"/>
    <s v="Low"/>
    <n v="2023"/>
    <s v="David Jackson"/>
    <s v="DAVID JACKSON"/>
    <n v="1192.8420000000001"/>
    <s v="Nov-2023"/>
    <n v="238.5684"/>
    <s v="Pen Electronics"/>
  </r>
  <r>
    <n v="9047"/>
    <x v="159"/>
    <s v="Rachel Haynes"/>
    <s v="North"/>
    <s v="Furniture"/>
    <s v="Table"/>
    <n v="1"/>
    <n v="344.88"/>
    <n v="344.88"/>
    <s v="Low"/>
    <n v="2023"/>
    <s v="Rachel Haynes"/>
    <s v="RACHEL HAYNES"/>
    <n v="310.392"/>
    <s v="Nov-2023"/>
    <n v="62.078399999999995"/>
    <s v="Table Furniture"/>
  </r>
  <r>
    <n v="4349"/>
    <x v="159"/>
    <s v="Thomas Rodriguez"/>
    <s v="East"/>
    <s v="Electronics"/>
    <s v="Monitor"/>
    <n v="7"/>
    <n v="938.01"/>
    <n v="6566.07"/>
    <s v="High"/>
    <n v="2023"/>
    <s v="Thomas Rodriguez"/>
    <s v="THOMAS RODRIGUEZ"/>
    <n v="5909.4630000000006"/>
    <s v="Nov-2023"/>
    <n v="1181.8925999999999"/>
    <s v="Monitor Electronics"/>
  </r>
  <r>
    <n v="7131"/>
    <x v="160"/>
    <s v="Colleen Walters"/>
    <s v="East"/>
    <s v="Furniture"/>
    <s v="Laptop"/>
    <n v="5"/>
    <n v="130.16999999999999"/>
    <n v="650.84999999999991"/>
    <s v="Low"/>
    <n v="2023"/>
    <s v="Colleen Walters"/>
    <s v="COLLEEN WALTERS"/>
    <n v="585.76499999999999"/>
    <s v="Nov-2023"/>
    <n v="117.15299999999998"/>
    <s v="Laptop Furniture"/>
  </r>
  <r>
    <n v="1841"/>
    <x v="161"/>
    <s v="Connie Johnson"/>
    <s v="North"/>
    <s v="Furniture"/>
    <s v="Chair"/>
    <n v="4"/>
    <n v="944.62"/>
    <n v="3778.48"/>
    <s v="Low"/>
    <n v="2023"/>
    <s v="Connie Johnson"/>
    <s v="CONNIE JOHNSON"/>
    <n v="3400.6320000000001"/>
    <s v="Nov-2023"/>
    <n v="680.12639999999999"/>
    <s v="Chair Furniture"/>
  </r>
  <r>
    <n v="2016"/>
    <x v="162"/>
    <s v="Karen Combs"/>
    <s v="East"/>
    <s v="Electronics"/>
    <s v="Printer"/>
    <n v="4"/>
    <n v="398.57"/>
    <n v="1594.28"/>
    <s v="Low"/>
    <n v="2023"/>
    <s v="Karen Combs"/>
    <s v="KAREN COMBS"/>
    <n v="1434.8520000000001"/>
    <s v="Nov-2023"/>
    <n v="286.97039999999998"/>
    <s v="Printer Electronics"/>
  </r>
  <r>
    <n v="5931"/>
    <x v="163"/>
    <s v="Natasha Gaines"/>
    <s v="East"/>
    <s v="Office Supplies"/>
    <s v="Chair"/>
    <n v="2"/>
    <n v="402.21"/>
    <n v="804.42"/>
    <s v="Low"/>
    <n v="2023"/>
    <s v="Natasha Gaines"/>
    <s v="NATASHA GAINES"/>
    <n v="723.97799999999995"/>
    <s v="Nov-2023"/>
    <n v="144.79559999999998"/>
    <s v="Chair Office Supplies"/>
  </r>
  <r>
    <n v="9859"/>
    <x v="163"/>
    <s v="Heather Hernandez"/>
    <s v="South"/>
    <s v="Furniture"/>
    <s v="Chair"/>
    <n v="3"/>
    <n v="96.77"/>
    <n v="290.31"/>
    <s v="Low"/>
    <n v="2023"/>
    <s v="Heather Hernandez"/>
    <s v="HEATHER HERNANDEZ"/>
    <n v="261.279"/>
    <s v="Nov-2023"/>
    <n v="52.255800000000001"/>
    <s v="Chair Furniture"/>
  </r>
  <r>
    <n v="4854"/>
    <x v="164"/>
    <s v="Olivia Fernandez"/>
    <s v="South"/>
    <s v="Electronics"/>
    <s v="Laptop"/>
    <n v="1"/>
    <n v="562.21"/>
    <n v="562.21"/>
    <s v="Low"/>
    <n v="2023"/>
    <s v="Olivia Fernandez"/>
    <s v="OLIVIA FERNANDEZ"/>
    <n v="505.98900000000003"/>
    <s v="Nov-2023"/>
    <n v="101.1978"/>
    <s v="Laptop Electronics"/>
  </r>
  <r>
    <n v="6798"/>
    <x v="164"/>
    <s v="Daniel Perez"/>
    <s v="West"/>
    <s v="Electronics"/>
    <s v="Chair"/>
    <n v="7"/>
    <n v="653.70000000000005"/>
    <n v="4575.9000000000005"/>
    <s v="Low"/>
    <n v="2023"/>
    <s v="Daniel Perez"/>
    <s v="DANIEL PEREZ"/>
    <n v="4118.3100000000004"/>
    <s v="Nov-2023"/>
    <n v="823.66200000000003"/>
    <s v="Chair Electronics"/>
  </r>
  <r>
    <n v="5585"/>
    <x v="164"/>
    <s v="George Evans"/>
    <s v="East"/>
    <s v="Electronics"/>
    <s v="Pen"/>
    <n v="5"/>
    <n v="493.36"/>
    <n v="2466.8000000000002"/>
    <s v="Low"/>
    <n v="2023"/>
    <s v="George Evans"/>
    <s v="GEORGE EVANS"/>
    <n v="2220.12"/>
    <s v="Nov-2023"/>
    <n v="444.024"/>
    <s v="Pen Electronics"/>
  </r>
  <r>
    <n v="1258"/>
    <x v="165"/>
    <s v="Andrea Ruiz"/>
    <s v="West"/>
    <s v="Electronics"/>
    <s v="Notebook"/>
    <n v="4"/>
    <n v="21.5"/>
    <n v="86"/>
    <s v="Low"/>
    <n v="2023"/>
    <s v="Andrea Ruiz"/>
    <s v="ANDREA RUIZ"/>
    <n v="77.400000000000006"/>
    <s v="Nov-2023"/>
    <n v="15.479999999999999"/>
    <s v="Notebook Electronics"/>
  </r>
  <r>
    <n v="7477"/>
    <x v="165"/>
    <s v="Colin Mitchell"/>
    <s v="South"/>
    <s v="Office Supplies"/>
    <s v="Laptop"/>
    <n v="5"/>
    <n v="143.81"/>
    <n v="719.05"/>
    <s v="Low"/>
    <n v="2023"/>
    <s v="Colin Mitchell"/>
    <s v="COLIN MITCHELL"/>
    <n v="647.14499999999998"/>
    <s v="Nov-2023"/>
    <n v="129.42899999999997"/>
    <s v="Laptop Office Supplies"/>
  </r>
  <r>
    <n v="7062"/>
    <x v="166"/>
    <s v="Emily Kelley"/>
    <s v="South"/>
    <s v="Office Supplies"/>
    <s v="Pen"/>
    <n v="5"/>
    <n v="661.27"/>
    <n v="3306.35"/>
    <s v="Low"/>
    <n v="2023"/>
    <s v="Emily Kelley"/>
    <s v="EMILY KELLEY"/>
    <n v="2975.7150000000001"/>
    <s v="Nov-2023"/>
    <n v="595.14299999999992"/>
    <s v="Pen Office Supplies"/>
  </r>
  <r>
    <n v="1062"/>
    <x v="167"/>
    <s v="Katrina Mcmahon"/>
    <s v="East"/>
    <s v="Furniture"/>
    <s v="Chair"/>
    <n v="1"/>
    <n v="174.62"/>
    <n v="174.62"/>
    <s v="Low"/>
    <n v="2023"/>
    <s v="Katrina Mcmahon"/>
    <s v="KATRINA MCMAHON"/>
    <n v="157.15800000000002"/>
    <s v="Nov-2023"/>
    <n v="31.4316"/>
    <s v="Chair Furniture"/>
  </r>
  <r>
    <n v="1375"/>
    <x v="167"/>
    <s v="Eric Walker"/>
    <s v="South"/>
    <s v="Electronics"/>
    <s v="Laptop"/>
    <n v="5"/>
    <n v="872.26"/>
    <n v="4361.3"/>
    <s v="Low"/>
    <n v="2023"/>
    <s v="Eric Walker"/>
    <s v="ERIC WALKER"/>
    <n v="3925.17"/>
    <s v="Nov-2023"/>
    <n v="785.03399999999999"/>
    <s v="Laptop Electronics"/>
  </r>
  <r>
    <n v="9976"/>
    <x v="167"/>
    <s v="Timothy Ramirez"/>
    <s v="South"/>
    <s v="Office Supplies"/>
    <s v="Pen"/>
    <n v="7"/>
    <n v="540.47"/>
    <n v="3783.29"/>
    <s v="Low"/>
    <n v="2023"/>
    <s v="Timothy Ramirez"/>
    <s v="TIMOTHY RAMIREZ"/>
    <n v="3404.9610000000002"/>
    <s v="Nov-2023"/>
    <n v="680.99219999999991"/>
    <s v="Pen Office Supplies"/>
  </r>
  <r>
    <n v="8067"/>
    <x v="167"/>
    <s v="Alicia Contreras MD"/>
    <s v="North"/>
    <s v="Electronics"/>
    <s v="Laptop"/>
    <n v="4"/>
    <n v="807.87"/>
    <n v="3231.48"/>
    <s v="Low"/>
    <n v="2023"/>
    <s v="Alicia Contreras Md"/>
    <s v="ALICIA CONTRERAS MD"/>
    <n v="2908.3319999999999"/>
    <s v="Nov-2023"/>
    <n v="581.66639999999995"/>
    <s v="Laptop Electronics"/>
  </r>
  <r>
    <n v="6915"/>
    <x v="168"/>
    <s v="George Beck"/>
    <s v="North"/>
    <s v="Furniture"/>
    <s v="Table"/>
    <n v="8"/>
    <n v="205.5"/>
    <n v="1644"/>
    <s v="Low"/>
    <n v="2023"/>
    <s v="George Beck"/>
    <s v="GEORGE BECK"/>
    <n v="1479.6000000000001"/>
    <s v="Nov-2023"/>
    <n v="295.92"/>
    <s v="Table Furniture"/>
  </r>
  <r>
    <n v="1489"/>
    <x v="169"/>
    <s v="Thomas Phillips"/>
    <s v="North"/>
    <s v="Furniture"/>
    <s v="Desk"/>
    <n v="7"/>
    <n v="75.989999999999995"/>
    <n v="531.92999999999995"/>
    <s v="Low"/>
    <n v="2023"/>
    <s v="Thomas Phillips"/>
    <s v="THOMAS PHILLIPS"/>
    <n v="478.73699999999997"/>
    <s v="Nov-2023"/>
    <n v="95.747399999999985"/>
    <s v="Desk Furniture"/>
  </r>
  <r>
    <n v="5374"/>
    <x v="170"/>
    <s v="Randy Smith"/>
    <s v="North"/>
    <s v="Electronics"/>
    <s v="Printer"/>
    <n v="2"/>
    <n v="402.95"/>
    <n v="805.9"/>
    <s v="Low"/>
    <n v="2023"/>
    <s v="Randy Smith"/>
    <s v="RANDY SMITH"/>
    <n v="725.31"/>
    <s v="Nov-2023"/>
    <n v="145.06199999999998"/>
    <s v="Printer Electronics"/>
  </r>
  <r>
    <n v="9678"/>
    <x v="171"/>
    <s v="Jill Lewis"/>
    <s v="East"/>
    <s v="Electronics"/>
    <s v="Chair"/>
    <n v="4"/>
    <n v="492.98"/>
    <n v="1971.92"/>
    <s v="Low"/>
    <n v="2023"/>
    <s v="Jill Lewis"/>
    <s v="JILL LEWIS"/>
    <n v="1774.7280000000001"/>
    <s v="Nov-2023"/>
    <n v="354.94560000000001"/>
    <s v="Chair Electronics"/>
  </r>
  <r>
    <n v="8635"/>
    <x v="172"/>
    <s v="Cynthia Vaughan"/>
    <s v="East"/>
    <s v="Furniture"/>
    <s v="Notebook"/>
    <n v="1"/>
    <n v="133.93"/>
    <n v="133.93"/>
    <s v="Low"/>
    <n v="2023"/>
    <s v="Cynthia Vaughan"/>
    <s v="CYNTHIA VAUGHAN"/>
    <n v="120.53700000000001"/>
    <s v="Nov-2023"/>
    <n v="24.107400000000002"/>
    <s v="Notebook Furniture"/>
  </r>
  <r>
    <n v="5278"/>
    <x v="172"/>
    <s v="Jacqueline Anderson"/>
    <s v="South"/>
    <s v="Furniture"/>
    <s v="Pen"/>
    <n v="4"/>
    <n v="845.91"/>
    <n v="3383.64"/>
    <s v="Low"/>
    <n v="2023"/>
    <s v="Jacqueline Anderson"/>
    <s v="JACQUELINE ANDERSON"/>
    <n v="3045.2759999999998"/>
    <s v="Nov-2023"/>
    <n v="609.0551999999999"/>
    <s v="Pen Furniture"/>
  </r>
  <r>
    <n v="6063"/>
    <x v="173"/>
    <s v="Debra Wilson"/>
    <s v="West"/>
    <s v="Electronics"/>
    <s v="Notebook"/>
    <n v="6"/>
    <n v="317.26"/>
    <n v="1903.56"/>
    <s v="Low"/>
    <n v="2023"/>
    <s v="Debra Wilson"/>
    <s v="DEBRA WILSON"/>
    <n v="1713.204"/>
    <s v="Nov-2023"/>
    <n v="342.64079999999996"/>
    <s v="Notebook Electronics"/>
  </r>
  <r>
    <n v="9032"/>
    <x v="173"/>
    <s v="Craig Ramirez"/>
    <s v="North"/>
    <s v="Furniture"/>
    <s v="Chair"/>
    <n v="7"/>
    <n v="551.23"/>
    <n v="3858.61"/>
    <s v="Low"/>
    <n v="2023"/>
    <s v="Craig Ramirez"/>
    <s v="CRAIG RAMIREZ"/>
    <n v="3472.7490000000003"/>
    <s v="Nov-2023"/>
    <n v="694.5498"/>
    <s v="Chair Furniture"/>
  </r>
  <r>
    <n v="4738"/>
    <x v="174"/>
    <s v="Melissa Smith"/>
    <s v="West"/>
    <s v="Furniture"/>
    <s v="Monitor"/>
    <n v="6"/>
    <n v="60.91"/>
    <n v="365.46"/>
    <s v="Low"/>
    <n v="2023"/>
    <s v="Melissa Smith"/>
    <s v="MELISSA SMITH"/>
    <n v="328.91399999999999"/>
    <s v="Nov-2023"/>
    <n v="65.782799999999995"/>
    <s v="Monitor Furniture"/>
  </r>
  <r>
    <n v="9903"/>
    <x v="174"/>
    <s v="Kimberly Smith"/>
    <s v="West"/>
    <s v="Electronics"/>
    <s v="Printer"/>
    <n v="5"/>
    <n v="873.13"/>
    <n v="4365.6499999999996"/>
    <s v="Low"/>
    <n v="2023"/>
    <s v="Kimberly Smith"/>
    <s v="KIMBERLY SMITH"/>
    <n v="3929.085"/>
    <s v="Nov-2023"/>
    <n v="785.81699999999989"/>
    <s v="Printer Electronics"/>
  </r>
  <r>
    <n v="8771"/>
    <x v="175"/>
    <s v="Rebecca Doyle"/>
    <s v="East"/>
    <s v="Electronics"/>
    <s v="Desk"/>
    <n v="1"/>
    <n v="331.34"/>
    <n v="331.34"/>
    <s v="Low"/>
    <n v="2023"/>
    <s v="Rebecca Doyle"/>
    <s v="REBECCA DOYLE"/>
    <n v="298.20599999999996"/>
    <s v="Nov-2023"/>
    <n v="59.641199999999991"/>
    <s v="Desk Electronics"/>
  </r>
  <r>
    <n v="5062"/>
    <x v="176"/>
    <s v="Amber Myers"/>
    <s v="North"/>
    <s v="Furniture"/>
    <s v="Printer"/>
    <n v="7"/>
    <n v="367.36"/>
    <n v="2571.52"/>
    <s v="Low"/>
    <n v="2023"/>
    <s v="Amber Myers"/>
    <s v="AMBER MYERS"/>
    <n v="2314.3680000000004"/>
    <s v="Nov-2023"/>
    <n v="462.87359999999995"/>
    <s v="Printer Furniture"/>
  </r>
  <r>
    <n v="8065"/>
    <x v="176"/>
    <s v="Kirk Bates"/>
    <s v="North"/>
    <s v="Electronics"/>
    <s v="Laptop"/>
    <n v="8"/>
    <n v="944.82"/>
    <n v="7558.56"/>
    <s v="High"/>
    <n v="2023"/>
    <s v="Kirk Bates"/>
    <s v="KIRK BATES"/>
    <n v="6802.7040000000006"/>
    <s v="Nov-2023"/>
    <n v="1360.5408"/>
    <s v="Laptop Electronics"/>
  </r>
  <r>
    <n v="7956"/>
    <x v="176"/>
    <s v="Angela King"/>
    <s v="West"/>
    <s v="Electronics"/>
    <s v="Table"/>
    <n v="8"/>
    <n v="310.24"/>
    <n v="2481.92"/>
    <s v="Low"/>
    <n v="2023"/>
    <s v="Angela King"/>
    <s v="ANGELA KING"/>
    <n v="2233.7280000000001"/>
    <s v="Nov-2023"/>
    <n v="446.74560000000002"/>
    <s v="Table Electronics"/>
  </r>
  <r>
    <n v="9825"/>
    <x v="177"/>
    <s v="Kevin Weber"/>
    <s v="East"/>
    <s v="Furniture"/>
    <s v="Notebook"/>
    <n v="2"/>
    <n v="915.16"/>
    <n v="1830.32"/>
    <s v="Low"/>
    <n v="2023"/>
    <s v="Kevin Weber"/>
    <s v="KEVIN WEBER"/>
    <n v="1647.288"/>
    <s v="Nov-2023"/>
    <n v="329.45759999999996"/>
    <s v="Notebook Furniture"/>
  </r>
  <r>
    <n v="6124"/>
    <x v="177"/>
    <s v="Dawn Baker"/>
    <s v="East"/>
    <s v="Office Supplies"/>
    <s v="Chair"/>
    <n v="1"/>
    <n v="700.45"/>
    <n v="700.45"/>
    <s v="Low"/>
    <n v="2023"/>
    <s v="Dawn Baker"/>
    <s v="DAWN BAKER"/>
    <n v="630.40500000000009"/>
    <s v="Nov-2023"/>
    <n v="126.081"/>
    <s v="Chair Office Supplies"/>
  </r>
  <r>
    <n v="1432"/>
    <x v="177"/>
    <s v="Matthew Fuller"/>
    <s v="North"/>
    <s v="Office Supplies"/>
    <s v="Notebook"/>
    <n v="2"/>
    <n v="81.72"/>
    <n v="163.44"/>
    <s v="Low"/>
    <n v="2023"/>
    <s v="Matthew Fuller"/>
    <s v="MATTHEW FULLER"/>
    <n v="147.096"/>
    <s v="Nov-2023"/>
    <n v="29.4192"/>
    <s v="Notebook Office Supplies"/>
  </r>
  <r>
    <n v="5041"/>
    <x v="177"/>
    <s v="Kevin Lyons"/>
    <s v="South"/>
    <s v="Furniture"/>
    <s v="Laptop"/>
    <n v="2"/>
    <n v="611.83000000000004"/>
    <n v="1223.6600000000001"/>
    <s v="Low"/>
    <n v="2023"/>
    <s v="Kevin Lyons"/>
    <s v="KEVIN LYONS"/>
    <n v="1101.2940000000001"/>
    <s v="Nov-2023"/>
    <n v="220.25880000000001"/>
    <s v="Laptop Furniture"/>
  </r>
  <r>
    <n v="8228"/>
    <x v="177"/>
    <s v="Robert Turner"/>
    <s v="West"/>
    <s v="Electronics"/>
    <s v="Chair"/>
    <n v="7"/>
    <n v="52.74"/>
    <n v="369.18"/>
    <s v="Low"/>
    <n v="2023"/>
    <s v="Robert Turner"/>
    <s v="ROBERT TURNER"/>
    <n v="332.262"/>
    <s v="Nov-2023"/>
    <n v="66.452399999999997"/>
    <s v="Chair Electronics"/>
  </r>
  <r>
    <n v="5798"/>
    <x v="178"/>
    <s v="Ashley Calhoun"/>
    <s v="North"/>
    <s v="Office Supplies"/>
    <s v="Pen"/>
    <n v="4"/>
    <n v="139.56"/>
    <n v="558.24"/>
    <s v="Low"/>
    <n v="2023"/>
    <s v="Ashley Calhoun"/>
    <s v="ASHLEY CALHOUN"/>
    <n v="502.416"/>
    <s v="Nov-2023"/>
    <n v="100.4832"/>
    <s v="Pen Office Supplies"/>
  </r>
  <r>
    <n v="6578"/>
    <x v="179"/>
    <s v="Lindsey Larson"/>
    <s v="West"/>
    <s v="Furniture"/>
    <s v="Pen"/>
    <n v="3"/>
    <n v="984.14"/>
    <n v="2952.42"/>
    <s v="Low"/>
    <n v="2023"/>
    <s v="Lindsey Larson"/>
    <s v="LINDSEY LARSON"/>
    <n v="2657.1779999999999"/>
    <s v="Nov-2023"/>
    <n v="531.43560000000002"/>
    <s v="Pen Furniture"/>
  </r>
  <r>
    <n v="8091"/>
    <x v="180"/>
    <s v="Kenneth Elliott"/>
    <s v="East"/>
    <s v="Furniture"/>
    <s v="Printer"/>
    <n v="6"/>
    <n v="826.43"/>
    <n v="4958.58"/>
    <s v="Low"/>
    <n v="2023"/>
    <s v="Kenneth Elliott"/>
    <s v="KENNETH ELLIOTT"/>
    <n v="4462.7219999999998"/>
    <s v="Nov-2023"/>
    <n v="892.5444"/>
    <s v="Printer Furniture"/>
  </r>
  <r>
    <n v="9595"/>
    <x v="180"/>
    <s v="Jamie Anderson"/>
    <s v="East"/>
    <s v="Furniture"/>
    <s v="Printer"/>
    <n v="9"/>
    <n v="893.16"/>
    <n v="8038.44"/>
    <s v="High"/>
    <n v="2023"/>
    <s v="Jamie Anderson"/>
    <s v="JAMIE ANDERSON"/>
    <n v="7234.5959999999995"/>
    <s v="Nov-2023"/>
    <n v="1446.9191999999998"/>
    <s v="Printer Furniture"/>
  </r>
  <r>
    <n v="9920"/>
    <x v="181"/>
    <s v="Daniel Johnston"/>
    <s v="East"/>
    <s v="Electronics"/>
    <s v="Table"/>
    <n v="2"/>
    <n v="763.42"/>
    <n v="1526.84"/>
    <s v="Low"/>
    <n v="2023"/>
    <s v="Daniel Johnston"/>
    <s v="DANIEL JOHNSTON"/>
    <n v="1374.1559999999999"/>
    <s v="Dec-2023"/>
    <n v="274.83119999999997"/>
    <s v="Table Electronics"/>
  </r>
  <r>
    <n v="1718"/>
    <x v="181"/>
    <s v="Robert Woods"/>
    <s v="North"/>
    <s v="Furniture"/>
    <s v="Monitor"/>
    <n v="1"/>
    <n v="20.92"/>
    <n v="20.92"/>
    <s v="Low"/>
    <n v="2023"/>
    <s v="Robert Woods"/>
    <s v="ROBERT WOODS"/>
    <n v="18.828000000000003"/>
    <s v="Dec-2023"/>
    <n v="3.7656000000000001"/>
    <s v="Monitor Furniture"/>
  </r>
  <r>
    <n v="6384"/>
    <x v="182"/>
    <s v="Lisa Miller"/>
    <s v="East"/>
    <s v="Furniture"/>
    <s v="Laptop"/>
    <n v="4"/>
    <n v="55.28"/>
    <n v="221.12"/>
    <s v="Low"/>
    <n v="2023"/>
    <s v="Lisa Miller"/>
    <s v="LISA MILLER"/>
    <n v="199.00800000000001"/>
    <s v="Dec-2023"/>
    <n v="39.801600000000001"/>
    <s v="Laptop Furniture"/>
  </r>
  <r>
    <n v="8971"/>
    <x v="182"/>
    <s v="Cory Martinez"/>
    <s v="North"/>
    <s v="Electronics"/>
    <s v="Monitor"/>
    <n v="8"/>
    <n v="698"/>
    <n v="5584"/>
    <s v="High"/>
    <n v="2023"/>
    <s v="Cory Martinez"/>
    <s v="CORY MARTINEZ"/>
    <n v="5025.6000000000004"/>
    <s v="Dec-2023"/>
    <n v="1005.12"/>
    <s v="Monitor Electronics"/>
  </r>
  <r>
    <n v="8260"/>
    <x v="182"/>
    <s v="April White"/>
    <s v="North"/>
    <s v="Office Supplies"/>
    <s v="Notebook"/>
    <n v="6"/>
    <n v="352.64"/>
    <n v="2115.84"/>
    <s v="Low"/>
    <n v="2023"/>
    <s v="April White"/>
    <s v="APRIL WHITE"/>
    <n v="1904.2559999999999"/>
    <s v="Dec-2023"/>
    <n v="380.85120000000001"/>
    <s v="Notebook Office Supplies"/>
  </r>
  <r>
    <n v="3712"/>
    <x v="183"/>
    <s v="Brian Rogers"/>
    <s v="South"/>
    <s v="Electronics"/>
    <s v="Chair"/>
    <n v="9"/>
    <n v="441.23"/>
    <n v="3971.07"/>
    <s v="Low"/>
    <n v="2023"/>
    <s v="Brian Rogers"/>
    <s v="BRIAN ROGERS"/>
    <n v="3573.9630000000002"/>
    <s v="Dec-2023"/>
    <n v="714.79259999999999"/>
    <s v="Chair Electronics"/>
  </r>
  <r>
    <n v="1946"/>
    <x v="184"/>
    <s v="Sylvia Klein"/>
    <s v="North"/>
    <s v="Office Supplies"/>
    <s v="Printer"/>
    <n v="6"/>
    <n v="520.44000000000005"/>
    <n v="3122.64"/>
    <s v="Low"/>
    <n v="2023"/>
    <s v="Sylvia Klein"/>
    <s v="SYLVIA KLEIN"/>
    <n v="2810.3760000000002"/>
    <s v="Dec-2023"/>
    <n v="562.0752"/>
    <s v="Printer Office Supplies"/>
  </r>
  <r>
    <n v="8440"/>
    <x v="185"/>
    <s v="Emma Krause"/>
    <s v="West"/>
    <s v="Furniture"/>
    <s v="Printer"/>
    <n v="2"/>
    <n v="492.56"/>
    <n v="985.12"/>
    <s v="Low"/>
    <n v="2023"/>
    <s v="Emma Krause"/>
    <s v="EMMA KRAUSE"/>
    <n v="886.60800000000006"/>
    <s v="Dec-2023"/>
    <n v="177.32159999999999"/>
    <s v="Printer Furniture"/>
  </r>
  <r>
    <n v="3450"/>
    <x v="185"/>
    <s v="Richard Carter"/>
    <s v="North"/>
    <s v="Office Supplies"/>
    <s v="Notebook"/>
    <n v="3"/>
    <n v="347.84"/>
    <n v="1043.52"/>
    <s v="Low"/>
    <n v="2023"/>
    <s v="Richard Carter"/>
    <s v="RICHARD CARTER"/>
    <n v="939.16799999999989"/>
    <s v="Dec-2023"/>
    <n v="187.83359999999999"/>
    <s v="Notebook Office Supplies"/>
  </r>
  <r>
    <n v="8515"/>
    <x v="186"/>
    <s v="Terry Johnson"/>
    <s v="South"/>
    <s v="Furniture"/>
    <s v="Table"/>
    <n v="4"/>
    <n v="675.17"/>
    <n v="2700.68"/>
    <s v="Low"/>
    <n v="2023"/>
    <s v="Terry Johnson"/>
    <s v="TERRY JOHNSON"/>
    <n v="2430.6120000000001"/>
    <s v="Dec-2023"/>
    <n v="486.12239999999997"/>
    <s v="Table Furniture"/>
  </r>
  <r>
    <n v="4789"/>
    <x v="187"/>
    <s v="Tim Parks"/>
    <s v="North"/>
    <s v="Electronics"/>
    <s v="Printer"/>
    <n v="5"/>
    <n v="799.84"/>
    <n v="3999.2"/>
    <s v="Low"/>
    <n v="2023"/>
    <s v="Tim Parks"/>
    <s v="TIM PARKS"/>
    <n v="3599.2799999999997"/>
    <s v="Dec-2023"/>
    <n v="719.85599999999999"/>
    <s v="Printer Electronics"/>
  </r>
  <r>
    <n v="3029"/>
    <x v="187"/>
    <s v="Harold Johns"/>
    <s v="East"/>
    <s v="Electronics"/>
    <s v="Desk"/>
    <n v="1"/>
    <n v="955.78"/>
    <n v="955.78"/>
    <s v="Low"/>
    <n v="2023"/>
    <s v="Harold Johns"/>
    <s v="HAROLD JOHNS"/>
    <n v="860.202"/>
    <s v="Dec-2023"/>
    <n v="172.04039999999998"/>
    <s v="Desk Electronics"/>
  </r>
  <r>
    <n v="2150"/>
    <x v="188"/>
    <s v="Michael Campbell"/>
    <s v="South"/>
    <s v="Electronics"/>
    <s v="Table"/>
    <n v="2"/>
    <n v="82.46"/>
    <n v="164.92"/>
    <s v="Low"/>
    <n v="2023"/>
    <s v="Michael Campbell"/>
    <s v="MICHAEL CAMPBELL"/>
    <n v="148.428"/>
    <s v="Dec-2023"/>
    <n v="29.685599999999997"/>
    <s v="Table Electronics"/>
  </r>
  <r>
    <n v="6745"/>
    <x v="188"/>
    <s v="Rodney Barrett"/>
    <s v="East"/>
    <s v="Furniture"/>
    <s v="Notebook"/>
    <n v="8"/>
    <n v="223.88"/>
    <n v="1791.04"/>
    <s v="Low"/>
    <n v="2023"/>
    <s v="Rodney Barrett"/>
    <s v="RODNEY BARRETT"/>
    <n v="1611.9359999999999"/>
    <s v="Dec-2023"/>
    <n v="322.38720000000001"/>
    <s v="Notebook Furniture"/>
  </r>
  <r>
    <n v="1905"/>
    <x v="188"/>
    <s v="Brandon Crosby"/>
    <s v="West"/>
    <s v="Electronics"/>
    <s v="Laptop"/>
    <n v="9"/>
    <n v="93.94"/>
    <n v="845.46"/>
    <s v="Low"/>
    <n v="2023"/>
    <s v="Brandon Crosby"/>
    <s v="BRANDON CROSBY"/>
    <n v="760.9140000000001"/>
    <s v="Dec-2023"/>
    <n v="152.18280000000001"/>
    <s v="Laptop Electronics"/>
  </r>
  <r>
    <n v="1118"/>
    <x v="189"/>
    <s v="Peter Mendoza"/>
    <s v="East"/>
    <s v="Office Supplies"/>
    <s v="Notebook"/>
    <n v="3"/>
    <n v="888.06"/>
    <n v="2664.18"/>
    <s v="Low"/>
    <n v="2023"/>
    <s v="Peter Mendoza"/>
    <s v="PETER MENDOZA"/>
    <n v="2397.7620000000002"/>
    <s v="Dec-2023"/>
    <n v="479.55239999999998"/>
    <s v="Notebook Office Supplies"/>
  </r>
  <r>
    <n v="7426"/>
    <x v="190"/>
    <s v="Julia Curry"/>
    <s v="West"/>
    <s v="Electronics"/>
    <s v="Chair"/>
    <n v="4"/>
    <n v="546.22"/>
    <n v="2184.88"/>
    <s v="Low"/>
    <n v="2023"/>
    <s v="Julia Curry"/>
    <s v="JULIA CURRY"/>
    <n v="1966.3920000000001"/>
    <s v="Dec-2023"/>
    <n v="393.27840000000003"/>
    <s v="Chair Electronics"/>
  </r>
  <r>
    <n v="9270"/>
    <x v="190"/>
    <s v="Julie Becker"/>
    <s v="East"/>
    <s v="Electronics"/>
    <s v="Pen"/>
    <n v="9"/>
    <n v="675.88"/>
    <n v="6082.92"/>
    <s v="High"/>
    <n v="2023"/>
    <s v="Julie Becker"/>
    <s v="JULIE BECKER"/>
    <n v="5474.6280000000006"/>
    <s v="Dec-2023"/>
    <n v="1094.9256"/>
    <s v="Pen Electronics"/>
  </r>
  <r>
    <n v="3978"/>
    <x v="191"/>
    <s v="Marie Jenkins"/>
    <s v="South"/>
    <s v="Office Supplies"/>
    <s v="Laptop"/>
    <n v="3"/>
    <n v="963.48"/>
    <n v="2890.44"/>
    <s v="Low"/>
    <n v="2023"/>
    <s v="Marie Jenkins"/>
    <s v="MARIE JENKINS"/>
    <n v="2601.3960000000002"/>
    <s v="Dec-2023"/>
    <n v="520.27919999999995"/>
    <s v="Laptop Office Supplies"/>
  </r>
  <r>
    <n v="4936"/>
    <x v="192"/>
    <s v="Christopher Vazquez"/>
    <s v="East"/>
    <s v="Furniture"/>
    <s v="Printer"/>
    <n v="6"/>
    <n v="792.82"/>
    <n v="4756.92"/>
    <s v="Low"/>
    <n v="2023"/>
    <s v="Christopher Vazquez"/>
    <s v="CHRISTOPHER VAZQUEZ"/>
    <n v="4281.2280000000001"/>
    <s v="Dec-2023"/>
    <n v="856.24559999999997"/>
    <s v="Printer Furniture"/>
  </r>
  <r>
    <n v="2079"/>
    <x v="192"/>
    <s v="Isaac Martinez"/>
    <s v="East"/>
    <s v="Furniture"/>
    <s v="Monitor"/>
    <n v="5"/>
    <n v="520.52"/>
    <n v="2602.6"/>
    <s v="Low"/>
    <n v="2023"/>
    <s v="Isaac Martinez"/>
    <s v="ISAAC MARTINEZ"/>
    <n v="2342.34"/>
    <s v="Dec-2023"/>
    <n v="468.46799999999996"/>
    <s v="Monitor Furniture"/>
  </r>
  <r>
    <n v="6269"/>
    <x v="193"/>
    <s v="Pamela Smith"/>
    <s v="South"/>
    <s v="Furniture"/>
    <s v="Table"/>
    <n v="4"/>
    <n v="895.61"/>
    <n v="3582.44"/>
    <s v="Low"/>
    <n v="2023"/>
    <s v="Pamela Smith"/>
    <s v="PAMELA SMITH"/>
    <n v="3224.1959999999999"/>
    <s v="Dec-2023"/>
    <n v="644.83920000000001"/>
    <s v="Table Furniture"/>
  </r>
  <r>
    <n v="4603"/>
    <x v="193"/>
    <s v="Lisa Medina"/>
    <s v="North"/>
    <s v="Office Supplies"/>
    <s v="Chair"/>
    <n v="3"/>
    <n v="987.91"/>
    <n v="2963.73"/>
    <s v="Low"/>
    <n v="2023"/>
    <s v="Lisa Medina"/>
    <s v="LISA MEDINA"/>
    <n v="2667.357"/>
    <s v="Dec-2023"/>
    <n v="533.47140000000002"/>
    <s v="Chair Office Supplies"/>
  </r>
  <r>
    <n v="3562"/>
    <x v="194"/>
    <s v="Olivia Carpenter"/>
    <s v="North"/>
    <s v="Furniture"/>
    <s v="Monitor"/>
    <n v="7"/>
    <n v="820.91"/>
    <n v="5746.37"/>
    <s v="High"/>
    <n v="2023"/>
    <s v="Olivia Carpenter"/>
    <s v="OLIVIA CARPENTER"/>
    <n v="5171.7330000000002"/>
    <s v="Dec-2023"/>
    <n v="1034.3465999999999"/>
    <s v="Monitor Furniture"/>
  </r>
  <r>
    <n v="4787"/>
    <x v="195"/>
    <s v="Carol Bryan"/>
    <s v="East"/>
    <s v="Office Supplies"/>
    <s v="Pen"/>
    <n v="9"/>
    <n v="229"/>
    <n v="2061"/>
    <s v="Low"/>
    <n v="2023"/>
    <s v="Carol Bryan"/>
    <s v="CAROL BRYAN"/>
    <n v="1854.8999999999999"/>
    <s v="Dec-2023"/>
    <n v="370.97999999999996"/>
    <s v="Pen Office Supplies"/>
  </r>
  <r>
    <n v="8203"/>
    <x v="195"/>
    <s v="Gregory Scott"/>
    <s v="North"/>
    <s v="Office Supplies"/>
    <s v="Pen"/>
    <n v="3"/>
    <n v="951.35"/>
    <n v="2854.05"/>
    <s v="Low"/>
    <n v="2023"/>
    <s v="Gregory Scott"/>
    <s v="GREGORY SCOTT"/>
    <n v="2568.645"/>
    <s v="Dec-2023"/>
    <n v="513.72900000000004"/>
    <s v="Pen Office Supplies"/>
  </r>
  <r>
    <n v="3434"/>
    <x v="195"/>
    <s v="Keith Gaines"/>
    <s v="East"/>
    <s v="Electronics"/>
    <s v="Table"/>
    <n v="4"/>
    <n v="314.85000000000002"/>
    <n v="1259.4000000000001"/>
    <s v="Low"/>
    <n v="2023"/>
    <s v="Keith Gaines"/>
    <s v="KEITH GAINES"/>
    <n v="1133.46"/>
    <s v="Dec-2023"/>
    <n v="226.69200000000001"/>
    <s v="Table Electronics"/>
  </r>
  <r>
    <n v="1419"/>
    <x v="195"/>
    <s v="Teresa Hoover"/>
    <s v="North"/>
    <s v="Furniture"/>
    <s v="Chair"/>
    <n v="3"/>
    <n v="970.21"/>
    <n v="2910.63"/>
    <s v="Low"/>
    <n v="2023"/>
    <s v="Teresa Hoover"/>
    <s v="TERESA HOOVER"/>
    <n v="2619.567"/>
    <s v="Dec-2023"/>
    <n v="523.91340000000002"/>
    <s v="Chair Furniture"/>
  </r>
  <r>
    <n v="8913"/>
    <x v="195"/>
    <s v="Lori Burton"/>
    <s v="East"/>
    <s v="Office Supplies"/>
    <s v="Desk"/>
    <n v="8"/>
    <n v="645.54999999999995"/>
    <n v="5164.3999999999996"/>
    <s v="High"/>
    <n v="2023"/>
    <s v="Lori Burton"/>
    <s v="LORI BURTON"/>
    <n v="4647.96"/>
    <s v="Dec-2023"/>
    <n v="929.59199999999987"/>
    <s v="Desk Office Supplies"/>
  </r>
  <r>
    <n v="2613"/>
    <x v="196"/>
    <s v="Cassandra Stewart"/>
    <s v="West"/>
    <s v="Furniture"/>
    <s v="Pen"/>
    <n v="3"/>
    <n v="569.37"/>
    <n v="1708.11"/>
    <s v="Low"/>
    <n v="2023"/>
    <s v="Cassandra Stewart"/>
    <s v="CASSANDRA STEWART"/>
    <n v="1537.299"/>
    <s v="Dec-2023"/>
    <n v="307.45979999999997"/>
    <s v="Pen Furniture"/>
  </r>
  <r>
    <n v="3133"/>
    <x v="197"/>
    <s v="Rachel Kim"/>
    <s v="North"/>
    <s v="Furniture"/>
    <s v="Monitor"/>
    <n v="6"/>
    <n v="145.74"/>
    <n v="874.44"/>
    <s v="Low"/>
    <n v="2023"/>
    <s v="Rachel Kim"/>
    <s v="RACHEL KIM"/>
    <n v="786.99600000000009"/>
    <s v="Dec-2023"/>
    <n v="157.39920000000001"/>
    <s v="Monitor Furniture"/>
  </r>
  <r>
    <n v="5612"/>
    <x v="197"/>
    <s v="Jennifer Munoz"/>
    <s v="North"/>
    <s v="Furniture"/>
    <s v="Monitor"/>
    <n v="9"/>
    <n v="766.73"/>
    <n v="6900.57"/>
    <s v="High"/>
    <n v="2023"/>
    <s v="Jennifer Munoz"/>
    <s v="JENNIFER MUNOZ"/>
    <n v="6210.5129999999999"/>
    <s v="Dec-2023"/>
    <n v="1242.1025999999999"/>
    <s v="Monitor Furniture"/>
  </r>
  <r>
    <n v="4481"/>
    <x v="198"/>
    <s v="Rick Smith"/>
    <s v="East"/>
    <s v="Furniture"/>
    <s v="Table"/>
    <n v="6"/>
    <n v="397.17"/>
    <n v="2383.02"/>
    <s v="Low"/>
    <n v="2023"/>
    <s v="Rick Smith"/>
    <s v="RICK SMITH"/>
    <n v="2144.7180000000003"/>
    <s v="Dec-2023"/>
    <n v="428.9436"/>
    <s v="Table Furniture"/>
  </r>
  <r>
    <n v="3795"/>
    <x v="198"/>
    <s v="Marcus Green"/>
    <s v="East"/>
    <s v="Electronics"/>
    <s v="Desk"/>
    <n v="1"/>
    <n v="408.95"/>
    <n v="408.95"/>
    <s v="Low"/>
    <n v="2023"/>
    <s v="Marcus Green"/>
    <s v="MARCUS GREEN"/>
    <n v="368.05500000000001"/>
    <s v="Dec-2023"/>
    <n v="73.61099999999999"/>
    <s v="Desk Electronics"/>
  </r>
  <r>
    <n v="9187"/>
    <x v="198"/>
    <s v="Julie Hodge"/>
    <s v="West"/>
    <s v="Office Supplies"/>
    <s v="Table"/>
    <n v="4"/>
    <n v="202.68"/>
    <n v="810.72"/>
    <s v="Low"/>
    <n v="2023"/>
    <s v="Julie Hodge"/>
    <s v="JULIE HODGE"/>
    <n v="729.64800000000002"/>
    <s v="Dec-2023"/>
    <n v="145.92959999999999"/>
    <s v="Table Office Supplies"/>
  </r>
  <r>
    <n v="7514"/>
    <x v="199"/>
    <s v="Rebecca Thornton"/>
    <s v="East"/>
    <s v="Furniture"/>
    <s v="Printer"/>
    <n v="4"/>
    <n v="927.91"/>
    <n v="3711.64"/>
    <s v="Low"/>
    <n v="2023"/>
    <s v="Rebecca Thornton"/>
    <s v="REBECCA THORNTON"/>
    <n v="3340.4760000000001"/>
    <s v="Dec-2023"/>
    <n v="668.09519999999998"/>
    <s v="Printer Furniture"/>
  </r>
  <r>
    <n v="5073"/>
    <x v="199"/>
    <s v="Robert Duarte"/>
    <s v="East"/>
    <s v="Office Supplies"/>
    <s v="Monitor"/>
    <n v="1"/>
    <n v="452.73"/>
    <n v="452.73"/>
    <s v="Low"/>
    <n v="2023"/>
    <s v="Robert Duarte"/>
    <s v="ROBERT DUARTE"/>
    <n v="407.45700000000005"/>
    <s v="Dec-2023"/>
    <n v="81.491399999999999"/>
    <s v="Monitor Office Supplies"/>
  </r>
  <r>
    <n v="7665"/>
    <x v="200"/>
    <s v="Michael Beard"/>
    <s v="East"/>
    <s v="Office Supplies"/>
    <s v="Monitor"/>
    <n v="4"/>
    <n v="503.21"/>
    <n v="2012.84"/>
    <s v="Low"/>
    <n v="2023"/>
    <s v="Michael Beard"/>
    <s v="MICHAEL BEARD"/>
    <n v="1811.556"/>
    <s v="Dec-2023"/>
    <n v="362.31119999999999"/>
    <s v="Monitor Office Supplies"/>
  </r>
  <r>
    <n v="6163"/>
    <x v="201"/>
    <s v="Joseph Mccoy"/>
    <s v="South"/>
    <s v="Office Supplies"/>
    <s v="Laptop"/>
    <n v="3"/>
    <n v="237.71"/>
    <n v="713.13"/>
    <s v="Low"/>
    <n v="2023"/>
    <s v="Joseph Mccoy"/>
    <s v="JOSEPH MCCOY"/>
    <n v="641.81700000000001"/>
    <s v="Dec-2023"/>
    <n v="128.36339999999998"/>
    <s v="Laptop Office Supplies"/>
  </r>
  <r>
    <n v="2083"/>
    <x v="201"/>
    <s v="Shawn Gray"/>
    <s v="South"/>
    <s v="Furniture"/>
    <s v="Printer"/>
    <n v="7"/>
    <n v="617.28"/>
    <n v="4320.96"/>
    <s v="Low"/>
    <n v="2023"/>
    <s v="Shawn Gray"/>
    <s v="SHAWN GRAY"/>
    <n v="3888.864"/>
    <s v="Dec-2023"/>
    <n v="777.77279999999996"/>
    <s v="Printer Furniture"/>
  </r>
  <r>
    <n v="5710"/>
    <x v="201"/>
    <s v="Emily Johnson"/>
    <s v="East"/>
    <s v="Office Supplies"/>
    <s v="Notebook"/>
    <n v="8"/>
    <n v="668.26"/>
    <n v="5346.08"/>
    <s v="High"/>
    <n v="2023"/>
    <s v="Emily Johnson"/>
    <s v="EMILY JOHNSON"/>
    <n v="4811.4719999999998"/>
    <s v="Dec-2023"/>
    <n v="962.2944"/>
    <s v="Notebook Office Supplies"/>
  </r>
  <r>
    <n v="1286"/>
    <x v="201"/>
    <s v="Jerry Richards"/>
    <s v="North"/>
    <s v="Furniture"/>
    <s v="Printer"/>
    <n v="3"/>
    <n v="662.76"/>
    <n v="1988.28"/>
    <s v="Low"/>
    <n v="2023"/>
    <s v="Jerry Richards"/>
    <s v="JERRY RICHARDS"/>
    <n v="1789.4520000000002"/>
    <s v="Dec-2023"/>
    <n v="357.8904"/>
    <s v="Printer Furniture"/>
  </r>
  <r>
    <n v="5809"/>
    <x v="202"/>
    <s v="Alex Wright"/>
    <s v="South"/>
    <s v="Furniture"/>
    <s v="Pen"/>
    <n v="7"/>
    <n v="801.92"/>
    <n v="5613.44"/>
    <s v="High"/>
    <n v="2023"/>
    <s v="Alex Wright"/>
    <s v="ALEX WRIGHT"/>
    <n v="5052.0959999999995"/>
    <s v="Dec-2023"/>
    <n v="1010.4191999999999"/>
    <s v="Pen Furniture"/>
  </r>
  <r>
    <n v="3620"/>
    <x v="202"/>
    <s v="Sharon Duran"/>
    <s v="North"/>
    <s v="Electronics"/>
    <s v="Table"/>
    <n v="3"/>
    <n v="269.64"/>
    <n v="808.92"/>
    <s v="Low"/>
    <n v="2023"/>
    <s v="Sharon Duran"/>
    <s v="SHARON DURAN"/>
    <n v="728.02800000000002"/>
    <s v="Dec-2023"/>
    <n v="145.60559999999998"/>
    <s v="Table Electronics"/>
  </r>
  <r>
    <n v="6978"/>
    <x v="202"/>
    <s v="Hannah Hernandez"/>
    <s v="West"/>
    <s v="Furniture"/>
    <s v="Monitor"/>
    <n v="3"/>
    <n v="129.01"/>
    <n v="387.03"/>
    <s v="Low"/>
    <n v="2023"/>
    <s v="Hannah Hernandez"/>
    <s v="HANNAH HERNANDEZ"/>
    <n v="348.327"/>
    <s v="Dec-2023"/>
    <n v="69.665399999999991"/>
    <s v="Monitor Furniture"/>
  </r>
  <r>
    <n v="7417"/>
    <x v="203"/>
    <s v="Susan Rodriguez"/>
    <s v="East"/>
    <s v="Office Supplies"/>
    <s v="Desk"/>
    <n v="6"/>
    <n v="17.489999999999998"/>
    <n v="104.94"/>
    <s v="Low"/>
    <n v="2023"/>
    <s v="Susan Rodriguez"/>
    <s v="SUSAN RODRIGUEZ"/>
    <n v="94.445999999999998"/>
    <s v="Dec-2023"/>
    <n v="18.889199999999999"/>
    <s v="Desk Office Supplies"/>
  </r>
  <r>
    <n v="4206"/>
    <x v="204"/>
    <s v="James James"/>
    <s v="East"/>
    <s v="Office Supplies"/>
    <s v="Table"/>
    <n v="9"/>
    <n v="113.52"/>
    <n v="1021.68"/>
    <s v="Low"/>
    <n v="2024"/>
    <s v="James James"/>
    <s v="JAMES JAMES"/>
    <n v="919.51199999999994"/>
    <s v="Jan-2024"/>
    <n v="183.90239999999997"/>
    <s v="Table Office Supplies"/>
  </r>
  <r>
    <n v="4602"/>
    <x v="205"/>
    <s v="Michelle Cisneros"/>
    <s v="North"/>
    <s v="Electronics"/>
    <s v="Desk"/>
    <n v="9"/>
    <n v="816.68"/>
    <n v="7350.12"/>
    <s v="High"/>
    <n v="2024"/>
    <s v="Michelle Cisneros"/>
    <s v="MICHELLE CISNEROS"/>
    <n v="6615.1079999999993"/>
    <s v="Jan-2024"/>
    <n v="1323.0216"/>
    <s v="Desk Electronics"/>
  </r>
  <r>
    <n v="9566"/>
    <x v="206"/>
    <s v="Rhonda Brown"/>
    <s v="East"/>
    <s v="Furniture"/>
    <s v="Table"/>
    <n v="2"/>
    <n v="185.38"/>
    <n v="370.76"/>
    <s v="Low"/>
    <n v="2024"/>
    <s v="Rhonda Brown"/>
    <s v="RHONDA BROWN"/>
    <n v="333.68400000000003"/>
    <s v="Jan-2024"/>
    <n v="66.736800000000002"/>
    <s v="Table Furniture"/>
  </r>
  <r>
    <n v="1619"/>
    <x v="206"/>
    <s v="Michelle Wilkinson"/>
    <s v="South"/>
    <s v="Furniture"/>
    <s v="Notebook"/>
    <n v="5"/>
    <n v="554.03"/>
    <n v="2770.15"/>
    <s v="Low"/>
    <n v="2024"/>
    <s v="Michelle Wilkinson"/>
    <s v="MICHELLE WILKINSON"/>
    <n v="2493.1350000000002"/>
    <s v="Jan-2024"/>
    <n v="498.62700000000001"/>
    <s v="Notebook Furniture"/>
  </r>
  <r>
    <n v="9887"/>
    <x v="207"/>
    <s v="Joe Patterson"/>
    <s v="East"/>
    <s v="Electronics"/>
    <s v="Chair"/>
    <n v="7"/>
    <n v="833.81"/>
    <n v="5836.67"/>
    <s v="High"/>
    <n v="2024"/>
    <s v="Joe Patterson"/>
    <s v="JOE PATTERSON"/>
    <n v="5253.0029999999997"/>
    <s v="Jan-2024"/>
    <n v="1050.6006"/>
    <s v="Chair Electronics"/>
  </r>
  <r>
    <n v="8805"/>
    <x v="207"/>
    <s v="Desiree Smith"/>
    <s v="East"/>
    <s v="Office Supplies"/>
    <s v="Chair"/>
    <n v="5"/>
    <n v="695.7"/>
    <n v="3478.5"/>
    <s v="Low"/>
    <n v="2024"/>
    <s v="Desiree Smith"/>
    <s v="DESIREE SMITH"/>
    <n v="3130.6500000000005"/>
    <s v="Jan-2024"/>
    <n v="626.13"/>
    <s v="Chair Office Supplies"/>
  </r>
  <r>
    <n v="3627"/>
    <x v="208"/>
    <s v="Helen Choi"/>
    <s v="East"/>
    <s v="Office Supplies"/>
    <s v="Notebook"/>
    <n v="6"/>
    <n v="31.9"/>
    <n v="191.4"/>
    <s v="Low"/>
    <n v="2024"/>
    <s v="Helen Choi"/>
    <s v="HELEN CHOI"/>
    <n v="172.26"/>
    <s v="Jan-2024"/>
    <n v="34.451999999999998"/>
    <s v="Notebook Office Supplies"/>
  </r>
  <r>
    <n v="3952"/>
    <x v="208"/>
    <s v="Heather Smith"/>
    <s v="East"/>
    <s v="Electronics"/>
    <s v="Laptop"/>
    <n v="1"/>
    <n v="113.88"/>
    <n v="113.88"/>
    <s v="Low"/>
    <n v="2024"/>
    <s v="Heather Smith"/>
    <s v="HEATHER SMITH"/>
    <n v="102.492"/>
    <s v="Jan-2024"/>
    <n v="20.4984"/>
    <s v="Laptop Electronics"/>
  </r>
  <r>
    <n v="6771"/>
    <x v="208"/>
    <s v="Harold Mack"/>
    <s v="South"/>
    <s v="Furniture"/>
    <s v="Table"/>
    <n v="1"/>
    <n v="558.26"/>
    <n v="558.26"/>
    <s v="Low"/>
    <n v="2024"/>
    <s v="Harold Mack"/>
    <s v="HAROLD MACK"/>
    <n v="502.43400000000003"/>
    <s v="Jan-2024"/>
    <n v="100.48679999999999"/>
    <s v="Table Furniture"/>
  </r>
  <r>
    <n v="3725"/>
    <x v="208"/>
    <s v="Michael Rogers"/>
    <s v="East"/>
    <s v="Furniture"/>
    <s v="Chair"/>
    <n v="7"/>
    <n v="455.29"/>
    <n v="3187.03"/>
    <s v="Low"/>
    <n v="2024"/>
    <s v="Michael Rogers"/>
    <s v="MICHAEL ROGERS"/>
    <n v="2868.3270000000002"/>
    <s v="Jan-2024"/>
    <n v="573.66539999999998"/>
    <s v="Chair Furniture"/>
  </r>
  <r>
    <n v="7637"/>
    <x v="209"/>
    <s v="Daniel Morales"/>
    <s v="East"/>
    <s v="Furniture"/>
    <s v="Laptop"/>
    <n v="9"/>
    <n v="203.82"/>
    <n v="1834.38"/>
    <s v="Low"/>
    <n v="2024"/>
    <s v="Daniel Morales"/>
    <s v="DANIEL MORALES"/>
    <n v="1650.942"/>
    <s v="Jan-2024"/>
    <n v="330.1884"/>
    <s v="Laptop Furniture"/>
  </r>
  <r>
    <n v="3636"/>
    <x v="209"/>
    <s v="Anthony Wilson"/>
    <s v="South"/>
    <s v="Furniture"/>
    <s v="Notebook"/>
    <n v="5"/>
    <n v="433.92"/>
    <n v="2169.6"/>
    <s v="Low"/>
    <n v="2024"/>
    <s v="Anthony Wilson"/>
    <s v="ANTHONY WILSON"/>
    <n v="1952.64"/>
    <s v="Jan-2024"/>
    <n v="390.52799999999996"/>
    <s v="Notebook Furniture"/>
  </r>
  <r>
    <n v="2272"/>
    <x v="209"/>
    <s v="Henry Mullins"/>
    <s v="East"/>
    <s v="Furniture"/>
    <s v="Laptop"/>
    <n v="9"/>
    <n v="419.99"/>
    <n v="3779.91"/>
    <s v="Low"/>
    <n v="2024"/>
    <s v="Henry Mullins"/>
    <s v="HENRY MULLINS"/>
    <n v="3401.9190000000003"/>
    <s v="Jan-2024"/>
    <n v="680.38379999999995"/>
    <s v="Laptop Furniture"/>
  </r>
  <r>
    <n v="5996"/>
    <x v="210"/>
    <s v="Olivia Austin"/>
    <s v="West"/>
    <s v="Electronics"/>
    <s v="Monitor"/>
    <n v="5"/>
    <n v="869.78"/>
    <n v="4348.8999999999996"/>
    <s v="Low"/>
    <n v="2024"/>
    <s v="Olivia Austin"/>
    <s v="OLIVIA AUSTIN"/>
    <n v="3914.01"/>
    <s v="Jan-2024"/>
    <n v="782.80199999999991"/>
    <s v="Monitor Electronics"/>
  </r>
  <r>
    <n v="1671"/>
    <x v="211"/>
    <s v="Michael Larson"/>
    <s v="South"/>
    <s v="Electronics"/>
    <s v="Monitor"/>
    <n v="8"/>
    <n v="145.52000000000001"/>
    <n v="1164.1600000000001"/>
    <s v="Low"/>
    <n v="2024"/>
    <s v="Michael Larson"/>
    <s v="MICHAEL LARSON"/>
    <n v="1047.7440000000001"/>
    <s v="Jan-2024"/>
    <n v="209.5488"/>
    <s v="Monitor Electronics"/>
  </r>
  <r>
    <n v="7322"/>
    <x v="211"/>
    <s v="Robert Banks"/>
    <s v="North"/>
    <s v="Furniture"/>
    <s v="Laptop"/>
    <n v="3"/>
    <n v="115.53"/>
    <n v="346.59"/>
    <s v="Low"/>
    <n v="2024"/>
    <s v="Robert Banks"/>
    <s v="ROBERT BANKS"/>
    <n v="311.93100000000004"/>
    <s v="Jan-2024"/>
    <n v="62.386199999999995"/>
    <s v="Laptop Furniture"/>
  </r>
  <r>
    <n v="5119"/>
    <x v="212"/>
    <s v="David Patterson"/>
    <s v="South"/>
    <s v="Office Supplies"/>
    <s v="Pen"/>
    <n v="9"/>
    <n v="304.14999999999998"/>
    <n v="2737.35"/>
    <s v="Low"/>
    <n v="2024"/>
    <s v="David Patterson"/>
    <s v="DAVID PATTERSON"/>
    <n v="2463.6150000000002"/>
    <s v="Jan-2024"/>
    <n v="492.72299999999996"/>
    <s v="Pen Office Supplies"/>
  </r>
  <r>
    <n v="5888"/>
    <x v="212"/>
    <s v="Elizabeth Mcbride"/>
    <s v="West"/>
    <s v="Electronics"/>
    <s v="Chair"/>
    <n v="8"/>
    <n v="945.17"/>
    <n v="7561.36"/>
    <s v="High"/>
    <n v="2024"/>
    <s v="Elizabeth Mcbride"/>
    <s v="ELIZABETH MCBRIDE"/>
    <n v="6805.2240000000002"/>
    <s v="Jan-2024"/>
    <n v="1361.0447999999999"/>
    <s v="Chair Electronics"/>
  </r>
  <r>
    <n v="8896"/>
    <x v="213"/>
    <s v="Jason Brewer"/>
    <s v="South"/>
    <s v="Furniture"/>
    <s v="Chair"/>
    <n v="9"/>
    <n v="183.62"/>
    <n v="1652.58"/>
    <s v="Low"/>
    <n v="2024"/>
    <s v="Jason Brewer"/>
    <s v="JASON BREWER"/>
    <n v="1487.3220000000001"/>
    <s v="Jan-2024"/>
    <n v="297.46439999999996"/>
    <s v="Chair Furniture"/>
  </r>
  <r>
    <n v="7279"/>
    <x v="213"/>
    <s v="Anthony Beck"/>
    <s v="West"/>
    <s v="Office Supplies"/>
    <s v="Laptop"/>
    <n v="7"/>
    <n v="945.28"/>
    <n v="6616.96"/>
    <s v="High"/>
    <n v="2024"/>
    <s v="Anthony Beck"/>
    <s v="ANTHONY BECK"/>
    <n v="5955.2639999999992"/>
    <s v="Jan-2024"/>
    <n v="1191.0527999999999"/>
    <s v="Laptop Office Supplies"/>
  </r>
  <r>
    <n v="7230"/>
    <x v="213"/>
    <s v="Katherine White"/>
    <s v="South"/>
    <s v="Furniture"/>
    <s v="Notebook"/>
    <n v="2"/>
    <n v="841.46"/>
    <n v="1682.92"/>
    <s v="Low"/>
    <n v="2024"/>
    <s v="Katherine White"/>
    <s v="KATHERINE WHITE"/>
    <n v="1514.6280000000002"/>
    <s v="Jan-2024"/>
    <n v="302.92559999999997"/>
    <s v="Notebook Furniture"/>
  </r>
  <r>
    <n v="1260"/>
    <x v="214"/>
    <s v="Dr. Karen Welch"/>
    <s v="East"/>
    <s v="Office Supplies"/>
    <s v="Monitor"/>
    <n v="6"/>
    <n v="46.3"/>
    <n v="277.8"/>
    <s v="Low"/>
    <n v="2024"/>
    <s v="Dr. Karen Welch"/>
    <s v="DR. KAREN WELCH"/>
    <n v="250.02"/>
    <s v="Jan-2024"/>
    <n v="50.003999999999998"/>
    <s v="Monitor Office Supplies"/>
  </r>
  <r>
    <n v="5892"/>
    <x v="214"/>
    <s v="Felicia Salas"/>
    <s v="East"/>
    <s v="Office Supplies"/>
    <s v="Notebook"/>
    <n v="3"/>
    <n v="619.07000000000005"/>
    <n v="1857.21"/>
    <s v="Low"/>
    <n v="2024"/>
    <s v="Felicia Salas"/>
    <s v="FELICIA SALAS"/>
    <n v="1671.489"/>
    <s v="Jan-2024"/>
    <n v="334.2978"/>
    <s v="Notebook Office Supplies"/>
  </r>
  <r>
    <n v="3668"/>
    <x v="214"/>
    <s v="Marissa Schmidt"/>
    <s v="South"/>
    <s v="Electronics"/>
    <s v="Table"/>
    <n v="8"/>
    <n v="984.82"/>
    <n v="7878.56"/>
    <s v="High"/>
    <n v="2024"/>
    <s v="Marissa Schmidt"/>
    <s v="MARISSA SCHMIDT"/>
    <n v="7090.7040000000006"/>
    <s v="Jan-2024"/>
    <n v="1418.1408000000001"/>
    <s v="Table Electronics"/>
  </r>
  <r>
    <n v="9379"/>
    <x v="215"/>
    <s v="Jamie Richardson"/>
    <s v="North"/>
    <s v="Furniture"/>
    <s v="Notebook"/>
    <n v="6"/>
    <n v="971.35"/>
    <n v="5828.1"/>
    <s v="High"/>
    <n v="2024"/>
    <s v="Jamie Richardson"/>
    <s v="JAMIE RICHARDSON"/>
    <n v="5245.29"/>
    <s v="Jan-2024"/>
    <n v="1049.058"/>
    <s v="Notebook Furniture"/>
  </r>
  <r>
    <n v="5417"/>
    <x v="216"/>
    <s v="John Patel"/>
    <s v="North"/>
    <s v="Furniture"/>
    <s v="Printer"/>
    <n v="3"/>
    <n v="194.57"/>
    <n v="583.71"/>
    <s v="Low"/>
    <n v="2024"/>
    <s v="John Patel"/>
    <s v="JOHN PATEL"/>
    <n v="525.33899999999994"/>
    <s v="Jan-2024"/>
    <n v="105.06780000000001"/>
    <s v="Printer Furniture"/>
  </r>
  <r>
    <n v="1333"/>
    <x v="217"/>
    <s v="Stephen Robinson"/>
    <s v="West"/>
    <s v="Electronics"/>
    <s v="Monitor"/>
    <n v="9"/>
    <n v="148.71"/>
    <n v="1338.39"/>
    <s v="Low"/>
    <n v="2024"/>
    <s v="Stephen Robinson"/>
    <s v="STEPHEN ROBINSON"/>
    <n v="1204.5509999999999"/>
    <s v="Jan-2024"/>
    <n v="240.9102"/>
    <s v="Monitor Electronics"/>
  </r>
  <r>
    <n v="1592"/>
    <x v="217"/>
    <s v="Jennifer Frost"/>
    <s v="South"/>
    <s v="Furniture"/>
    <s v="Monitor"/>
    <n v="1"/>
    <n v="256.23"/>
    <n v="256.23"/>
    <s v="Low"/>
    <n v="2024"/>
    <s v="Jennifer Frost"/>
    <s v="JENNIFER FROST"/>
    <n v="230.60700000000003"/>
    <s v="Jan-2024"/>
    <n v="46.121400000000001"/>
    <s v="Monitor Furniture"/>
  </r>
  <r>
    <n v="7044"/>
    <x v="218"/>
    <s v="Julia Padilla"/>
    <s v="North"/>
    <s v="Furniture"/>
    <s v="Printer"/>
    <n v="6"/>
    <n v="734.9"/>
    <n v="4409.3999999999996"/>
    <s v="Low"/>
    <n v="2024"/>
    <s v="Julia Padilla"/>
    <s v="JULIA PADILLA"/>
    <n v="3968.46"/>
    <s v="Jan-2024"/>
    <n v="793.69199999999989"/>
    <s v="Printer Furniture"/>
  </r>
  <r>
    <n v="4733"/>
    <x v="218"/>
    <s v="Mrs. Jennifer Baker"/>
    <s v="North"/>
    <s v="Furniture"/>
    <s v="Desk"/>
    <n v="3"/>
    <n v="472.73"/>
    <n v="1418.19"/>
    <s v="Low"/>
    <n v="2024"/>
    <s v="Mrs. Jennifer Baker"/>
    <s v="MRS. JENNIFER BAKER"/>
    <n v="1276.3710000000001"/>
    <s v="Jan-2024"/>
    <n v="255.27420000000001"/>
    <s v="Desk Furniture"/>
  </r>
  <r>
    <n v="4141"/>
    <x v="218"/>
    <s v="Joan Griffith"/>
    <s v="South"/>
    <s v="Office Supplies"/>
    <s v="Table"/>
    <n v="3"/>
    <n v="16.32"/>
    <n v="48.96"/>
    <s v="Low"/>
    <n v="2024"/>
    <s v="Joan Griffith"/>
    <s v="JOAN GRIFFITH"/>
    <n v="44.064"/>
    <s v="Jan-2024"/>
    <n v="8.8127999999999993"/>
    <s v="Table Office Supplies"/>
  </r>
  <r>
    <n v="4670"/>
    <x v="219"/>
    <s v="David Gonzalez"/>
    <s v="West"/>
    <s v="Furniture"/>
    <s v="Laptop"/>
    <n v="4"/>
    <n v="937.59"/>
    <n v="3750.36"/>
    <s v="Low"/>
    <n v="2024"/>
    <s v="David Gonzalez"/>
    <s v="DAVID GONZALEZ"/>
    <n v="3375.3240000000001"/>
    <s v="Jan-2024"/>
    <n v="675.06479999999999"/>
    <s v="Laptop Furniture"/>
  </r>
  <r>
    <n v="4547"/>
    <x v="220"/>
    <s v="Ashley Brown"/>
    <s v="West"/>
    <s v="Electronics"/>
    <s v="Monitor"/>
    <n v="7"/>
    <n v="275.38"/>
    <n v="1927.66"/>
    <s v="Low"/>
    <n v="2024"/>
    <s v="Ashley Brown"/>
    <s v="ASHLEY BROWN"/>
    <n v="1734.894"/>
    <s v="Jan-2024"/>
    <n v="346.97879999999998"/>
    <s v="Monitor Electronics"/>
  </r>
  <r>
    <n v="2291"/>
    <x v="220"/>
    <s v="James King"/>
    <s v="South"/>
    <s v="Electronics"/>
    <s v="Pen"/>
    <n v="1"/>
    <n v="801.42"/>
    <n v="801.42"/>
    <s v="Low"/>
    <n v="2024"/>
    <s v="James King"/>
    <s v="JAMES KING"/>
    <n v="721.27800000000002"/>
    <s v="Jan-2024"/>
    <n v="144.25559999999999"/>
    <s v="Pen Electronics"/>
  </r>
  <r>
    <n v="5894"/>
    <x v="220"/>
    <s v="Brian Wagner"/>
    <s v="East"/>
    <s v="Furniture"/>
    <s v="Table"/>
    <n v="1"/>
    <n v="997.95"/>
    <n v="997.95"/>
    <s v="Low"/>
    <n v="2024"/>
    <s v="Brian Wagner"/>
    <s v="BRIAN WAGNER"/>
    <n v="898.15500000000009"/>
    <s v="Jan-2024"/>
    <n v="179.631"/>
    <s v="Table Furniture"/>
  </r>
  <r>
    <n v="1352"/>
    <x v="220"/>
    <s v="Jillian May"/>
    <s v="East"/>
    <s v="Electronics"/>
    <s v="Chair"/>
    <n v="2"/>
    <n v="425.53"/>
    <n v="851.06"/>
    <s v="Low"/>
    <n v="2024"/>
    <s v="Jillian May"/>
    <s v="JILLIAN MAY"/>
    <n v="765.95399999999995"/>
    <s v="Jan-2024"/>
    <n v="153.1908"/>
    <s v="Chair Electronics"/>
  </r>
  <r>
    <n v="2126"/>
    <x v="221"/>
    <s v="Peter Novak"/>
    <s v="East"/>
    <s v="Electronics"/>
    <s v="Pen"/>
    <n v="2"/>
    <n v="272.94"/>
    <n v="545.88"/>
    <s v="Low"/>
    <n v="2024"/>
    <s v="Peter Novak"/>
    <s v="PETER NOVAK"/>
    <n v="491.29200000000003"/>
    <s v="Jan-2024"/>
    <n v="98.258399999999995"/>
    <s v="Pen Electronics"/>
  </r>
  <r>
    <n v="3545"/>
    <x v="222"/>
    <s v="Theresa Thomas"/>
    <s v="East"/>
    <s v="Electronics"/>
    <s v="Laptop"/>
    <n v="4"/>
    <n v="241.27"/>
    <n v="965.08"/>
    <s v="Low"/>
    <n v="2024"/>
    <s v="Theresa Thomas"/>
    <s v="THERESA THOMAS"/>
    <n v="868.572"/>
    <s v="Jan-2024"/>
    <n v="173.71440000000001"/>
    <s v="Laptop Electronics"/>
  </r>
  <r>
    <n v="2498"/>
    <x v="222"/>
    <s v="Terry Jenkins"/>
    <s v="East"/>
    <s v="Furniture"/>
    <s v="Pen"/>
    <n v="7"/>
    <n v="571.87"/>
    <n v="4003.09"/>
    <s v="Low"/>
    <n v="2024"/>
    <s v="Terry Jenkins"/>
    <s v="TERRY JENKINS"/>
    <n v="3602.7809999999999"/>
    <s v="Jan-2024"/>
    <n v="720.55619999999999"/>
    <s v="Pen Furniture"/>
  </r>
  <r>
    <n v="7998"/>
    <x v="222"/>
    <s v="Margaret Richardson MD"/>
    <s v="North"/>
    <s v="Office Supplies"/>
    <s v="Chair"/>
    <n v="2"/>
    <n v="543.77"/>
    <n v="1087.54"/>
    <s v="Low"/>
    <n v="2024"/>
    <s v="Margaret Richardson Md"/>
    <s v="MARGARET RICHARDSON MD"/>
    <n v="978.78599999999994"/>
    <s v="Jan-2024"/>
    <n v="195.75719999999998"/>
    <s v="Chair Office Supplies"/>
  </r>
  <r>
    <n v="2243"/>
    <x v="223"/>
    <s v="Haley Buckley"/>
    <s v="East"/>
    <s v="Furniture"/>
    <s v="Notebook"/>
    <n v="9"/>
    <n v="362.12"/>
    <n v="3259.08"/>
    <s v="Low"/>
    <n v="2024"/>
    <s v="Haley Buckley"/>
    <s v="HALEY BUCKLEY"/>
    <n v="2933.172"/>
    <s v="Jan-2024"/>
    <n v="586.63439999999991"/>
    <s v="Notebook Furniture"/>
  </r>
  <r>
    <n v="7324"/>
    <x v="223"/>
    <s v="Bethany Jones"/>
    <s v="North"/>
    <s v="Office Supplies"/>
    <s v="Printer"/>
    <n v="4"/>
    <n v="119.37"/>
    <n v="477.48"/>
    <s v="Low"/>
    <n v="2024"/>
    <s v="Bethany Jones"/>
    <s v="BETHANY JONES"/>
    <n v="429.73200000000003"/>
    <s v="Jan-2024"/>
    <n v="85.946399999999997"/>
    <s v="Printer Office Supplies"/>
  </r>
  <r>
    <n v="9923"/>
    <x v="224"/>
    <s v="Alex Allen"/>
    <s v="East"/>
    <s v="Office Supplies"/>
    <s v="Monitor"/>
    <n v="7"/>
    <n v="500.54"/>
    <n v="3503.78"/>
    <s v="Low"/>
    <n v="2024"/>
    <s v="Alex Allen"/>
    <s v="ALEX ALLEN"/>
    <n v="3153.4020000000005"/>
    <s v="Jan-2024"/>
    <n v="630.68039999999996"/>
    <s v="Monitor Office Supplies"/>
  </r>
  <r>
    <n v="7378"/>
    <x v="224"/>
    <s v="Christian Buckley"/>
    <s v="North"/>
    <s v="Electronics"/>
    <s v="Laptop"/>
    <n v="2"/>
    <n v="322.14"/>
    <n v="644.28"/>
    <s v="Low"/>
    <n v="2024"/>
    <s v="Christian Buckley"/>
    <s v="CHRISTIAN BUCKLEY"/>
    <n v="579.85199999999998"/>
    <s v="Jan-2024"/>
    <n v="115.97039999999998"/>
    <s v="Laptop Electronics"/>
  </r>
  <r>
    <n v="1336"/>
    <x v="225"/>
    <s v="Elizabeth Pugh"/>
    <s v="South"/>
    <s v="Electronics"/>
    <s v="Printer"/>
    <n v="8"/>
    <n v="824.39"/>
    <n v="6595.12"/>
    <s v="High"/>
    <n v="2024"/>
    <s v="Elizabeth Pugh"/>
    <s v="ELIZABETH PUGH"/>
    <n v="5935.6080000000002"/>
    <s v="Jan-2024"/>
    <n v="1187.1215999999999"/>
    <s v="Printer Electronics"/>
  </r>
  <r>
    <n v="9961"/>
    <x v="225"/>
    <s v="Bryan Deleon"/>
    <s v="East"/>
    <s v="Furniture"/>
    <s v="Printer"/>
    <n v="4"/>
    <n v="107.1"/>
    <n v="428.4"/>
    <s v="Low"/>
    <n v="2024"/>
    <s v="Bryan Deleon"/>
    <s v="BRYAN DELEON"/>
    <n v="385.56"/>
    <s v="Jan-2024"/>
    <n v="77.111999999999995"/>
    <s v="Printer Furniture"/>
  </r>
  <r>
    <n v="5464"/>
    <x v="226"/>
    <s v="Kenneth Bass"/>
    <s v="North"/>
    <s v="Electronics"/>
    <s v="Desk"/>
    <n v="3"/>
    <n v="331.94"/>
    <n v="995.81999999999994"/>
    <s v="Low"/>
    <n v="2024"/>
    <s v="Kenneth Bass"/>
    <s v="KENNETH BASS"/>
    <n v="896.23799999999994"/>
    <s v="Jan-2024"/>
    <n v="179.24759999999998"/>
    <s v="Desk Electronics"/>
  </r>
  <r>
    <n v="6309"/>
    <x v="226"/>
    <s v="Donald Beasley"/>
    <s v="West"/>
    <s v="Electronics"/>
    <s v="Laptop"/>
    <n v="1"/>
    <n v="82.76"/>
    <n v="82.76"/>
    <s v="Low"/>
    <n v="2024"/>
    <s v="Donald Beasley"/>
    <s v="DONALD BEASLEY"/>
    <n v="74.484000000000009"/>
    <s v="Jan-2024"/>
    <n v="14.896800000000001"/>
    <s v="Laptop Electronics"/>
  </r>
  <r>
    <n v="4640"/>
    <x v="226"/>
    <s v="Steven Mcdaniel"/>
    <s v="North"/>
    <s v="Office Supplies"/>
    <s v="Table"/>
    <n v="8"/>
    <n v="262.12"/>
    <n v="2096.96"/>
    <s v="Low"/>
    <n v="2024"/>
    <s v="Steven Mcdaniel"/>
    <s v="STEVEN MCDANIEL"/>
    <n v="1887.2640000000001"/>
    <s v="Jan-2024"/>
    <n v="377.45279999999997"/>
    <s v="Table Office Supplies"/>
  </r>
  <r>
    <n v="5734"/>
    <x v="227"/>
    <s v="Robert Gill"/>
    <s v="East"/>
    <s v="Furniture"/>
    <s v="Pen"/>
    <n v="5"/>
    <n v="966.16"/>
    <n v="4830.8"/>
    <s v="Low"/>
    <n v="2024"/>
    <s v="Robert Gill"/>
    <s v="ROBERT GILL"/>
    <n v="4347.72"/>
    <s v="Feb-2024"/>
    <n v="869.54399999999998"/>
    <s v="Pen Furniture"/>
  </r>
  <r>
    <n v="3165"/>
    <x v="228"/>
    <s v="Jerome Jackson"/>
    <s v="East"/>
    <s v="Electronics"/>
    <s v="Printer"/>
    <n v="4"/>
    <n v="292.02"/>
    <n v="1168.08"/>
    <s v="Low"/>
    <n v="2024"/>
    <s v="Jerome Jackson"/>
    <s v="JEROME JACKSON"/>
    <n v="1051.2719999999999"/>
    <s v="Feb-2024"/>
    <n v="210.25439999999998"/>
    <s v="Printer Electronics"/>
  </r>
  <r>
    <n v="6565"/>
    <x v="228"/>
    <s v="Maria Nguyen"/>
    <s v="South"/>
    <s v="Furniture"/>
    <s v="Chair"/>
    <n v="5"/>
    <n v="614.23"/>
    <n v="3071.15"/>
    <s v="Low"/>
    <n v="2024"/>
    <s v="Maria Nguyen"/>
    <s v="MARIA NGUYEN"/>
    <n v="2764.0349999999999"/>
    <s v="Feb-2024"/>
    <n v="552.80700000000002"/>
    <s v="Chair Furniture"/>
  </r>
  <r>
    <n v="6162"/>
    <x v="228"/>
    <s v="Donna Leon"/>
    <s v="East"/>
    <s v="Electronics"/>
    <s v="Table"/>
    <n v="8"/>
    <n v="546.80999999999995"/>
    <n v="4374.4799999999996"/>
    <s v="Low"/>
    <n v="2024"/>
    <s v="Donna Leon"/>
    <s v="DONNA LEON"/>
    <n v="3937.0319999999997"/>
    <s v="Feb-2024"/>
    <n v="787.40639999999985"/>
    <s v="Table Electronics"/>
  </r>
  <r>
    <n v="3796"/>
    <x v="229"/>
    <s v="Angela Robertson"/>
    <s v="East"/>
    <s v="Furniture"/>
    <s v="Notebook"/>
    <n v="9"/>
    <n v="348.4"/>
    <n v="3135.6"/>
    <s v="Low"/>
    <n v="2024"/>
    <s v="Angela Robertson"/>
    <s v="ANGELA ROBERTSON"/>
    <n v="2822.04"/>
    <s v="Feb-2024"/>
    <n v="564.40800000000002"/>
    <s v="Notebook Furniture"/>
  </r>
  <r>
    <n v="7472"/>
    <x v="230"/>
    <s v="Timothy Richardson"/>
    <s v="East"/>
    <s v="Electronics"/>
    <s v="Desk"/>
    <n v="1"/>
    <n v="872.82"/>
    <n v="872.82"/>
    <s v="Low"/>
    <n v="2024"/>
    <s v="Timothy Richardson"/>
    <s v="TIMOTHY RICHARDSON"/>
    <n v="785.53800000000001"/>
    <s v="Feb-2024"/>
    <n v="157.10759999999999"/>
    <s v="Desk Electronics"/>
  </r>
  <r>
    <n v="8251"/>
    <x v="230"/>
    <s v="Vicki Hoffman"/>
    <s v="North"/>
    <s v="Electronics"/>
    <s v="Monitor"/>
    <n v="5"/>
    <n v="636.82000000000005"/>
    <n v="3184.1"/>
    <s v="Low"/>
    <n v="2024"/>
    <s v="Vicki Hoffman"/>
    <s v="VICKI HOFFMAN"/>
    <n v="2865.69"/>
    <s v="Feb-2024"/>
    <n v="573.13799999999992"/>
    <s v="Monitor Electronics"/>
  </r>
  <r>
    <n v="1186"/>
    <x v="231"/>
    <s v="Sheri Day"/>
    <s v="East"/>
    <s v="Electronics"/>
    <s v="Table"/>
    <n v="3"/>
    <n v="654.72"/>
    <n v="1964.16"/>
    <s v="Low"/>
    <n v="2024"/>
    <s v="Sheri Day"/>
    <s v="SHERI DAY"/>
    <n v="1767.7440000000001"/>
    <s v="Feb-2024"/>
    <n v="353.54880000000003"/>
    <s v="Table Electronics"/>
  </r>
  <r>
    <n v="7117"/>
    <x v="232"/>
    <s v="Amy Fernandez"/>
    <s v="West"/>
    <s v="Furniture"/>
    <s v="Laptop"/>
    <n v="9"/>
    <n v="524.58000000000004"/>
    <n v="4721.22"/>
    <s v="Low"/>
    <n v="2024"/>
    <s v="Amy Fernandez"/>
    <s v="AMY FERNANDEZ"/>
    <n v="4249.0980000000009"/>
    <s v="Feb-2024"/>
    <n v="849.81960000000004"/>
    <s v="Laptop Furniture"/>
  </r>
  <r>
    <n v="8633"/>
    <x v="232"/>
    <s v="John Salinas"/>
    <s v="South"/>
    <s v="Electronics"/>
    <s v="Chair"/>
    <n v="6"/>
    <n v="270.48"/>
    <n v="1622.88"/>
    <s v="Low"/>
    <n v="2024"/>
    <s v="John Salinas"/>
    <s v="JOHN SALINAS"/>
    <n v="1460.5920000000001"/>
    <s v="Feb-2024"/>
    <n v="292.11840000000001"/>
    <s v="Chair Electronics"/>
  </r>
  <r>
    <n v="3624"/>
    <x v="232"/>
    <s v="Justin Cox"/>
    <s v="West"/>
    <s v="Furniture"/>
    <s v="Pen"/>
    <n v="9"/>
    <n v="610.19000000000005"/>
    <n v="5491.7100000000009"/>
    <s v="High"/>
    <n v="2024"/>
    <s v="Justin Cox"/>
    <s v="JUSTIN COX"/>
    <n v="4942.5390000000007"/>
    <s v="Feb-2024"/>
    <n v="988.50780000000009"/>
    <s v="Pen Furniture"/>
  </r>
  <r>
    <n v="1083"/>
    <x v="233"/>
    <s v="Andrew White"/>
    <s v="East"/>
    <s v="Office Supplies"/>
    <s v="Desk"/>
    <n v="1"/>
    <n v="846.1"/>
    <n v="846.1"/>
    <s v="Low"/>
    <n v="2024"/>
    <s v="Andrew White"/>
    <s v="ANDREW WHITE"/>
    <n v="761.49"/>
    <s v="Feb-2024"/>
    <n v="152.298"/>
    <s v="Desk Office Supplies"/>
  </r>
  <r>
    <n v="9674"/>
    <x v="233"/>
    <s v="Jennifer May"/>
    <s v="West"/>
    <s v="Office Supplies"/>
    <s v="Pen"/>
    <n v="8"/>
    <n v="48.04"/>
    <n v="384.32"/>
    <s v="Low"/>
    <n v="2024"/>
    <s v="Jennifer May"/>
    <s v="JENNIFER MAY"/>
    <n v="345.88799999999998"/>
    <s v="Feb-2024"/>
    <n v="69.177599999999998"/>
    <s v="Pen Office Supplies"/>
  </r>
  <r>
    <n v="2877"/>
    <x v="234"/>
    <s v="Benjamin Ryan"/>
    <s v="East"/>
    <s v="Furniture"/>
    <s v="Pen"/>
    <n v="7"/>
    <n v="51.67"/>
    <n v="361.69"/>
    <s v="Low"/>
    <n v="2024"/>
    <s v="Benjamin Ryan"/>
    <s v="BENJAMIN RYAN"/>
    <n v="325.52100000000002"/>
    <s v="Feb-2024"/>
    <n v="65.104199999999992"/>
    <s v="Pen Furniture"/>
  </r>
  <r>
    <n v="7536"/>
    <x v="234"/>
    <s v="Cheryl Forbes"/>
    <s v="West"/>
    <s v="Furniture"/>
    <s v="Desk"/>
    <n v="8"/>
    <n v="189.62"/>
    <n v="1516.96"/>
    <s v="Low"/>
    <n v="2024"/>
    <s v="Cheryl Forbes"/>
    <s v="CHERYL FORBES"/>
    <n v="1365.2640000000001"/>
    <s v="Feb-2024"/>
    <n v="273.05279999999999"/>
    <s v="Desk Furniture"/>
  </r>
  <r>
    <n v="2740"/>
    <x v="235"/>
    <s v="Veronica Green"/>
    <s v="East"/>
    <s v="Furniture"/>
    <s v="Laptop"/>
    <n v="8"/>
    <n v="160.5"/>
    <n v="1284"/>
    <s v="Low"/>
    <n v="2024"/>
    <s v="Veronica Green"/>
    <s v="VERONICA GREEN"/>
    <n v="1155.6000000000001"/>
    <s v="Feb-2024"/>
    <n v="231.12"/>
    <s v="Laptop Furniture"/>
  </r>
  <r>
    <n v="9637"/>
    <x v="236"/>
    <s v="Katie Mcintyre"/>
    <s v="South"/>
    <s v="Furniture"/>
    <s v="Table"/>
    <n v="9"/>
    <n v="932.71"/>
    <n v="8394.39"/>
    <s v="High"/>
    <n v="2024"/>
    <s v="Katie Mcintyre"/>
    <s v="KATIE MCINTYRE"/>
    <n v="7554.9510000000009"/>
    <s v="Feb-2024"/>
    <n v="1510.9901999999997"/>
    <s v="Table Furniture"/>
  </r>
  <r>
    <n v="8988"/>
    <x v="236"/>
    <s v="Marilyn Casey"/>
    <s v="West"/>
    <s v="Office Supplies"/>
    <s v="Desk"/>
    <n v="3"/>
    <n v="140.41"/>
    <n v="421.23"/>
    <s v="Low"/>
    <n v="2024"/>
    <s v="Marilyn Casey"/>
    <s v="MARILYN CASEY"/>
    <n v="379.10699999999997"/>
    <s v="Feb-2024"/>
    <n v="75.821399999999997"/>
    <s v="Desk Office Supplies"/>
  </r>
  <r>
    <n v="1456"/>
    <x v="237"/>
    <s v="Jennifer Robinson"/>
    <s v="North"/>
    <s v="Furniture"/>
    <s v="Notebook"/>
    <n v="1"/>
    <n v="586.15"/>
    <n v="586.15"/>
    <s v="Low"/>
    <n v="2024"/>
    <s v="Jennifer Robinson"/>
    <s v="JENNIFER ROBINSON"/>
    <n v="527.53499999999997"/>
    <s v="Feb-2024"/>
    <n v="105.50699999999999"/>
    <s v="Notebook Furniture"/>
  </r>
  <r>
    <n v="3612"/>
    <x v="238"/>
    <s v="William Barrera"/>
    <s v="East"/>
    <s v="Electronics"/>
    <s v="Laptop"/>
    <n v="6"/>
    <n v="485.78"/>
    <n v="2914.68"/>
    <s v="Low"/>
    <n v="2024"/>
    <s v="William Barrera"/>
    <s v="WILLIAM BARRERA"/>
    <n v="2623.212"/>
    <s v="Feb-2024"/>
    <n v="524.64239999999995"/>
    <s v="Laptop Electronics"/>
  </r>
  <r>
    <n v="4658"/>
    <x v="239"/>
    <s v="Cheryl Mccarthy"/>
    <s v="East"/>
    <s v="Furniture"/>
    <s v="Laptop"/>
    <n v="8"/>
    <n v="739.51"/>
    <n v="5916.08"/>
    <s v="High"/>
    <n v="2024"/>
    <s v="Cheryl Mccarthy"/>
    <s v="CHERYL MCCARTHY"/>
    <n v="5324.4719999999998"/>
    <s v="Feb-2024"/>
    <n v="1064.8943999999999"/>
    <s v="Laptop Furniture"/>
  </r>
  <r>
    <n v="7381"/>
    <x v="240"/>
    <s v="Joshua Pierce"/>
    <s v="North"/>
    <s v="Electronics"/>
    <s v="Pen"/>
    <n v="5"/>
    <n v="395.4"/>
    <n v="1977"/>
    <s v="Low"/>
    <n v="2024"/>
    <s v="Joshua Pierce"/>
    <s v="JOSHUA PIERCE"/>
    <n v="1779.3000000000002"/>
    <s v="Feb-2024"/>
    <n v="355.86"/>
    <s v="Pen Electronics"/>
  </r>
  <r>
    <n v="4499"/>
    <x v="240"/>
    <s v="John Roberts"/>
    <s v="South"/>
    <s v="Electronics"/>
    <s v="Monitor"/>
    <n v="2"/>
    <n v="787.17"/>
    <n v="1574.34"/>
    <s v="Low"/>
    <n v="2024"/>
    <s v="John Roberts"/>
    <s v="JOHN ROBERTS"/>
    <n v="1416.9059999999999"/>
    <s v="Feb-2024"/>
    <n v="283.38119999999998"/>
    <s v="Monitor Electronics"/>
  </r>
  <r>
    <n v="3262"/>
    <x v="241"/>
    <s v="Patricia Haynes"/>
    <s v="East"/>
    <s v="Electronics"/>
    <s v="Notebook"/>
    <n v="7"/>
    <n v="49.71"/>
    <n v="347.97"/>
    <s v="Low"/>
    <n v="2024"/>
    <s v="Patricia Haynes"/>
    <s v="PATRICIA HAYNES"/>
    <n v="313.173"/>
    <s v="Feb-2024"/>
    <n v="62.634600000000006"/>
    <s v="Notebook Electronics"/>
  </r>
  <r>
    <n v="2995"/>
    <x v="241"/>
    <s v="Roberta Mullins"/>
    <s v="North"/>
    <s v="Office Supplies"/>
    <s v="Laptop"/>
    <n v="8"/>
    <n v="464.85"/>
    <n v="3718.8"/>
    <s v="Low"/>
    <n v="2024"/>
    <s v="Roberta Mullins"/>
    <s v="ROBERTA MULLINS"/>
    <n v="3346.92"/>
    <s v="Feb-2024"/>
    <n v="669.38400000000001"/>
    <s v="Laptop Office Supplies"/>
  </r>
  <r>
    <n v="1063"/>
    <x v="242"/>
    <s v="Nancy Chapman DDS"/>
    <s v="East"/>
    <s v="Electronics"/>
    <s v="Pen"/>
    <n v="2"/>
    <n v="647.14"/>
    <n v="1294.28"/>
    <s v="Low"/>
    <n v="2024"/>
    <s v="Nancy Chapman Dds"/>
    <s v="NANCY CHAPMAN DDS"/>
    <n v="1164.8520000000001"/>
    <s v="Feb-2024"/>
    <n v="232.97039999999998"/>
    <s v="Pen Electronics"/>
  </r>
  <r>
    <n v="8219"/>
    <x v="242"/>
    <s v="Melissa Nguyen"/>
    <s v="East"/>
    <s v="Electronics"/>
    <s v="Table"/>
    <n v="4"/>
    <n v="589.5"/>
    <n v="2358"/>
    <s v="Low"/>
    <n v="2024"/>
    <s v="Melissa Nguyen"/>
    <s v="MELISSA NGUYEN"/>
    <n v="2122.2000000000003"/>
    <s v="Feb-2024"/>
    <n v="424.44"/>
    <s v="Table Electronics"/>
  </r>
  <r>
    <n v="3183"/>
    <x v="242"/>
    <s v="Susan Martinez"/>
    <s v="North"/>
    <s v="Office Supplies"/>
    <s v="Laptop"/>
    <n v="3"/>
    <n v="239.63"/>
    <n v="718.89"/>
    <s v="Low"/>
    <n v="2024"/>
    <s v="Susan Martinez"/>
    <s v="SUSAN MARTINEZ"/>
    <n v="647.00099999999998"/>
    <s v="Feb-2024"/>
    <n v="129.40019999999998"/>
    <s v="Laptop Office Supplies"/>
  </r>
  <r>
    <n v="8662"/>
    <x v="243"/>
    <s v="Michael Copeland"/>
    <s v="West"/>
    <s v="Furniture"/>
    <s v="Desk"/>
    <n v="3"/>
    <n v="956.09"/>
    <n v="2868.27"/>
    <s v="Low"/>
    <n v="2024"/>
    <s v="Michael Copeland"/>
    <s v="MICHAEL COPELAND"/>
    <n v="2581.4430000000002"/>
    <s v="Feb-2024"/>
    <n v="516.28859999999997"/>
    <s v="Desk Furniture"/>
  </r>
  <r>
    <n v="9790"/>
    <x v="243"/>
    <s v="John Dickson"/>
    <s v="West"/>
    <s v="Electronics"/>
    <s v="Pen"/>
    <n v="2"/>
    <n v="731.21"/>
    <n v="1462.42"/>
    <s v="Low"/>
    <n v="2024"/>
    <s v="John Dickson"/>
    <s v="JOHN DICKSON"/>
    <n v="1316.1780000000001"/>
    <s v="Feb-2024"/>
    <n v="263.23559999999998"/>
    <s v="Pen Electronics"/>
  </r>
  <r>
    <n v="8000"/>
    <x v="244"/>
    <s v="Christina Smith"/>
    <s v="East"/>
    <s v="Office Supplies"/>
    <s v="Monitor"/>
    <n v="3"/>
    <n v="245.17"/>
    <n v="735.51"/>
    <s v="Low"/>
    <n v="2024"/>
    <s v="Christina Smith"/>
    <s v="CHRISTINA SMITH"/>
    <n v="661.95899999999995"/>
    <s v="Feb-2024"/>
    <n v="132.39179999999999"/>
    <s v="Monitor Office Supplies"/>
  </r>
  <r>
    <n v="4576"/>
    <x v="245"/>
    <s v="Jeanette Rice"/>
    <s v="East"/>
    <s v="Furniture"/>
    <s v="Monitor"/>
    <n v="1"/>
    <n v="227.98"/>
    <n v="227.98"/>
    <s v="Low"/>
    <n v="2024"/>
    <s v="Jeanette Rice"/>
    <s v="JEANETTE RICE"/>
    <n v="205.18199999999999"/>
    <s v="Feb-2024"/>
    <n v="41.036399999999993"/>
    <s v="Monitor Furniture"/>
  </r>
  <r>
    <n v="5590"/>
    <x v="246"/>
    <s v="Danielle Brooks"/>
    <s v="South"/>
    <s v="Furniture"/>
    <s v="Notebook"/>
    <n v="6"/>
    <n v="502.2"/>
    <n v="3013.2"/>
    <s v="Low"/>
    <n v="2024"/>
    <s v="Danielle Brooks"/>
    <s v="DANIELLE BROOKS"/>
    <n v="2711.88"/>
    <s v="Feb-2024"/>
    <n v="542.37599999999998"/>
    <s v="Notebook Furniture"/>
  </r>
  <r>
    <n v="6036"/>
    <x v="246"/>
    <s v="Emily Riggs"/>
    <s v="North"/>
    <s v="Electronics"/>
    <s v="Printer"/>
    <n v="9"/>
    <n v="88.63"/>
    <n v="797.67"/>
    <s v="Low"/>
    <n v="2024"/>
    <s v="Emily Riggs"/>
    <s v="EMILY RIGGS"/>
    <n v="717.90300000000002"/>
    <s v="Feb-2024"/>
    <n v="143.58059999999998"/>
    <s v="Printer Electronics"/>
  </r>
  <r>
    <n v="7054"/>
    <x v="247"/>
    <s v="Brian Bauer"/>
    <s v="North"/>
    <s v="Furniture"/>
    <s v="Printer"/>
    <n v="1"/>
    <n v="621.66999999999996"/>
    <n v="621.66999999999996"/>
    <s v="Low"/>
    <n v="2024"/>
    <s v="Brian Bauer"/>
    <s v="BRIAN BAUER"/>
    <n v="559.50299999999993"/>
    <s v="Feb-2024"/>
    <n v="111.90059999999998"/>
    <s v="Printer Furniture"/>
  </r>
  <r>
    <n v="7329"/>
    <x v="248"/>
    <s v="George Curry"/>
    <s v="South"/>
    <s v="Office Supplies"/>
    <s v="Notebook"/>
    <n v="5"/>
    <n v="20.89"/>
    <n v="104.45"/>
    <s v="Low"/>
    <n v="2024"/>
    <s v="George Curry"/>
    <s v="GEORGE CURRY"/>
    <n v="94.00500000000001"/>
    <s v="Feb-2024"/>
    <n v="18.800999999999998"/>
    <s v="Notebook Office Supplies"/>
  </r>
  <r>
    <n v="5596"/>
    <x v="249"/>
    <s v="Maria Flores"/>
    <s v="North"/>
    <s v="Office Supplies"/>
    <s v="Monitor"/>
    <n v="7"/>
    <n v="618.86"/>
    <n v="4332.0200000000004"/>
    <s v="Low"/>
    <n v="2024"/>
    <s v="Maria Flores"/>
    <s v="MARIA FLORES"/>
    <n v="3898.8180000000002"/>
    <s v="Feb-2024"/>
    <n v="779.7636"/>
    <s v="Monitor Office Supplies"/>
  </r>
  <r>
    <n v="4511"/>
    <x v="250"/>
    <s v="Justin Smith"/>
    <s v="South"/>
    <s v="Electronics"/>
    <s v="Pen"/>
    <n v="3"/>
    <n v="87.79"/>
    <n v="263.37"/>
    <s v="Low"/>
    <n v="2024"/>
    <s v="Justin Smith"/>
    <s v="JUSTIN SMITH"/>
    <n v="237.03300000000002"/>
    <s v="Feb-2024"/>
    <n v="47.406599999999997"/>
    <s v="Pen Electronics"/>
  </r>
  <r>
    <n v="9328"/>
    <x v="251"/>
    <s v="David Warner"/>
    <s v="South"/>
    <s v="Electronics"/>
    <s v="Printer"/>
    <n v="3"/>
    <n v="781.79"/>
    <n v="2345.37"/>
    <s v="Low"/>
    <n v="2024"/>
    <s v="David Warner"/>
    <s v="DAVID WARNER"/>
    <n v="2110.8330000000001"/>
    <s v="Mar-2024"/>
    <n v="422.16659999999996"/>
    <s v="Printer Electronics"/>
  </r>
  <r>
    <n v="7023"/>
    <x v="252"/>
    <s v="Ryan Foster"/>
    <s v="North"/>
    <s v="Electronics"/>
    <s v="Printer"/>
    <n v="9"/>
    <n v="423.4"/>
    <n v="3810.6"/>
    <s v="Low"/>
    <n v="2024"/>
    <s v="Ryan Foster"/>
    <s v="RYAN FOSTER"/>
    <n v="3429.54"/>
    <s v="Mar-2024"/>
    <n v="685.9079999999999"/>
    <s v="Printer Electronics"/>
  </r>
  <r>
    <n v="5604"/>
    <x v="252"/>
    <s v="Emily Boyd"/>
    <s v="West"/>
    <s v="Electronics"/>
    <s v="Pen"/>
    <n v="8"/>
    <n v="711.96"/>
    <n v="5695.68"/>
    <s v="High"/>
    <n v="2024"/>
    <s v="Emily Boyd"/>
    <s v="EMILY BOYD"/>
    <n v="5126.1120000000001"/>
    <s v="Mar-2024"/>
    <n v="1025.2224000000001"/>
    <s v="Pen Electronics"/>
  </r>
  <r>
    <n v="5056"/>
    <x v="253"/>
    <s v="Amber Duran"/>
    <s v="South"/>
    <s v="Office Supplies"/>
    <s v="Table"/>
    <n v="5"/>
    <n v="19.670000000000002"/>
    <n v="98.350000000000009"/>
    <s v="Low"/>
    <n v="2024"/>
    <s v="Amber Duran"/>
    <s v="AMBER DURAN"/>
    <n v="88.515000000000015"/>
    <s v="Mar-2024"/>
    <n v="17.702999999999999"/>
    <s v="Table Office Supplies"/>
  </r>
  <r>
    <n v="5506"/>
    <x v="253"/>
    <s v="Gregory Riley"/>
    <s v="West"/>
    <s v="Electronics"/>
    <s v="Laptop"/>
    <n v="2"/>
    <n v="980.17"/>
    <n v="1960.34"/>
    <s v="Low"/>
    <n v="2024"/>
    <s v="Gregory Riley"/>
    <s v="GREGORY RILEY"/>
    <n v="1764.306"/>
    <s v="Mar-2024"/>
    <n v="352.8612"/>
    <s v="Laptop Electronics"/>
  </r>
  <r>
    <n v="9929"/>
    <x v="254"/>
    <s v="Christopher Grant"/>
    <s v="South"/>
    <s v="Office Supplies"/>
    <s v="Printer"/>
    <n v="5"/>
    <n v="276.3"/>
    <n v="1381.5"/>
    <s v="Low"/>
    <n v="2024"/>
    <s v="Christopher Grant"/>
    <s v="CHRISTOPHER GRANT"/>
    <n v="1243.3500000000001"/>
    <s v="Mar-2024"/>
    <n v="248.67"/>
    <s v="Printer Office Supplies"/>
  </r>
  <r>
    <n v="9541"/>
    <x v="254"/>
    <s v="Heather Rodriguez"/>
    <s v="South"/>
    <s v="Furniture"/>
    <s v="Monitor"/>
    <n v="9"/>
    <n v="136.44"/>
    <n v="1227.96"/>
    <s v="Low"/>
    <n v="2024"/>
    <s v="Heather Rodriguez"/>
    <s v="HEATHER RODRIGUEZ"/>
    <n v="1105.164"/>
    <s v="Mar-2024"/>
    <n v="221.03280000000001"/>
    <s v="Monitor Furniture"/>
  </r>
  <r>
    <n v="7720"/>
    <x v="255"/>
    <s v="Paul Nelson"/>
    <s v="West"/>
    <s v="Office Supplies"/>
    <s v="Monitor"/>
    <n v="3"/>
    <n v="361.08"/>
    <n v="1083.24"/>
    <s v="Low"/>
    <n v="2024"/>
    <s v="Paul Nelson"/>
    <s v="PAUL NELSON"/>
    <n v="974.91599999999994"/>
    <s v="Mar-2024"/>
    <n v="194.98319999999998"/>
    <s v="Monitor Office Supplies"/>
  </r>
  <r>
    <n v="6971"/>
    <x v="256"/>
    <s v="Chad French"/>
    <s v="West"/>
    <s v="Office Supplies"/>
    <s v="Pen"/>
    <n v="5"/>
    <n v="414.37"/>
    <n v="2071.85"/>
    <s v="Low"/>
    <n v="2024"/>
    <s v="Chad French"/>
    <s v="CHAD FRENCH"/>
    <n v="1864.665"/>
    <s v="Mar-2024"/>
    <n v="372.93299999999999"/>
    <s v="Pen Office Supplies"/>
  </r>
  <r>
    <n v="1311"/>
    <x v="256"/>
    <s v="Christine Davis"/>
    <s v="West"/>
    <s v="Furniture"/>
    <s v="Monitor"/>
    <n v="4"/>
    <n v="366.54"/>
    <n v="1466.16"/>
    <s v="Low"/>
    <n v="2024"/>
    <s v="Christine Davis"/>
    <s v="CHRISTINE DAVIS"/>
    <n v="1319.5440000000001"/>
    <s v="Mar-2024"/>
    <n v="263.90879999999999"/>
    <s v="Monitor Furniture"/>
  </r>
  <r>
    <n v="6386"/>
    <x v="257"/>
    <s v="Jennifer Rowe"/>
    <s v="East"/>
    <s v="Office Supplies"/>
    <s v="Printer"/>
    <n v="6"/>
    <n v="864.17"/>
    <n v="5185.0200000000004"/>
    <s v="High"/>
    <n v="2024"/>
    <s v="Jennifer Rowe"/>
    <s v="JENNIFER ROWE"/>
    <n v="4666.518"/>
    <s v="Mar-2024"/>
    <n v="933.30360000000007"/>
    <s v="Printer Office Supplies"/>
  </r>
  <r>
    <n v="9815"/>
    <x v="258"/>
    <s v="Stacy Leon"/>
    <s v="West"/>
    <s v="Furniture"/>
    <s v="Chair"/>
    <n v="6"/>
    <n v="310.10000000000002"/>
    <n v="1860.6"/>
    <s v="Low"/>
    <n v="2024"/>
    <s v="Stacy Leon"/>
    <s v="STACY LEON"/>
    <n v="1674.5400000000002"/>
    <s v="Mar-2024"/>
    <n v="334.90799999999996"/>
    <s v="Chair Furniture"/>
  </r>
  <r>
    <n v="2695"/>
    <x v="258"/>
    <s v="Justin Gonzalez"/>
    <s v="South"/>
    <s v="Furniture"/>
    <s v="Chair"/>
    <n v="7"/>
    <n v="616.80999999999995"/>
    <n v="4317.67"/>
    <s v="Low"/>
    <n v="2024"/>
    <s v="Justin Gonzalez"/>
    <s v="JUSTIN GONZALEZ"/>
    <n v="3885.9030000000002"/>
    <s v="Mar-2024"/>
    <n v="777.18060000000003"/>
    <s v="Chair Furniture"/>
  </r>
  <r>
    <n v="9222"/>
    <x v="259"/>
    <s v="Tiffany Liu"/>
    <s v="East"/>
    <s v="Furniture"/>
    <s v="Laptop"/>
    <n v="5"/>
    <n v="594.33000000000004"/>
    <n v="2971.65"/>
    <s v="Low"/>
    <n v="2024"/>
    <s v="Tiffany Liu"/>
    <s v="TIFFANY LIU"/>
    <n v="2674.4850000000001"/>
    <s v="Mar-2024"/>
    <n v="534.89700000000005"/>
    <s v="Laptop Furniture"/>
  </r>
  <r>
    <n v="5038"/>
    <x v="259"/>
    <s v="Gina Davis"/>
    <s v="North"/>
    <s v="Electronics"/>
    <s v="Monitor"/>
    <n v="4"/>
    <n v="378.96"/>
    <n v="1515.84"/>
    <s v="Low"/>
    <n v="2024"/>
    <s v="Gina Davis"/>
    <s v="GINA DAVIS"/>
    <n v="1364.2559999999999"/>
    <s v="Mar-2024"/>
    <n v="272.85119999999995"/>
    <s v="Monitor Electronics"/>
  </r>
  <r>
    <n v="2431"/>
    <x v="260"/>
    <s v="Paul Robbins"/>
    <s v="South"/>
    <s v="Office Supplies"/>
    <s v="Table"/>
    <n v="5"/>
    <n v="484.39"/>
    <n v="2421.9499999999998"/>
    <s v="Low"/>
    <n v="2024"/>
    <s v="Paul Robbins"/>
    <s v="PAUL ROBBINS"/>
    <n v="2179.7550000000001"/>
    <s v="Mar-2024"/>
    <n v="435.95099999999996"/>
    <s v="Table Office Supplies"/>
  </r>
  <r>
    <n v="8672"/>
    <x v="260"/>
    <s v="Jacob Jennings"/>
    <s v="East"/>
    <s v="Electronics"/>
    <s v="Pen"/>
    <n v="2"/>
    <n v="728.72"/>
    <n v="1457.44"/>
    <s v="Low"/>
    <n v="2024"/>
    <s v="Jacob Jennings"/>
    <s v="JACOB JENNINGS"/>
    <n v="1311.6960000000001"/>
    <s v="Mar-2024"/>
    <n v="262.33920000000001"/>
    <s v="Pen Electronics"/>
  </r>
  <r>
    <n v="1319"/>
    <x v="261"/>
    <s v="Nathan Cruz"/>
    <s v="South"/>
    <s v="Furniture"/>
    <s v="Printer"/>
    <n v="8"/>
    <n v="14.89"/>
    <n v="119.12"/>
    <s v="Low"/>
    <n v="2024"/>
    <s v="Nathan Cruz"/>
    <s v="NATHAN CRUZ"/>
    <n v="107.20800000000001"/>
    <s v="Mar-2024"/>
    <n v="21.441600000000001"/>
    <s v="Printer Furniture"/>
  </r>
  <r>
    <n v="8364"/>
    <x v="261"/>
    <s v="Michael Simon"/>
    <s v="West"/>
    <s v="Electronics"/>
    <s v="Notebook"/>
    <n v="7"/>
    <n v="455.87"/>
    <n v="3191.09"/>
    <s v="Low"/>
    <n v="2024"/>
    <s v="Michael Simon"/>
    <s v="MICHAEL SIMON"/>
    <n v="2871.9810000000002"/>
    <s v="Mar-2024"/>
    <n v="574.39620000000002"/>
    <s v="Notebook Electronics"/>
  </r>
  <r>
    <n v="2860"/>
    <x v="261"/>
    <s v="Natasha Carter"/>
    <s v="North"/>
    <s v="Office Supplies"/>
    <s v="Monitor"/>
    <n v="6"/>
    <n v="481.26"/>
    <n v="2887.56"/>
    <s v="Low"/>
    <n v="2024"/>
    <s v="Natasha Carter"/>
    <s v="NATASHA CARTER"/>
    <n v="2598.8040000000001"/>
    <s v="Mar-2024"/>
    <n v="519.76080000000002"/>
    <s v="Monitor Office Supplies"/>
  </r>
  <r>
    <n v="8503"/>
    <x v="262"/>
    <s v="Heather Williams"/>
    <s v="North"/>
    <s v="Office Supplies"/>
    <s v="Printer"/>
    <n v="4"/>
    <n v="279.42"/>
    <n v="1117.68"/>
    <s v="Low"/>
    <n v="2024"/>
    <s v="Heather Williams"/>
    <s v="HEATHER WILLIAMS"/>
    <n v="1005.912"/>
    <s v="Mar-2024"/>
    <n v="201.1824"/>
    <s v="Printer Office Supplies"/>
  </r>
  <r>
    <n v="9375"/>
    <x v="262"/>
    <s v="Darrell Graham"/>
    <s v="West"/>
    <s v="Furniture"/>
    <s v="Laptop"/>
    <n v="6"/>
    <n v="755.19"/>
    <n v="4531.1400000000003"/>
    <s v="Low"/>
    <n v="2024"/>
    <s v="Darrell Graham"/>
    <s v="DARRELL GRAHAM"/>
    <n v="4078.0260000000003"/>
    <s v="Mar-2024"/>
    <n v="815.60520000000008"/>
    <s v="Laptop Furniture"/>
  </r>
  <r>
    <n v="6261"/>
    <x v="263"/>
    <s v="Kevin Morgan"/>
    <s v="West"/>
    <s v="Furniture"/>
    <s v="Printer"/>
    <n v="8"/>
    <n v="213.63"/>
    <n v="1709.04"/>
    <s v="Low"/>
    <n v="2024"/>
    <s v="Kevin Morgan"/>
    <s v="KEVIN MORGAN"/>
    <n v="1538.136"/>
    <s v="Mar-2024"/>
    <n v="307.62719999999996"/>
    <s v="Printer Furniture"/>
  </r>
  <r>
    <n v="5836"/>
    <x v="264"/>
    <s v="Lori Carter"/>
    <s v="South"/>
    <s v="Furniture"/>
    <s v="Laptop"/>
    <n v="6"/>
    <n v="113.07"/>
    <n v="678.42"/>
    <s v="Low"/>
    <n v="2024"/>
    <s v="Lori Carter"/>
    <s v="LORI CARTER"/>
    <n v="610.57799999999997"/>
    <s v="Mar-2024"/>
    <n v="122.11559999999999"/>
    <s v="Laptop Furniture"/>
  </r>
  <r>
    <n v="1581"/>
    <x v="265"/>
    <s v="Sarah Martin"/>
    <s v="West"/>
    <s v="Furniture"/>
    <s v="Table"/>
    <n v="3"/>
    <n v="819.12"/>
    <n v="2457.36"/>
    <s v="Low"/>
    <n v="2024"/>
    <s v="Sarah Martin"/>
    <s v="SARAH MARTIN"/>
    <n v="2211.6239999999998"/>
    <s v="Mar-2024"/>
    <n v="442.32479999999998"/>
    <s v="Table Furniture"/>
  </r>
  <r>
    <n v="8901"/>
    <x v="265"/>
    <s v="Jimmy Ellis"/>
    <s v="East"/>
    <s v="Office Supplies"/>
    <s v="Monitor"/>
    <n v="1"/>
    <n v="991.34"/>
    <n v="991.34"/>
    <s v="Low"/>
    <n v="2024"/>
    <s v="Jimmy Ellis"/>
    <s v="JIMMY ELLIS"/>
    <n v="892.20600000000002"/>
    <s v="Mar-2024"/>
    <n v="178.44120000000001"/>
    <s v="Monitor Office Supplies"/>
  </r>
  <r>
    <n v="1933"/>
    <x v="266"/>
    <s v="Jesse Reynolds"/>
    <s v="West"/>
    <s v="Electronics"/>
    <s v="Desk"/>
    <n v="1"/>
    <n v="651"/>
    <n v="651"/>
    <s v="Low"/>
    <n v="2024"/>
    <s v="Jesse Reynolds"/>
    <s v="JESSE REYNOLDS"/>
    <n v="585.9"/>
    <s v="Mar-2024"/>
    <n v="117.17999999999999"/>
    <s v="Desk Electronics"/>
  </r>
  <r>
    <n v="9567"/>
    <x v="266"/>
    <s v="Shane Glover"/>
    <s v="West"/>
    <s v="Electronics"/>
    <s v="Table"/>
    <n v="9"/>
    <n v="105.71"/>
    <n v="951.39"/>
    <s v="Low"/>
    <n v="2024"/>
    <s v="Shane Glover"/>
    <s v="SHANE GLOVER"/>
    <n v="856.25099999999998"/>
    <s v="Mar-2024"/>
    <n v="171.25019999999998"/>
    <s v="Table Electronics"/>
  </r>
  <r>
    <n v="1999"/>
    <x v="267"/>
    <s v="Renee Johnson"/>
    <s v="South"/>
    <s v="Office Supplies"/>
    <s v="Chair"/>
    <n v="7"/>
    <n v="875.95"/>
    <n v="6131.6500000000005"/>
    <s v="High"/>
    <n v="2024"/>
    <s v="Renee Johnson"/>
    <s v="RENEE JOHNSON"/>
    <n v="5518.4850000000006"/>
    <s v="Mar-2024"/>
    <n v="1103.6970000000001"/>
    <s v="Chair Office Supplies"/>
  </r>
  <r>
    <n v="2309"/>
    <x v="267"/>
    <s v="Victor Vasquez"/>
    <s v="West"/>
    <s v="Electronics"/>
    <s v="Monitor"/>
    <n v="2"/>
    <n v="827.81"/>
    <n v="1655.62"/>
    <s v="Low"/>
    <n v="2024"/>
    <s v="Victor Vasquez"/>
    <s v="VICTOR VASQUEZ"/>
    <n v="1490.058"/>
    <s v="Mar-2024"/>
    <n v="298.01159999999999"/>
    <s v="Monitor Electronics"/>
  </r>
  <r>
    <n v="7590"/>
    <x v="267"/>
    <s v="James Mckee"/>
    <s v="North"/>
    <s v="Furniture"/>
    <s v="Chair"/>
    <n v="6"/>
    <n v="640.83000000000004"/>
    <n v="3844.98"/>
    <s v="Low"/>
    <n v="2024"/>
    <s v="James Mckee"/>
    <s v="JAMES MCKEE"/>
    <n v="3460.4820000000004"/>
    <s v="Mar-2024"/>
    <n v="692.09640000000002"/>
    <s v="Chair Furniture"/>
  </r>
  <r>
    <n v="9806"/>
    <x v="268"/>
    <s v="Jennifer Martin"/>
    <s v="North"/>
    <s v="Furniture"/>
    <s v="Laptop"/>
    <n v="8"/>
    <n v="89.31"/>
    <n v="714.48"/>
    <s v="Low"/>
    <n v="2024"/>
    <s v="Jennifer Martin"/>
    <s v="JENNIFER MARTIN"/>
    <n v="643.03200000000004"/>
    <s v="Mar-2024"/>
    <n v="128.60640000000001"/>
    <s v="Laptop Furniture"/>
  </r>
  <r>
    <n v="6660"/>
    <x v="269"/>
    <s v="Lauren Hernandez"/>
    <s v="West"/>
    <s v="Office Supplies"/>
    <s v="Printer"/>
    <n v="5"/>
    <n v="523.89"/>
    <n v="2619.4499999999998"/>
    <s v="Low"/>
    <n v="2024"/>
    <s v="Lauren Hernandez"/>
    <s v="LAUREN HERNANDEZ"/>
    <n v="2357.5050000000001"/>
    <s v="Mar-2024"/>
    <n v="471.50099999999998"/>
    <s v="Printer Office Supplies"/>
  </r>
  <r>
    <n v="8370"/>
    <x v="270"/>
    <s v="Amy Calhoun"/>
    <s v="North"/>
    <s v="Furniture"/>
    <s v="Monitor"/>
    <n v="6"/>
    <n v="374.08"/>
    <n v="2244.48"/>
    <s v="Low"/>
    <n v="2024"/>
    <s v="Amy Calhoun"/>
    <s v="AMY CALHOUN"/>
    <n v="2020.0319999999997"/>
    <s v="Mar-2024"/>
    <n v="404.00639999999999"/>
    <s v="Monitor Furniture"/>
  </r>
  <r>
    <n v="3414"/>
    <x v="271"/>
    <s v="David Miller"/>
    <s v="East"/>
    <s v="Electronics"/>
    <s v="Table"/>
    <n v="5"/>
    <n v="456.87"/>
    <n v="2284.35"/>
    <s v="Low"/>
    <n v="2024"/>
    <s v="David Miller"/>
    <s v="DAVID MILLER"/>
    <n v="2055.915"/>
    <s v="Mar-2024"/>
    <n v="411.18299999999999"/>
    <s v="Table Electronics"/>
  </r>
  <r>
    <n v="2673"/>
    <x v="271"/>
    <s v="Phillip Harvey"/>
    <s v="West"/>
    <s v="Furniture"/>
    <s v="Pen"/>
    <n v="9"/>
    <n v="244.5"/>
    <n v="2200.5"/>
    <s v="Low"/>
    <n v="2024"/>
    <s v="Phillip Harvey"/>
    <s v="PHILLIP HARVEY"/>
    <n v="1980.45"/>
    <s v="Mar-2024"/>
    <n v="396.09"/>
    <s v="Pen Furniture"/>
  </r>
  <r>
    <n v="1598"/>
    <x v="272"/>
    <s v="Donna Rasmussen"/>
    <s v="North"/>
    <s v="Electronics"/>
    <s v="Laptop"/>
    <n v="7"/>
    <n v="100.67"/>
    <n v="704.69"/>
    <s v="Low"/>
    <n v="2024"/>
    <s v="Donna Rasmussen"/>
    <s v="DONNA RASMUSSEN"/>
    <n v="634.221"/>
    <s v="Mar-2024"/>
    <n v="126.8442"/>
    <s v="Laptop Electronics"/>
  </r>
  <r>
    <n v="7807"/>
    <x v="273"/>
    <s v="Kathleen Walker"/>
    <s v="East"/>
    <s v="Office Supplies"/>
    <s v="Notebook"/>
    <n v="1"/>
    <n v="770.59"/>
    <n v="770.59"/>
    <s v="Low"/>
    <n v="2024"/>
    <s v="Kathleen Walker"/>
    <s v="KATHLEEN WALKER"/>
    <n v="693.53100000000006"/>
    <s v="Mar-2024"/>
    <n v="138.7062"/>
    <s v="Notebook Office Supplies"/>
  </r>
  <r>
    <n v="8489"/>
    <x v="273"/>
    <s v="Scott Holloway"/>
    <s v="South"/>
    <s v="Furniture"/>
    <s v="Pen"/>
    <n v="1"/>
    <n v="843.58"/>
    <n v="843.58"/>
    <s v="Low"/>
    <n v="2024"/>
    <s v="Scott Holloway"/>
    <s v="SCOTT HOLLOWAY"/>
    <n v="759.22200000000009"/>
    <s v="Mar-2024"/>
    <n v="151.84440000000001"/>
    <s v="Pen Furniture"/>
  </r>
  <r>
    <n v="8916"/>
    <x v="274"/>
    <s v="Angela Smith"/>
    <s v="West"/>
    <s v="Furniture"/>
    <s v="Laptop"/>
    <n v="8"/>
    <n v="580.75"/>
    <n v="4646"/>
    <s v="Low"/>
    <n v="2024"/>
    <s v="Angela Smith"/>
    <s v="ANGELA SMITH"/>
    <n v="4181.4000000000005"/>
    <s v="Mar-2024"/>
    <n v="836.28"/>
    <s v="Laptop Furniture"/>
  </r>
  <r>
    <n v="3768"/>
    <x v="274"/>
    <s v="Alexander Pace"/>
    <s v="East"/>
    <s v="Electronics"/>
    <s v="Laptop"/>
    <n v="3"/>
    <n v="627.66"/>
    <n v="1882.98"/>
    <s v="Low"/>
    <n v="2024"/>
    <s v="Alexander Pace"/>
    <s v="ALEXANDER PACE"/>
    <n v="1694.682"/>
    <s v="Mar-2024"/>
    <n v="338.93639999999999"/>
    <s v="Laptop Electronics"/>
  </r>
  <r>
    <n v="2014"/>
    <x v="274"/>
    <s v="Laurie Ayers"/>
    <s v="West"/>
    <s v="Office Supplies"/>
    <s v="Desk"/>
    <n v="1"/>
    <n v="445.01"/>
    <n v="445.01"/>
    <s v="Low"/>
    <n v="2024"/>
    <s v="Laurie Ayers"/>
    <s v="LAURIE AYERS"/>
    <n v="400.50900000000001"/>
    <s v="Mar-2024"/>
    <n v="80.101799999999997"/>
    <s v="Desk Office Supplies"/>
  </r>
  <r>
    <n v="4660"/>
    <x v="275"/>
    <s v="Tara Quinn DDS"/>
    <s v="North"/>
    <s v="Furniture"/>
    <s v="Laptop"/>
    <n v="8"/>
    <n v="154.91"/>
    <n v="1239.28"/>
    <s v="Low"/>
    <n v="2024"/>
    <s v="Tara Quinn Dds"/>
    <s v="TARA QUINN DDS"/>
    <n v="1115.3520000000001"/>
    <s v="Mar-2024"/>
    <n v="223.07039999999998"/>
    <s v="Laptop Furniture"/>
  </r>
  <r>
    <n v="9169"/>
    <x v="276"/>
    <s v="Timothy Carson"/>
    <s v="South"/>
    <s v="Furniture"/>
    <s v="Desk"/>
    <n v="8"/>
    <n v="293.05"/>
    <n v="2344.4"/>
    <s v="Low"/>
    <n v="2024"/>
    <s v="Timothy Carson"/>
    <s v="TIMOTHY CARSON"/>
    <n v="2109.96"/>
    <s v="Apr-2024"/>
    <n v="421.99200000000002"/>
    <s v="Desk Furniture"/>
  </r>
  <r>
    <n v="1392"/>
    <x v="277"/>
    <s v="Nicole Armstrong"/>
    <s v="South"/>
    <s v="Office Supplies"/>
    <s v="Monitor"/>
    <n v="1"/>
    <n v="596.42999999999995"/>
    <n v="596.42999999999995"/>
    <s v="Low"/>
    <n v="2024"/>
    <s v="Nicole Armstrong"/>
    <s v="NICOLE ARMSTRONG"/>
    <n v="536.78699999999992"/>
    <s v="Apr-2024"/>
    <n v="107.35739999999998"/>
    <s v="Monitor Office Supplies"/>
  </r>
  <r>
    <n v="1095"/>
    <x v="277"/>
    <s v="Mark Houston"/>
    <s v="West"/>
    <s v="Electronics"/>
    <s v="Chair"/>
    <n v="9"/>
    <n v="931.64"/>
    <n v="8384.76"/>
    <s v="High"/>
    <n v="2024"/>
    <s v="Mark Houston"/>
    <s v="MARK HOUSTON"/>
    <n v="7546.2839999999997"/>
    <s v="Apr-2024"/>
    <n v="1509.2567999999999"/>
    <s v="Chair Electronics"/>
  </r>
  <r>
    <n v="2446"/>
    <x v="278"/>
    <s v="Margaret Pierce"/>
    <s v="South"/>
    <s v="Electronics"/>
    <s v="Pen"/>
    <n v="2"/>
    <n v="427.5"/>
    <n v="855"/>
    <s v="Low"/>
    <n v="2024"/>
    <s v="Margaret Pierce"/>
    <s v="MARGARET PIERCE"/>
    <n v="769.5"/>
    <s v="Apr-2024"/>
    <n v="153.9"/>
    <s v="Pen Electronics"/>
  </r>
  <r>
    <n v="1042"/>
    <x v="279"/>
    <s v="Darren Watson"/>
    <s v="East"/>
    <s v="Electronics"/>
    <s v="Monitor"/>
    <n v="6"/>
    <n v="889.86"/>
    <n v="5339.16"/>
    <s v="High"/>
    <n v="2024"/>
    <s v="Darren Watson"/>
    <s v="DARREN WATSON"/>
    <n v="4805.2440000000006"/>
    <s v="Apr-2024"/>
    <n v="961.04879999999991"/>
    <s v="Monitor Electronics"/>
  </r>
  <r>
    <n v="9701"/>
    <x v="279"/>
    <s v="Douglas Harvey"/>
    <s v="North"/>
    <s v="Office Supplies"/>
    <s v="Laptop"/>
    <n v="8"/>
    <n v="784.21"/>
    <n v="6273.68"/>
    <s v="High"/>
    <n v="2024"/>
    <s v="Douglas Harvey"/>
    <s v="DOUGLAS HARVEY"/>
    <n v="5646.3120000000008"/>
    <s v="Apr-2024"/>
    <n v="1129.2624000000001"/>
    <s v="Laptop Office Supplies"/>
  </r>
  <r>
    <n v="4545"/>
    <x v="280"/>
    <s v="Tammy Carter"/>
    <s v="North"/>
    <s v="Furniture"/>
    <s v="Pen"/>
    <n v="3"/>
    <n v="503.9"/>
    <n v="1511.7"/>
    <s v="Low"/>
    <n v="2024"/>
    <s v="Tammy Carter"/>
    <s v="TAMMY CARTER"/>
    <n v="1360.53"/>
    <s v="Apr-2024"/>
    <n v="272.10599999999999"/>
    <s v="Pen Furniture"/>
  </r>
  <r>
    <n v="5581"/>
    <x v="280"/>
    <s v="Lauren Salazar"/>
    <s v="South"/>
    <s v="Office Supplies"/>
    <s v="Table"/>
    <n v="5"/>
    <n v="994.2"/>
    <n v="4971"/>
    <s v="Low"/>
    <n v="2024"/>
    <s v="Lauren Salazar"/>
    <s v="LAUREN SALAZAR"/>
    <n v="4473.9000000000005"/>
    <s v="Apr-2024"/>
    <n v="894.78"/>
    <s v="Table Office Supplies"/>
  </r>
  <r>
    <n v="2578"/>
    <x v="281"/>
    <s v="Sharon King"/>
    <s v="East"/>
    <s v="Electronics"/>
    <s v="Table"/>
    <n v="8"/>
    <n v="104.76"/>
    <n v="838.08"/>
    <s v="Low"/>
    <n v="2024"/>
    <s v="Sharon King"/>
    <s v="SHARON KING"/>
    <n v="754.27200000000005"/>
    <s v="Apr-2024"/>
    <n v="150.8544"/>
    <s v="Table Electronics"/>
  </r>
  <r>
    <n v="7418"/>
    <x v="282"/>
    <s v="Philip Sullivan"/>
    <s v="East"/>
    <s v="Furniture"/>
    <s v="Desk"/>
    <n v="1"/>
    <n v="433.5"/>
    <n v="433.5"/>
    <s v="Low"/>
    <n v="2024"/>
    <s v="Philip Sullivan"/>
    <s v="PHILIP SULLIVAN"/>
    <n v="390.15000000000003"/>
    <s v="Apr-2024"/>
    <n v="78.03"/>
    <s v="Desk Furniture"/>
  </r>
  <r>
    <n v="7305"/>
    <x v="282"/>
    <s v="Lori Nguyen"/>
    <s v="East"/>
    <s v="Electronics"/>
    <s v="Table"/>
    <n v="3"/>
    <n v="90.24"/>
    <n v="270.72000000000003"/>
    <s v="Low"/>
    <n v="2024"/>
    <s v="Lori Nguyen"/>
    <s v="LORI NGUYEN"/>
    <n v="243.64799999999997"/>
    <s v="Apr-2024"/>
    <n v="48.729600000000005"/>
    <s v="Table Electronics"/>
  </r>
  <r>
    <n v="2553"/>
    <x v="283"/>
    <s v="Matthew Waters"/>
    <s v="North"/>
    <s v="Office Supplies"/>
    <s v="Desk"/>
    <n v="5"/>
    <n v="137.58000000000001"/>
    <n v="687.90000000000009"/>
    <s v="Low"/>
    <n v="2024"/>
    <s v="Matthew Waters"/>
    <s v="MATTHEW WATERS"/>
    <n v="619.11000000000013"/>
    <s v="Apr-2024"/>
    <n v="123.82200000000002"/>
    <s v="Desk Office Supplies"/>
  </r>
  <r>
    <n v="5665"/>
    <x v="284"/>
    <s v="Ashley Jones"/>
    <s v="South"/>
    <s v="Electronics"/>
    <s v="Notebook"/>
    <n v="6"/>
    <n v="817.67"/>
    <n v="4906.0200000000004"/>
    <s v="Low"/>
    <n v="2024"/>
    <s v="Ashley Jones"/>
    <s v="ASHLEY JONES"/>
    <n v="4415.4179999999997"/>
    <s v="Apr-2024"/>
    <n v="883.08360000000005"/>
    <s v="Notebook Electronics"/>
  </r>
  <r>
    <n v="3092"/>
    <x v="284"/>
    <s v="Kaitlyn Duncan"/>
    <s v="East"/>
    <s v="Office Supplies"/>
    <s v="Laptop"/>
    <n v="2"/>
    <n v="35.39"/>
    <n v="70.78"/>
    <s v="Low"/>
    <n v="2024"/>
    <s v="Kaitlyn Duncan"/>
    <s v="KAITLYN DUNCAN"/>
    <n v="63.702000000000005"/>
    <s v="Apr-2024"/>
    <n v="12.740399999999999"/>
    <s v="Laptop Office Supplies"/>
  </r>
  <r>
    <n v="5610"/>
    <x v="285"/>
    <s v="Regina Cox"/>
    <s v="North"/>
    <s v="Furniture"/>
    <s v="Printer"/>
    <n v="1"/>
    <n v="139.4"/>
    <n v="139.4"/>
    <s v="Low"/>
    <n v="2024"/>
    <s v="Regina Cox"/>
    <s v="REGINA COX"/>
    <n v="125.46000000000001"/>
    <s v="Apr-2024"/>
    <n v="25.091999999999999"/>
    <s v="Printer Furniture"/>
  </r>
  <r>
    <n v="2261"/>
    <x v="285"/>
    <s v="Kristen Cruz"/>
    <s v="South"/>
    <s v="Furniture"/>
    <s v="Notebook"/>
    <n v="8"/>
    <n v="976.12"/>
    <n v="7808.96"/>
    <s v="High"/>
    <n v="2024"/>
    <s v="Kristen Cruz"/>
    <s v="KRISTEN CRUZ"/>
    <n v="7028.0640000000003"/>
    <s v="Apr-2024"/>
    <n v="1405.6127999999999"/>
    <s v="Notebook Furniture"/>
  </r>
  <r>
    <n v="6863"/>
    <x v="286"/>
    <s v="Courtney Padilla"/>
    <s v="South"/>
    <s v="Office Supplies"/>
    <s v="Table"/>
    <n v="4"/>
    <n v="918.14"/>
    <n v="3672.56"/>
    <s v="Low"/>
    <n v="2024"/>
    <s v="Courtney Padilla"/>
    <s v="COURTNEY PADILLA"/>
    <n v="3305.3040000000001"/>
    <s v="Apr-2024"/>
    <n v="661.06079999999997"/>
    <s v="Table Office Supplies"/>
  </r>
  <r>
    <n v="8734"/>
    <x v="286"/>
    <s v="Joanne Thomas"/>
    <s v="South"/>
    <s v="Electronics"/>
    <s v="Chair"/>
    <n v="3"/>
    <n v="167.02"/>
    <n v="501.06000000000012"/>
    <s v="Low"/>
    <n v="2024"/>
    <s v="Joanne Thomas"/>
    <s v="JOANNE THOMAS"/>
    <n v="450.95400000000006"/>
    <s v="Apr-2024"/>
    <n v="90.190800000000024"/>
    <s v="Chair Electronics"/>
  </r>
  <r>
    <n v="7151"/>
    <x v="286"/>
    <s v="Heidi Davidson"/>
    <s v="North"/>
    <s v="Office Supplies"/>
    <s v="Notebook"/>
    <n v="7"/>
    <n v="752.16"/>
    <n v="5265.12"/>
    <s v="High"/>
    <n v="2024"/>
    <s v="Heidi Davidson"/>
    <s v="HEIDI DAVIDSON"/>
    <n v="4738.6080000000002"/>
    <s v="Apr-2024"/>
    <n v="947.72159999999997"/>
    <s v="Notebook Office Supplies"/>
  </r>
  <r>
    <n v="8939"/>
    <x v="286"/>
    <s v="Jessica Allen"/>
    <s v="East"/>
    <s v="Electronics"/>
    <s v="Notebook"/>
    <n v="6"/>
    <n v="373.86"/>
    <n v="2243.16"/>
    <s v="Low"/>
    <n v="2024"/>
    <s v="Jessica Allen"/>
    <s v="JESSICA ALLEN"/>
    <n v="2018.8440000000003"/>
    <s v="Apr-2024"/>
    <n v="403.76879999999994"/>
    <s v="Notebook Electronics"/>
  </r>
  <r>
    <n v="9636"/>
    <x v="287"/>
    <s v="Sarah Fleming"/>
    <s v="East"/>
    <s v="Electronics"/>
    <s v="Printer"/>
    <n v="7"/>
    <n v="80.540000000000006"/>
    <n v="563.78000000000009"/>
    <s v="Low"/>
    <n v="2024"/>
    <s v="Sarah Fleming"/>
    <s v="SARAH FLEMING"/>
    <n v="507.40200000000004"/>
    <s v="Apr-2024"/>
    <n v="101.48040000000002"/>
    <s v="Printer Electronics"/>
  </r>
  <r>
    <n v="1557"/>
    <x v="287"/>
    <s v="Jennifer Lopez"/>
    <s v="North"/>
    <s v="Office Supplies"/>
    <s v="Desk"/>
    <n v="5"/>
    <n v="303.57"/>
    <n v="1517.85"/>
    <s v="Low"/>
    <n v="2024"/>
    <s v="Jennifer Lopez"/>
    <s v="JENNIFER LOPEZ"/>
    <n v="1366.0650000000001"/>
    <s v="Apr-2024"/>
    <n v="273.21299999999997"/>
    <s v="Desk Office Supplies"/>
  </r>
  <r>
    <n v="1848"/>
    <x v="288"/>
    <s v="Nicholas Wright"/>
    <s v="North"/>
    <s v="Electronics"/>
    <s v="Notebook"/>
    <n v="2"/>
    <n v="878.69"/>
    <n v="1757.38"/>
    <s v="Low"/>
    <n v="2024"/>
    <s v="Nicholas Wright"/>
    <s v="NICHOLAS WRIGHT"/>
    <n v="1581.6420000000001"/>
    <s v="Apr-2024"/>
    <n v="316.32839999999999"/>
    <s v="Notebook Electronics"/>
  </r>
  <r>
    <n v="2290"/>
    <x v="289"/>
    <s v="Russell Burns MD"/>
    <s v="East"/>
    <s v="Furniture"/>
    <s v="Notebook"/>
    <n v="6"/>
    <n v="684.31"/>
    <n v="4105.8599999999997"/>
    <s v="Low"/>
    <n v="2024"/>
    <s v="Russell Burns Md"/>
    <s v="RUSSELL BURNS MD"/>
    <n v="3695.2740000000003"/>
    <s v="Apr-2024"/>
    <n v="739.05479999999989"/>
    <s v="Notebook Furniture"/>
  </r>
  <r>
    <n v="6679"/>
    <x v="290"/>
    <s v="Bradley Burke"/>
    <s v="East"/>
    <s v="Furniture"/>
    <s v="Laptop"/>
    <n v="5"/>
    <n v="773.2"/>
    <n v="3866"/>
    <s v="Low"/>
    <n v="2024"/>
    <s v="Bradley Burke"/>
    <s v="BRADLEY BURKE"/>
    <n v="3479.4000000000005"/>
    <s v="Apr-2024"/>
    <n v="695.88"/>
    <s v="Laptop Furniture"/>
  </r>
  <r>
    <n v="9125"/>
    <x v="290"/>
    <s v="Michael Miller"/>
    <s v="North"/>
    <s v="Electronics"/>
    <s v="Chair"/>
    <n v="6"/>
    <n v="981.37"/>
    <n v="5888.22"/>
    <s v="High"/>
    <n v="2024"/>
    <s v="Michael Miller"/>
    <s v="MICHAEL MILLER"/>
    <n v="5299.3980000000001"/>
    <s v="Apr-2024"/>
    <n v="1059.8796"/>
    <s v="Chair Electronics"/>
  </r>
  <r>
    <n v="8865"/>
    <x v="291"/>
    <s v="Lori Morris"/>
    <s v="West"/>
    <s v="Furniture"/>
    <s v="Laptop"/>
    <n v="8"/>
    <n v="627.62"/>
    <n v="5020.96"/>
    <s v="High"/>
    <n v="2024"/>
    <s v="Lori Morris"/>
    <s v="LORI MORRIS"/>
    <n v="4518.8640000000005"/>
    <s v="Apr-2024"/>
    <n v="903.77279999999996"/>
    <s v="Laptop Furniture"/>
  </r>
  <r>
    <n v="6599"/>
    <x v="292"/>
    <s v="Matthew Coleman"/>
    <s v="East"/>
    <s v="Electronics"/>
    <s v="Desk"/>
    <n v="1"/>
    <n v="403.62"/>
    <n v="403.62"/>
    <s v="Low"/>
    <n v="2024"/>
    <s v="Matthew Coleman"/>
    <s v="MATTHEW COLEMAN"/>
    <n v="363.25800000000004"/>
    <s v="Apr-2024"/>
    <n v="72.651600000000002"/>
    <s v="Desk Electronics"/>
  </r>
  <r>
    <n v="6804"/>
    <x v="293"/>
    <s v="Lorraine Turner"/>
    <s v="North"/>
    <s v="Office Supplies"/>
    <s v="Notebook"/>
    <n v="9"/>
    <n v="445.12"/>
    <n v="4006.08"/>
    <s v="Low"/>
    <n v="2024"/>
    <s v="Lorraine Turner"/>
    <s v="LORRAINE TURNER"/>
    <n v="3605.4720000000002"/>
    <s v="Apr-2024"/>
    <n v="721.09439999999995"/>
    <s v="Notebook Office Supplies"/>
  </r>
  <r>
    <n v="7799"/>
    <x v="293"/>
    <s v="Bradley Wallace"/>
    <s v="South"/>
    <s v="Electronics"/>
    <s v="Laptop"/>
    <n v="4"/>
    <n v="223.05"/>
    <n v="892.2"/>
    <s v="Low"/>
    <n v="2024"/>
    <s v="Bradley Wallace"/>
    <s v="BRADLEY WALLACE"/>
    <n v="802.98"/>
    <s v="Apr-2024"/>
    <n v="160.596"/>
    <s v="Laptop Electronics"/>
  </r>
  <r>
    <n v="4231"/>
    <x v="294"/>
    <s v="Christopher Peterson"/>
    <s v="West"/>
    <s v="Furniture"/>
    <s v="Printer"/>
    <n v="9"/>
    <n v="40.82"/>
    <n v="367.38"/>
    <s v="Low"/>
    <n v="2024"/>
    <s v="Christopher Peterson"/>
    <s v="CHRISTOPHER PETERSON"/>
    <n v="330.642"/>
    <s v="Apr-2024"/>
    <n v="66.128399999999999"/>
    <s v="Printer Furniture"/>
  </r>
  <r>
    <n v="5381"/>
    <x v="294"/>
    <s v="Elizabeth Roach"/>
    <s v="East"/>
    <s v="Furniture"/>
    <s v="Pen"/>
    <n v="2"/>
    <n v="644.41999999999996"/>
    <n v="1288.8399999999999"/>
    <s v="Low"/>
    <n v="2024"/>
    <s v="Elizabeth Roach"/>
    <s v="ELIZABETH ROACH"/>
    <n v="1159.9559999999999"/>
    <s v="Apr-2024"/>
    <n v="231.99119999999996"/>
    <s v="Pen Furniture"/>
  </r>
  <r>
    <n v="2252"/>
    <x v="295"/>
    <s v="Jose Marquez"/>
    <s v="East"/>
    <s v="Office Supplies"/>
    <s v="Chair"/>
    <n v="1"/>
    <n v="374.84"/>
    <n v="374.84"/>
    <s v="Low"/>
    <n v="2024"/>
    <s v="Jose Marquez"/>
    <s v="JOSE MARQUEZ"/>
    <n v="337.35599999999999"/>
    <s v="Apr-2024"/>
    <n v="67.471199999999996"/>
    <s v="Chair Office Supplies"/>
  </r>
  <r>
    <n v="1717"/>
    <x v="296"/>
    <s v="Harry Evans"/>
    <s v="South"/>
    <s v="Office Supplies"/>
    <s v="Laptop"/>
    <n v="1"/>
    <n v="403.01"/>
    <n v="403.01"/>
    <s v="Low"/>
    <n v="2024"/>
    <s v="Harry Evans"/>
    <s v="HARRY EVANS"/>
    <n v="362.709"/>
    <s v="Apr-2024"/>
    <n v="72.541799999999995"/>
    <s v="Laptop Office Supplies"/>
  </r>
  <r>
    <n v="8940"/>
    <x v="296"/>
    <s v="Morgan Mercado"/>
    <s v="West"/>
    <s v="Furniture"/>
    <s v="Table"/>
    <n v="2"/>
    <n v="386.82"/>
    <n v="773.64"/>
    <s v="Low"/>
    <n v="2024"/>
    <s v="Morgan Mercado"/>
    <s v="MORGAN MERCADO"/>
    <n v="696.27599999999995"/>
    <s v="Apr-2024"/>
    <n v="139.2552"/>
    <s v="Table Furniture"/>
  </r>
  <r>
    <n v="4678"/>
    <x v="297"/>
    <s v="Stacy Phillips"/>
    <s v="South"/>
    <s v="Office Supplies"/>
    <s v="Printer"/>
    <n v="8"/>
    <n v="725.04"/>
    <n v="5800.32"/>
    <s v="High"/>
    <n v="2024"/>
    <s v="Stacy Phillips"/>
    <s v="STACY PHILLIPS"/>
    <n v="5220.2879999999996"/>
    <s v="May-2024"/>
    <n v="1044.0575999999999"/>
    <s v="Printer Office Supplies"/>
  </r>
  <r>
    <n v="4818"/>
    <x v="297"/>
    <s v="Alexander Jackson"/>
    <s v="North"/>
    <s v="Electronics"/>
    <s v="Pen"/>
    <n v="6"/>
    <n v="897.37"/>
    <n v="5384.22"/>
    <s v="High"/>
    <n v="2024"/>
    <s v="Alexander Jackson"/>
    <s v="ALEXANDER JACKSON"/>
    <n v="4845.7980000000007"/>
    <s v="May-2024"/>
    <n v="969.15959999999995"/>
    <s v="Pen Electronics"/>
  </r>
  <r>
    <n v="7154"/>
    <x v="298"/>
    <s v="Samantha Richards"/>
    <s v="West"/>
    <s v="Office Supplies"/>
    <s v="Chair"/>
    <n v="3"/>
    <n v="708.52"/>
    <n v="2125.56"/>
    <s v="Low"/>
    <n v="2024"/>
    <s v="Samantha Richards"/>
    <s v="SAMANTHA RICHARDS"/>
    <n v="1913.0039999999999"/>
    <s v="May-2024"/>
    <n v="382.60079999999999"/>
    <s v="Chair Office Supplies"/>
  </r>
  <r>
    <n v="9915"/>
    <x v="299"/>
    <s v="Ryan Carr"/>
    <s v="South"/>
    <s v="Office Supplies"/>
    <s v="Desk"/>
    <n v="6"/>
    <n v="427.14"/>
    <n v="2562.84"/>
    <s v="Low"/>
    <n v="2024"/>
    <s v="Ryan Carr"/>
    <s v="RYAN CARR"/>
    <n v="2306.556"/>
    <s v="May-2024"/>
    <n v="461.31119999999999"/>
    <s v="Desk Office Supplies"/>
  </r>
  <r>
    <n v="3556"/>
    <x v="299"/>
    <s v="Robyn Jones"/>
    <s v="East"/>
    <s v="Furniture"/>
    <s v="Notebook"/>
    <n v="8"/>
    <n v="281.47000000000003"/>
    <n v="2251.7600000000002"/>
    <s v="Low"/>
    <n v="2024"/>
    <s v="Robyn Jones"/>
    <s v="ROBYN JONES"/>
    <n v="2026.5840000000003"/>
    <s v="May-2024"/>
    <n v="405.3168"/>
    <s v="Notebook Furniture"/>
  </r>
  <r>
    <n v="4729"/>
    <x v="300"/>
    <s v="William Lowe"/>
    <s v="North"/>
    <s v="Office Supplies"/>
    <s v="Chair"/>
    <n v="4"/>
    <n v="965.47"/>
    <n v="3861.88"/>
    <s v="Low"/>
    <n v="2024"/>
    <s v="William Lowe"/>
    <s v="WILLIAM LOWE"/>
    <n v="3475.692"/>
    <s v="May-2024"/>
    <n v="695.13840000000005"/>
    <s v="Chair Office Supplies"/>
  </r>
  <r>
    <n v="4028"/>
    <x v="301"/>
    <s v="Teresa Harper"/>
    <s v="West"/>
    <s v="Electronics"/>
    <s v="Desk"/>
    <n v="5"/>
    <n v="736.28"/>
    <n v="3681.4"/>
    <s v="Low"/>
    <n v="2024"/>
    <s v="Teresa Harper"/>
    <s v="TERESA HARPER"/>
    <n v="3313.26"/>
    <s v="May-2024"/>
    <n v="662.65200000000004"/>
    <s v="Desk Electronics"/>
  </r>
  <r>
    <n v="9992"/>
    <x v="302"/>
    <s v="Taylor Anderson"/>
    <s v="East"/>
    <s v="Office Supplies"/>
    <s v="Notebook"/>
    <n v="6"/>
    <n v="692.63"/>
    <n v="4155.78"/>
    <s v="Low"/>
    <n v="2024"/>
    <s v="Taylor Anderson"/>
    <s v="TAYLOR ANDERSON"/>
    <n v="3740.2019999999998"/>
    <s v="May-2024"/>
    <n v="748.04039999999998"/>
    <s v="Notebook Office Supplies"/>
  </r>
  <r>
    <n v="9690"/>
    <x v="303"/>
    <s v="Sarah Reynolds"/>
    <s v="East"/>
    <s v="Office Supplies"/>
    <s v="Laptop"/>
    <n v="5"/>
    <n v="40.869999999999997"/>
    <n v="204.35"/>
    <s v="Low"/>
    <n v="2024"/>
    <s v="Sarah Reynolds"/>
    <s v="SARAH REYNOLDS"/>
    <n v="183.91500000000002"/>
    <s v="May-2024"/>
    <n v="36.782999999999994"/>
    <s v="Laptop Office Supplies"/>
  </r>
  <r>
    <n v="4966"/>
    <x v="304"/>
    <s v="Michael Carlson"/>
    <s v="East"/>
    <s v="Furniture"/>
    <s v="Table"/>
    <n v="7"/>
    <n v="386.39"/>
    <n v="2704.73"/>
    <s v="Low"/>
    <n v="2024"/>
    <s v="Michael Carlson"/>
    <s v="MICHAEL CARLSON"/>
    <n v="2434.2569999999996"/>
    <s v="May-2024"/>
    <n v="486.85140000000001"/>
    <s v="Table Furniture"/>
  </r>
  <r>
    <n v="1845"/>
    <x v="305"/>
    <s v="Debra Underwood"/>
    <s v="North"/>
    <s v="Electronics"/>
    <s v="Desk"/>
    <n v="8"/>
    <n v="339.67"/>
    <n v="2717.36"/>
    <s v="Low"/>
    <n v="2024"/>
    <s v="Debra Underwood"/>
    <s v="DEBRA UNDERWOOD"/>
    <n v="2445.6240000000003"/>
    <s v="May-2024"/>
    <n v="489.12479999999999"/>
    <s v="Desk Electronics"/>
  </r>
  <r>
    <n v="7617"/>
    <x v="306"/>
    <s v="Gregory Horton"/>
    <s v="South"/>
    <s v="Furniture"/>
    <s v="Table"/>
    <n v="7"/>
    <n v="721.86"/>
    <n v="5053.0200000000004"/>
    <s v="High"/>
    <n v="2024"/>
    <s v="Gregory Horton"/>
    <s v="GREGORY HORTON"/>
    <n v="4547.7179999999998"/>
    <s v="May-2024"/>
    <n v="909.54360000000008"/>
    <s v="Table Furniture"/>
  </r>
  <r>
    <n v="7435"/>
    <x v="306"/>
    <s v="Christopher Lozano"/>
    <s v="East"/>
    <s v="Office Supplies"/>
    <s v="Monitor"/>
    <n v="3"/>
    <n v="541.6"/>
    <n v="1624.8"/>
    <s v="Low"/>
    <n v="2024"/>
    <s v="Christopher Lozano"/>
    <s v="CHRISTOPHER LOZANO"/>
    <n v="1462.3200000000002"/>
    <s v="May-2024"/>
    <n v="292.464"/>
    <s v="Monitor Office Supplies"/>
  </r>
  <r>
    <n v="4382"/>
    <x v="306"/>
    <s v="William Adams"/>
    <s v="North"/>
    <s v="Furniture"/>
    <s v="Desk"/>
    <n v="9"/>
    <n v="830.59"/>
    <n v="7475.31"/>
    <s v="High"/>
    <n v="2024"/>
    <s v="William Adams"/>
    <s v="WILLIAM ADAMS"/>
    <n v="6727.7790000000005"/>
    <s v="May-2024"/>
    <n v="1345.5558000000001"/>
    <s v="Desk Furniture"/>
  </r>
  <r>
    <n v="9396"/>
    <x v="306"/>
    <s v="Jonathan Rodgers"/>
    <s v="East"/>
    <s v="Furniture"/>
    <s v="Printer"/>
    <n v="3"/>
    <n v="354.1"/>
    <n v="1062.3"/>
    <s v="Low"/>
    <n v="2024"/>
    <s v="Jonathan Rodgers"/>
    <s v="JONATHAN RODGERS"/>
    <n v="956.07000000000016"/>
    <s v="May-2024"/>
    <n v="191.214"/>
    <s v="Printer Furniture"/>
  </r>
  <r>
    <n v="7672"/>
    <x v="307"/>
    <s v="Kelsey White"/>
    <s v="West"/>
    <s v="Electronics"/>
    <s v="Printer"/>
    <n v="9"/>
    <n v="359.89"/>
    <n v="3239.01"/>
    <s v="Low"/>
    <n v="2024"/>
    <s v="Kelsey White"/>
    <s v="KELSEY WHITE"/>
    <n v="2915.1089999999999"/>
    <s v="May-2024"/>
    <n v="583.02179999999998"/>
    <s v="Printer Electronics"/>
  </r>
  <r>
    <n v="8638"/>
    <x v="308"/>
    <s v="Terry Holmes"/>
    <s v="North"/>
    <s v="Office Supplies"/>
    <s v="Chair"/>
    <n v="2"/>
    <n v="478.48"/>
    <n v="956.96"/>
    <s v="Low"/>
    <n v="2024"/>
    <s v="Terry Holmes"/>
    <s v="TERRY HOLMES"/>
    <n v="861.26400000000001"/>
    <s v="May-2024"/>
    <n v="172.25280000000001"/>
    <s v="Chair Office Supplies"/>
  </r>
  <r>
    <n v="3143"/>
    <x v="309"/>
    <s v="Theodore Short"/>
    <s v="East"/>
    <s v="Office Supplies"/>
    <s v="Printer"/>
    <n v="8"/>
    <n v="726.19"/>
    <n v="5809.52"/>
    <s v="High"/>
    <n v="2024"/>
    <s v="Theodore Short"/>
    <s v="THEODORE SHORT"/>
    <n v="5228.5680000000002"/>
    <s v="May-2024"/>
    <n v="1045.7136"/>
    <s v="Printer Office Supplies"/>
  </r>
  <r>
    <n v="5501"/>
    <x v="310"/>
    <s v="Todd Reed"/>
    <s v="East"/>
    <s v="Furniture"/>
    <s v="Chair"/>
    <n v="9"/>
    <n v="352.42"/>
    <n v="3171.78"/>
    <s v="Low"/>
    <n v="2024"/>
    <s v="Todd Reed"/>
    <s v="TODD REED"/>
    <n v="2854.6019999999999"/>
    <s v="May-2024"/>
    <n v="570.92039999999997"/>
    <s v="Chair Furniture"/>
  </r>
  <r>
    <n v="8887"/>
    <x v="310"/>
    <s v="Courtney White"/>
    <s v="East"/>
    <s v="Office Supplies"/>
    <s v="Printer"/>
    <n v="9"/>
    <n v="193.67"/>
    <n v="1743.03"/>
    <s v="Low"/>
    <n v="2024"/>
    <s v="Courtney White"/>
    <s v="COURTNEY WHITE"/>
    <n v="1568.7269999999999"/>
    <s v="May-2024"/>
    <n v="313.74539999999996"/>
    <s v="Printer Office Supplies"/>
  </r>
  <r>
    <n v="4449"/>
    <x v="311"/>
    <s v="Danielle Hebert"/>
    <s v="South"/>
    <s v="Electronics"/>
    <s v="Printer"/>
    <n v="8"/>
    <n v="869.94"/>
    <n v="6959.52"/>
    <s v="High"/>
    <n v="2024"/>
    <s v="Danielle Hebert"/>
    <s v="DANIELLE HEBERT"/>
    <n v="6263.5680000000002"/>
    <s v="May-2024"/>
    <n v="1252.7136"/>
    <s v="Printer Electronics"/>
  </r>
  <r>
    <n v="9489"/>
    <x v="311"/>
    <s v="Jessica Yates"/>
    <s v="South"/>
    <s v="Electronics"/>
    <s v="Pen"/>
    <n v="1"/>
    <n v="773.21"/>
    <n v="773.21"/>
    <s v="Low"/>
    <n v="2024"/>
    <s v="Jessica Yates"/>
    <s v="JESSICA YATES"/>
    <n v="695.88900000000001"/>
    <s v="May-2024"/>
    <n v="139.17779999999999"/>
    <s v="Pen Electronics"/>
  </r>
  <r>
    <n v="8340"/>
    <x v="312"/>
    <s v="Jessica Stewart"/>
    <s v="North"/>
    <s v="Office Supplies"/>
    <s v="Table"/>
    <n v="3"/>
    <n v="729.9"/>
    <n v="2189.6999999999998"/>
    <s v="Low"/>
    <n v="2024"/>
    <s v="Jessica Stewart"/>
    <s v="JESSICA STEWART"/>
    <n v="1970.73"/>
    <s v="May-2024"/>
    <n v="394.14599999999996"/>
    <s v="Table Office Supplies"/>
  </r>
  <r>
    <n v="5385"/>
    <x v="313"/>
    <s v="Brenda Henderson"/>
    <s v="North"/>
    <s v="Office Supplies"/>
    <s v="Chair"/>
    <n v="6"/>
    <n v="855.84"/>
    <n v="5135.04"/>
    <s v="High"/>
    <n v="2024"/>
    <s v="Brenda Henderson"/>
    <s v="BRENDA HENDERSON"/>
    <n v="4621.5360000000001"/>
    <s v="May-2024"/>
    <n v="924.30719999999997"/>
    <s v="Chair Office Supplies"/>
  </r>
  <r>
    <n v="3724"/>
    <x v="313"/>
    <s v="Desiree Robles"/>
    <s v="West"/>
    <s v="Office Supplies"/>
    <s v="Printer"/>
    <n v="2"/>
    <n v="676.7"/>
    <n v="1353.4"/>
    <s v="Low"/>
    <n v="2024"/>
    <s v="Desiree Robles"/>
    <s v="DESIREE ROBLES"/>
    <n v="1218.0600000000002"/>
    <s v="May-2024"/>
    <n v="243.61199999999999"/>
    <s v="Printer Office Supplies"/>
  </r>
  <r>
    <n v="7607"/>
    <x v="314"/>
    <s v="Dr. Darren Jackson"/>
    <s v="West"/>
    <s v="Office Supplies"/>
    <s v="Laptop"/>
    <n v="3"/>
    <n v="130.88999999999999"/>
    <n v="392.67"/>
    <s v="Low"/>
    <n v="2024"/>
    <s v="Dr. Darren Jackson"/>
    <s v="DR. DARREN JACKSON"/>
    <n v="353.40299999999996"/>
    <s v="May-2024"/>
    <n v="70.680599999999998"/>
    <s v="Laptop Office Supplies"/>
  </r>
  <r>
    <n v="7643"/>
    <x v="315"/>
    <s v="Brian Hensley"/>
    <s v="South"/>
    <s v="Electronics"/>
    <s v="Printer"/>
    <n v="7"/>
    <n v="926"/>
    <n v="6482"/>
    <s v="High"/>
    <n v="2024"/>
    <s v="Brian Hensley"/>
    <s v="BRIAN HENSLEY"/>
    <n v="5833.8"/>
    <s v="May-2024"/>
    <n v="1166.76"/>
    <s v="Printer Electronics"/>
  </r>
  <r>
    <n v="3157"/>
    <x v="315"/>
    <s v="Pamela Holmes"/>
    <s v="North"/>
    <s v="Furniture"/>
    <s v="Chair"/>
    <n v="1"/>
    <n v="746.07"/>
    <n v="746.07"/>
    <s v="Low"/>
    <n v="2024"/>
    <s v="Pamela Holmes"/>
    <s v="PAMELA HOLMES"/>
    <n v="671.46300000000008"/>
    <s v="May-2024"/>
    <n v="134.29259999999999"/>
    <s v="Chair Furniture"/>
  </r>
  <r>
    <n v="8231"/>
    <x v="315"/>
    <s v="Christine Edwards"/>
    <s v="West"/>
    <s v="Office Supplies"/>
    <s v="Desk"/>
    <n v="9"/>
    <n v="698.19"/>
    <n v="6283.7100000000009"/>
    <s v="High"/>
    <n v="2024"/>
    <s v="Christine Edwards"/>
    <s v="CHRISTINE EDWARDS"/>
    <n v="5655.3390000000009"/>
    <s v="May-2024"/>
    <n v="1131.0678"/>
    <s v="Desk Office Supplies"/>
  </r>
  <r>
    <n v="5128"/>
    <x v="316"/>
    <s v="Caroline Obrien"/>
    <s v="West"/>
    <s v="Office Supplies"/>
    <s v="Desk"/>
    <n v="7"/>
    <n v="771.61"/>
    <n v="5401.27"/>
    <s v="High"/>
    <n v="2024"/>
    <s v="Caroline Obrien"/>
    <s v="CAROLINE OBRIEN"/>
    <n v="4861.143"/>
    <s v="May-2024"/>
    <n v="972.22860000000003"/>
    <s v="Desk Office Supplies"/>
  </r>
  <r>
    <n v="6860"/>
    <x v="317"/>
    <s v="Mrs. Karen Hall"/>
    <s v="South"/>
    <s v="Office Supplies"/>
    <s v="Desk"/>
    <n v="7"/>
    <n v="496.68"/>
    <n v="3476.76"/>
    <s v="Low"/>
    <n v="2024"/>
    <s v="Mrs. Karen Hall"/>
    <s v="MRS. KAREN HALL"/>
    <n v="3129.0839999999998"/>
    <s v="May-2024"/>
    <n v="625.81680000000006"/>
    <s v="Desk Office Supplies"/>
  </r>
  <r>
    <n v="2871"/>
    <x v="318"/>
    <s v="Robert White"/>
    <s v="East"/>
    <s v="Electronics"/>
    <s v="Laptop"/>
    <n v="2"/>
    <n v="28.21"/>
    <n v="56.42"/>
    <s v="Low"/>
    <n v="2024"/>
    <s v="Robert White"/>
    <s v="ROBERT WHITE"/>
    <n v="50.778000000000006"/>
    <s v="May-2024"/>
    <n v="10.1556"/>
    <s v="Laptop Electronics"/>
  </r>
  <r>
    <n v="9621"/>
    <x v="319"/>
    <s v="Reginald Lane"/>
    <s v="West"/>
    <s v="Furniture"/>
    <s v="Pen"/>
    <n v="3"/>
    <n v="740.21"/>
    <n v="2220.63"/>
    <s v="Low"/>
    <n v="2024"/>
    <s v="Reginald Lane"/>
    <s v="REGINALD LANE"/>
    <n v="1998.5670000000002"/>
    <s v="Jun-2024"/>
    <n v="399.71339999999998"/>
    <s v="Pen Furniture"/>
  </r>
  <r>
    <n v="1079"/>
    <x v="319"/>
    <s v="Marco Jones"/>
    <s v="East"/>
    <s v="Office Supplies"/>
    <s v="Chair"/>
    <n v="3"/>
    <n v="895.25"/>
    <n v="2685.75"/>
    <s v="Low"/>
    <n v="2024"/>
    <s v="Marco Jones"/>
    <s v="MARCO JONES"/>
    <n v="2417.1750000000002"/>
    <s v="Jun-2024"/>
    <n v="483.435"/>
    <s v="Chair Office Supplies"/>
  </r>
  <r>
    <n v="5511"/>
    <x v="320"/>
    <s v="Carlos Smith"/>
    <s v="North"/>
    <s v="Electronics"/>
    <s v="Notebook"/>
    <n v="7"/>
    <n v="734.27"/>
    <n v="5139.8899999999994"/>
    <s v="High"/>
    <n v="2024"/>
    <s v="Carlos Smith"/>
    <s v="CARLOS SMITH"/>
    <n v="4625.9009999999998"/>
    <s v="Jun-2024"/>
    <n v="925.1801999999999"/>
    <s v="Notebook Electronics"/>
  </r>
  <r>
    <n v="1032"/>
    <x v="320"/>
    <s v="James Buchanan"/>
    <s v="West"/>
    <s v="Furniture"/>
    <s v="Laptop"/>
    <n v="3"/>
    <n v="963.3"/>
    <n v="2889.9"/>
    <s v="Low"/>
    <n v="2024"/>
    <s v="James Buchanan"/>
    <s v="JAMES BUCHANAN"/>
    <n v="2600.91"/>
    <s v="Jun-2024"/>
    <n v="520.18200000000002"/>
    <s v="Laptop Furniture"/>
  </r>
  <r>
    <n v="8459"/>
    <x v="320"/>
    <s v="Matthew Hernandez"/>
    <s v="East"/>
    <s v="Furniture"/>
    <s v="Notebook"/>
    <n v="6"/>
    <n v="604.59"/>
    <n v="3627.54"/>
    <s v="Low"/>
    <n v="2024"/>
    <s v="Matthew Hernandez"/>
    <s v="MATTHEW HERNANDEZ"/>
    <n v="3264.7860000000005"/>
    <s v="Jun-2024"/>
    <n v="652.95719999999994"/>
    <s v="Notebook Furniture"/>
  </r>
  <r>
    <n v="6245"/>
    <x v="321"/>
    <s v="Joshua Paul"/>
    <s v="North"/>
    <s v="Office Supplies"/>
    <s v="Monitor"/>
    <n v="8"/>
    <n v="969.41"/>
    <n v="7755.28"/>
    <s v="High"/>
    <n v="2024"/>
    <s v="Joshua Paul"/>
    <s v="JOSHUA PAUL"/>
    <n v="6979.7519999999995"/>
    <s v="Jun-2024"/>
    <n v="1395.9503999999999"/>
    <s v="Monitor Office Supplies"/>
  </r>
  <r>
    <n v="1212"/>
    <x v="321"/>
    <s v="Julia Strong"/>
    <s v="East"/>
    <s v="Office Supplies"/>
    <s v="Pen"/>
    <n v="9"/>
    <n v="182.37"/>
    <n v="1641.33"/>
    <s v="Low"/>
    <n v="2024"/>
    <s v="Julia Strong"/>
    <s v="JULIA STRONG"/>
    <n v="1477.1970000000001"/>
    <s v="Jun-2024"/>
    <n v="295.43939999999998"/>
    <s v="Pen Office Supplies"/>
  </r>
  <r>
    <n v="2536"/>
    <x v="322"/>
    <s v="Joshua Jennings"/>
    <s v="West"/>
    <s v="Furniture"/>
    <s v="Laptop"/>
    <n v="5"/>
    <n v="43.61"/>
    <n v="218.05"/>
    <s v="Low"/>
    <n v="2024"/>
    <s v="Joshua Jennings"/>
    <s v="JOSHUA JENNINGS"/>
    <n v="196.245"/>
    <s v="Jun-2024"/>
    <n v="39.249000000000002"/>
    <s v="Laptop Furniture"/>
  </r>
  <r>
    <n v="6753"/>
    <x v="322"/>
    <s v="David George MD"/>
    <s v="North"/>
    <s v="Electronics"/>
    <s v="Monitor"/>
    <n v="9"/>
    <n v="100.57"/>
    <n v="905.12999999999988"/>
    <s v="Low"/>
    <n v="2024"/>
    <s v="David George Md"/>
    <s v="DAVID GEORGE MD"/>
    <n v="814.61699999999996"/>
    <s v="Jun-2024"/>
    <n v="162.92339999999999"/>
    <s v="Monitor Electronics"/>
  </r>
  <r>
    <n v="2618"/>
    <x v="322"/>
    <s v="Denise Frazier"/>
    <s v="East"/>
    <s v="Furniture"/>
    <s v="Monitor"/>
    <n v="2"/>
    <n v="545.85"/>
    <n v="1091.7"/>
    <s v="Low"/>
    <n v="2024"/>
    <s v="Denise Frazier"/>
    <s v="DENISE FRAZIER"/>
    <n v="982.53000000000009"/>
    <s v="Jun-2024"/>
    <n v="196.506"/>
    <s v="Monitor Furniture"/>
  </r>
  <r>
    <n v="9527"/>
    <x v="322"/>
    <s v="Clayton Lin"/>
    <s v="East"/>
    <s v="Office Supplies"/>
    <s v="Notebook"/>
    <n v="8"/>
    <n v="22"/>
    <n v="176"/>
    <s v="Low"/>
    <n v="2024"/>
    <s v="Clayton Lin"/>
    <s v="CLAYTON LIN"/>
    <n v="158.4"/>
    <s v="Jun-2024"/>
    <n v="31.68"/>
    <s v="Notebook Office Supplies"/>
  </r>
  <r>
    <n v="3949"/>
    <x v="323"/>
    <s v="Walter Wu"/>
    <s v="South"/>
    <s v="Furniture"/>
    <s v="Desk"/>
    <n v="5"/>
    <n v="535"/>
    <n v="2675"/>
    <s v="Low"/>
    <n v="2024"/>
    <s v="Walter Wu"/>
    <s v="WALTER WU"/>
    <n v="2407.5"/>
    <s v="Jun-2024"/>
    <n v="481.5"/>
    <s v="Desk Furniture"/>
  </r>
  <r>
    <n v="1403"/>
    <x v="324"/>
    <s v="Michele Avery"/>
    <s v="West"/>
    <s v="Electronics"/>
    <s v="Notebook"/>
    <n v="5"/>
    <n v="113.07"/>
    <n v="565.34999999999991"/>
    <s v="Low"/>
    <n v="2024"/>
    <s v="Michele Avery"/>
    <s v="MICHELE AVERY"/>
    <n v="508.81499999999994"/>
    <s v="Jun-2024"/>
    <n v="101.76299999999998"/>
    <s v="Notebook Electronics"/>
  </r>
  <r>
    <n v="5266"/>
    <x v="324"/>
    <s v="Angela White"/>
    <s v="East"/>
    <s v="Furniture"/>
    <s v="Laptop"/>
    <n v="9"/>
    <n v="415.32"/>
    <n v="3737.88"/>
    <s v="Low"/>
    <n v="2024"/>
    <s v="Angela White"/>
    <s v="ANGELA WHITE"/>
    <n v="3364.0920000000001"/>
    <s v="Jun-2024"/>
    <n v="672.8184"/>
    <s v="Laptop Furniture"/>
  </r>
  <r>
    <n v="6895"/>
    <x v="325"/>
    <s v="Billy Pena"/>
    <s v="West"/>
    <s v="Office Supplies"/>
    <s v="Table"/>
    <n v="5"/>
    <n v="671.4"/>
    <n v="3357"/>
    <s v="Low"/>
    <n v="2024"/>
    <s v="Billy Pena"/>
    <s v="BILLY PENA"/>
    <n v="3021.3"/>
    <s v="Jun-2024"/>
    <n v="604.26"/>
    <s v="Table Office Supplies"/>
  </r>
  <r>
    <n v="2015"/>
    <x v="326"/>
    <s v="Charles Fry"/>
    <s v="South"/>
    <s v="Electronics"/>
    <s v="Laptop"/>
    <n v="3"/>
    <n v="85.37"/>
    <n v="256.11"/>
    <s v="Low"/>
    <n v="2024"/>
    <s v="Charles Fry"/>
    <s v="CHARLES FRY"/>
    <n v="230.49900000000002"/>
    <s v="Jun-2024"/>
    <n v="46.099800000000002"/>
    <s v="Laptop Electronics"/>
  </r>
  <r>
    <n v="7454"/>
    <x v="327"/>
    <s v="Eric Pratt"/>
    <s v="South"/>
    <s v="Electronics"/>
    <s v="Notebook"/>
    <n v="7"/>
    <n v="660.17"/>
    <n v="4621.1899999999996"/>
    <s v="Low"/>
    <n v="2024"/>
    <s v="Eric Pratt"/>
    <s v="ERIC PRATT"/>
    <n v="4159.0709999999999"/>
    <s v="Jun-2024"/>
    <n v="831.81419999999991"/>
    <s v="Notebook Electronics"/>
  </r>
  <r>
    <n v="4184"/>
    <x v="327"/>
    <s v="Chad Richardson"/>
    <s v="East"/>
    <s v="Office Supplies"/>
    <s v="Laptop"/>
    <n v="7"/>
    <n v="750.59"/>
    <n v="5254.13"/>
    <s v="High"/>
    <n v="2024"/>
    <s v="Chad Richardson"/>
    <s v="CHAD RICHARDSON"/>
    <n v="4728.7170000000006"/>
    <s v="Jun-2024"/>
    <n v="945.74339999999995"/>
    <s v="Laptop Office Supplies"/>
  </r>
  <r>
    <n v="1104"/>
    <x v="328"/>
    <s v="Emma Mendoza"/>
    <s v="East"/>
    <s v="Office Supplies"/>
    <s v="Notebook"/>
    <n v="7"/>
    <n v="500.2"/>
    <n v="3501.4"/>
    <s v="Low"/>
    <n v="2024"/>
    <s v="Emma Mendoza"/>
    <s v="EMMA MENDOZA"/>
    <n v="3151.26"/>
    <s v="Jun-2024"/>
    <n v="630.25199999999995"/>
    <s v="Notebook Office Supplies"/>
  </r>
  <r>
    <n v="3110"/>
    <x v="328"/>
    <s v="John Hester"/>
    <s v="North"/>
    <s v="Electronics"/>
    <s v="Laptop"/>
    <n v="2"/>
    <n v="294.17"/>
    <n v="588.34"/>
    <s v="Low"/>
    <n v="2024"/>
    <s v="John Hester"/>
    <s v="JOHN HESTER"/>
    <n v="529.50600000000009"/>
    <s v="Jun-2024"/>
    <n v="105.9012"/>
    <s v="Laptop Electronics"/>
  </r>
  <r>
    <n v="9042"/>
    <x v="329"/>
    <s v="Robert Jones"/>
    <s v="South"/>
    <s v="Office Supplies"/>
    <s v="Printer"/>
    <n v="5"/>
    <n v="959.98"/>
    <n v="4799.8999999999996"/>
    <s v="Low"/>
    <n v="2024"/>
    <s v="Robert Jones"/>
    <s v="ROBERT JONES"/>
    <n v="4319.9100000000008"/>
    <s v="Jun-2024"/>
    <n v="863.98199999999986"/>
    <s v="Printer Office Supplies"/>
  </r>
  <r>
    <n v="5064"/>
    <x v="330"/>
    <s v="Kelly Browning DDS"/>
    <s v="South"/>
    <s v="Electronics"/>
    <s v="Notebook"/>
    <n v="7"/>
    <n v="879.73"/>
    <n v="6158.1100000000006"/>
    <s v="High"/>
    <n v="2024"/>
    <s v="Kelly Browning Dds"/>
    <s v="KELLY BROWNING DDS"/>
    <n v="5542.2990000000009"/>
    <s v="Jun-2024"/>
    <n v="1108.4598000000001"/>
    <s v="Notebook Electronics"/>
  </r>
  <r>
    <n v="7533"/>
    <x v="330"/>
    <s v="Susan Bradley"/>
    <s v="South"/>
    <s v="Furniture"/>
    <s v="Table"/>
    <n v="8"/>
    <n v="956.94"/>
    <n v="7655.52"/>
    <s v="High"/>
    <n v="2024"/>
    <s v="Susan Bradley"/>
    <s v="SUSAN BRADLEY"/>
    <n v="6889.9680000000008"/>
    <s v="Jun-2024"/>
    <n v="1377.9936"/>
    <s v="Table Furniture"/>
  </r>
  <r>
    <n v="5621"/>
    <x v="331"/>
    <s v="Mario Jimenez"/>
    <s v="South"/>
    <s v="Furniture"/>
    <s v="Table"/>
    <n v="1"/>
    <n v="325.91000000000003"/>
    <n v="325.91000000000003"/>
    <s v="Low"/>
    <n v="2024"/>
    <s v="Mario Jimenez"/>
    <s v="MARIO JIMENEZ"/>
    <n v="293.31900000000002"/>
    <s v="Jun-2024"/>
    <n v="58.663800000000002"/>
    <s v="Table Furniture"/>
  </r>
  <r>
    <n v="9881"/>
    <x v="331"/>
    <s v="Tony Moore"/>
    <s v="South"/>
    <s v="Office Supplies"/>
    <s v="Monitor"/>
    <n v="8"/>
    <n v="61.45"/>
    <n v="491.6"/>
    <s v="Low"/>
    <n v="2024"/>
    <s v="Tony Moore"/>
    <s v="TONY MOORE"/>
    <n v="442.44000000000005"/>
    <s v="Jun-2024"/>
    <n v="88.488"/>
    <s v="Monitor Office Supplies"/>
  </r>
  <r>
    <n v="1649"/>
    <x v="331"/>
    <s v="Christina Johnson"/>
    <s v="South"/>
    <s v="Electronics"/>
    <s v="Printer"/>
    <n v="5"/>
    <n v="923.53"/>
    <n v="4617.6499999999996"/>
    <s v="Low"/>
    <n v="2024"/>
    <s v="Christina Johnson"/>
    <s v="CHRISTINA JOHNSON"/>
    <n v="4155.8850000000002"/>
    <s v="Jun-2024"/>
    <n v="831.17699999999991"/>
    <s v="Printer Electronics"/>
  </r>
  <r>
    <n v="3487"/>
    <x v="332"/>
    <s v="James Obrien"/>
    <s v="West"/>
    <s v="Office Supplies"/>
    <s v="Notebook"/>
    <n v="7"/>
    <n v="243.69"/>
    <n v="1705.83"/>
    <s v="Low"/>
    <n v="2024"/>
    <s v="James Obrien"/>
    <s v="JAMES OBRIEN"/>
    <n v="1535.2470000000001"/>
    <s v="Jun-2024"/>
    <n v="307.04939999999999"/>
    <s v="Notebook Office Supplies"/>
  </r>
  <r>
    <n v="9494"/>
    <x v="333"/>
    <s v="Madison Arias"/>
    <s v="West"/>
    <s v="Electronics"/>
    <s v="Monitor"/>
    <n v="1"/>
    <n v="994.92"/>
    <n v="994.92"/>
    <s v="Low"/>
    <n v="2024"/>
    <s v="Madison Arias"/>
    <s v="MADISON ARIAS"/>
    <n v="895.428"/>
    <s v="Jun-2024"/>
    <n v="179.0856"/>
    <s v="Monitor Electronics"/>
  </r>
  <r>
    <n v="3139"/>
    <x v="334"/>
    <s v="Jessica Murphy"/>
    <s v="West"/>
    <s v="Electronics"/>
    <s v="Chair"/>
    <n v="8"/>
    <n v="570.74"/>
    <n v="4565.92"/>
    <s v="Low"/>
    <n v="2024"/>
    <s v="Jessica Murphy"/>
    <s v="JESSICA MURPHY"/>
    <n v="4109.3280000000004"/>
    <s v="Jun-2024"/>
    <n v="821.86559999999997"/>
    <s v="Chair Electronics"/>
  </r>
  <r>
    <n v="8132"/>
    <x v="334"/>
    <s v="Michael Jackson"/>
    <s v="East"/>
    <s v="Electronics"/>
    <s v="Desk"/>
    <n v="9"/>
    <n v="228.28"/>
    <n v="2054.52"/>
    <s v="Low"/>
    <n v="2024"/>
    <s v="Michael Jackson"/>
    <s v="MICHAEL JACKSON"/>
    <n v="1849.068"/>
    <s v="Jun-2024"/>
    <n v="369.81360000000001"/>
    <s v="Desk Electronics"/>
  </r>
  <r>
    <n v="9401"/>
    <x v="334"/>
    <s v="Stephanie Foley"/>
    <s v="East"/>
    <s v="Electronics"/>
    <s v="Pen"/>
    <n v="8"/>
    <n v="899.05"/>
    <n v="7192.4"/>
    <s v="High"/>
    <n v="2024"/>
    <s v="Stephanie Foley"/>
    <s v="STEPHANIE FOLEY"/>
    <n v="6473.16"/>
    <s v="Jun-2024"/>
    <n v="1294.6319999999998"/>
    <s v="Pen Electronics"/>
  </r>
  <r>
    <n v="2945"/>
    <x v="335"/>
    <s v="Wendy Baxter"/>
    <s v="West"/>
    <s v="Office Supplies"/>
    <s v="Monitor"/>
    <n v="7"/>
    <n v="69.75"/>
    <n v="488.25"/>
    <s v="Low"/>
    <n v="2024"/>
    <s v="Wendy Baxter"/>
    <s v="WENDY BAXTER"/>
    <n v="439.42500000000001"/>
    <s v="Jun-2024"/>
    <n v="87.884999999999991"/>
    <s v="Monitor Office Supplies"/>
  </r>
  <r>
    <n v="2961"/>
    <x v="336"/>
    <s v="Amanda Elliott"/>
    <s v="North"/>
    <s v="Office Supplies"/>
    <s v="Chair"/>
    <n v="3"/>
    <n v="838.64"/>
    <n v="2515.92"/>
    <s v="Low"/>
    <n v="2024"/>
    <s v="Amanda Elliott"/>
    <s v="AMANDA ELLIOTT"/>
    <n v="2264.328"/>
    <s v="Jun-2024"/>
    <n v="452.86559999999997"/>
    <s v="Chair Office Supplies"/>
  </r>
  <r>
    <n v="3027"/>
    <x v="337"/>
    <s v="Michelle Cole"/>
    <s v="South"/>
    <s v="Electronics"/>
    <s v="Table"/>
    <n v="2"/>
    <n v="118.64"/>
    <n v="237.28"/>
    <s v="Low"/>
    <n v="2024"/>
    <s v="Michelle Cole"/>
    <s v="MICHELLE COLE"/>
    <n v="213.55199999999999"/>
    <s v="Jun-2024"/>
    <n v="42.7104"/>
    <s v="Table Electronics"/>
  </r>
  <r>
    <n v="7007"/>
    <x v="337"/>
    <s v="Troy Cook"/>
    <s v="South"/>
    <s v="Office Supplies"/>
    <s v="Notebook"/>
    <n v="6"/>
    <n v="465.93"/>
    <n v="2795.58"/>
    <s v="Low"/>
    <n v="2024"/>
    <s v="Troy Cook"/>
    <s v="TROY COOK"/>
    <n v="2516.0219999999999"/>
    <s v="Jun-2024"/>
    <n v="503.20439999999996"/>
    <s v="Notebook Office Supplies"/>
  </r>
  <r>
    <n v="2912"/>
    <x v="338"/>
    <s v="James Campbell"/>
    <s v="North"/>
    <s v="Furniture"/>
    <s v="Desk"/>
    <n v="7"/>
    <n v="901.69"/>
    <n v="6311.83"/>
    <s v="High"/>
    <n v="2024"/>
    <s v="James Campbell"/>
    <s v="JAMES CAMPBELL"/>
    <n v="5680.6470000000008"/>
    <s v="Jun-2024"/>
    <n v="1136.1294"/>
    <s v="Desk Furniture"/>
  </r>
  <r>
    <n v="1585"/>
    <x v="339"/>
    <s v="Jennifer James"/>
    <s v="North"/>
    <s v="Office Supplies"/>
    <s v="Table"/>
    <n v="8"/>
    <n v="789.03"/>
    <n v="6312.24"/>
    <s v="High"/>
    <n v="2024"/>
    <s v="Jennifer James"/>
    <s v="JENNIFER JAMES"/>
    <n v="5681.0159999999996"/>
    <s v="Jun-2024"/>
    <n v="1136.2031999999999"/>
    <s v="Table Office Supplies"/>
  </r>
  <r>
    <n v="4146"/>
    <x v="339"/>
    <s v="Sara Wagner"/>
    <s v="South"/>
    <s v="Electronics"/>
    <s v="Chair"/>
    <n v="8"/>
    <n v="51.53"/>
    <n v="412.24"/>
    <s v="Low"/>
    <n v="2024"/>
    <s v="Sara Wagner"/>
    <s v="SARA WAGNER"/>
    <n v="371.01600000000002"/>
    <s v="Jun-2024"/>
    <n v="74.203199999999995"/>
    <s v="Chair Electronics"/>
  </r>
  <r>
    <n v="7358"/>
    <x v="340"/>
    <s v="Patricia Nichols"/>
    <s v="South"/>
    <s v="Office Supplies"/>
    <s v="Desk"/>
    <n v="8"/>
    <n v="208.92"/>
    <n v="1671.36"/>
    <s v="Low"/>
    <n v="2024"/>
    <s v="Patricia Nichols"/>
    <s v="PATRICIA NICHOLS"/>
    <n v="1504.2239999999999"/>
    <s v="Jun-2024"/>
    <n v="300.84479999999996"/>
    <s v="Desk Office Supplies"/>
  </r>
  <r>
    <n v="8905"/>
    <x v="341"/>
    <s v="Catherine Smith"/>
    <s v="North"/>
    <s v="Electronics"/>
    <s v="Pen"/>
    <n v="4"/>
    <n v="830.63"/>
    <n v="3322.52"/>
    <s v="Low"/>
    <n v="2024"/>
    <s v="Catherine Smith"/>
    <s v="CATHERINE SMITH"/>
    <n v="2990.268"/>
    <s v="Jul-2024"/>
    <n v="598.05359999999996"/>
    <s v="Pen Electronics"/>
  </r>
  <r>
    <n v="1778"/>
    <x v="341"/>
    <s v="Mr. Donald Schultz"/>
    <s v="East"/>
    <s v="Furniture"/>
    <s v="Notebook"/>
    <n v="4"/>
    <n v="176.33"/>
    <n v="705.32"/>
    <s v="Low"/>
    <n v="2024"/>
    <s v="Mr. Donald Schultz"/>
    <s v="MR. DONALD SCHULTZ"/>
    <n v="634.78800000000001"/>
    <s v="Jul-2024"/>
    <n v="126.9576"/>
    <s v="Notebook Furniture"/>
  </r>
  <r>
    <n v="7433"/>
    <x v="342"/>
    <s v="Amy Lynch"/>
    <s v="South"/>
    <s v="Furniture"/>
    <s v="Table"/>
    <n v="1"/>
    <n v="800.73"/>
    <n v="800.73"/>
    <s v="Low"/>
    <n v="2024"/>
    <s v="Amy Lynch"/>
    <s v="AMY LYNCH"/>
    <n v="720.65700000000004"/>
    <s v="Jul-2024"/>
    <n v="144.13139999999999"/>
    <s v="Table Furniture"/>
  </r>
  <r>
    <n v="9722"/>
    <x v="343"/>
    <s v="Ronald Morris"/>
    <s v="South"/>
    <s v="Office Supplies"/>
    <s v="Chair"/>
    <n v="6"/>
    <n v="997.15"/>
    <n v="5982.9"/>
    <s v="High"/>
    <n v="2024"/>
    <s v="Ronald Morris"/>
    <s v="RONALD MORRIS"/>
    <n v="5384.61"/>
    <s v="Jul-2024"/>
    <n v="1076.9219999999998"/>
    <s v="Chair Office Supplies"/>
  </r>
  <r>
    <n v="5144"/>
    <x v="343"/>
    <s v="Tammy Morris"/>
    <s v="West"/>
    <s v="Electronics"/>
    <s v="Monitor"/>
    <n v="4"/>
    <n v="659.91"/>
    <n v="2639.64"/>
    <s v="Low"/>
    <n v="2024"/>
    <s v="Tammy Morris"/>
    <s v="TAMMY MORRIS"/>
    <n v="2375.6759999999999"/>
    <s v="Jul-2024"/>
    <n v="475.13519999999994"/>
    <s v="Monitor Electronics"/>
  </r>
  <r>
    <n v="6730"/>
    <x v="344"/>
    <s v="Luis Morgan"/>
    <s v="West"/>
    <s v="Furniture"/>
    <s v="Printer"/>
    <n v="7"/>
    <n v="662.2"/>
    <n v="4635.4000000000005"/>
    <s v="Low"/>
    <n v="2024"/>
    <s v="Luis Morgan"/>
    <s v="LUIS MORGAN"/>
    <n v="4171.8600000000006"/>
    <s v="Jul-2024"/>
    <n v="834.37200000000007"/>
    <s v="Printer Furniture"/>
  </r>
  <r>
    <n v="4128"/>
    <x v="344"/>
    <s v="Gloria Fernandez"/>
    <s v="North"/>
    <s v="Office Supplies"/>
    <s v="Table"/>
    <n v="8"/>
    <n v="298.75"/>
    <n v="2390"/>
    <s v="Low"/>
    <n v="2024"/>
    <s v="Gloria Fernandez"/>
    <s v="GLORIA FERNANDEZ"/>
    <n v="2151"/>
    <s v="Jul-2024"/>
    <n v="430.2"/>
    <s v="Table Office Supplies"/>
  </r>
  <r>
    <n v="5827"/>
    <x v="345"/>
    <s v="Holly Johnson"/>
    <s v="East"/>
    <s v="Furniture"/>
    <s v="Monitor"/>
    <n v="7"/>
    <n v="139.93"/>
    <n v="979.51"/>
    <s v="Low"/>
    <n v="2024"/>
    <s v="Holly Johnson"/>
    <s v="HOLLY JOHNSON"/>
    <n v="881.55900000000008"/>
    <s v="Jul-2024"/>
    <n v="176.31180000000001"/>
    <s v="Monitor Furniture"/>
  </r>
  <r>
    <n v="2909"/>
    <x v="345"/>
    <s v="Russell Atkinson"/>
    <s v="East"/>
    <s v="Furniture"/>
    <s v="Printer"/>
    <n v="9"/>
    <n v="640.29999999999995"/>
    <n v="5762.7"/>
    <s v="High"/>
    <n v="2024"/>
    <s v="Russell Atkinson"/>
    <s v="RUSSELL ATKINSON"/>
    <n v="5186.43"/>
    <s v="Jul-2024"/>
    <n v="1037.2859999999998"/>
    <s v="Printer Furniture"/>
  </r>
  <r>
    <n v="1088"/>
    <x v="345"/>
    <s v="Mrs. Cassandra Larson MD"/>
    <s v="East"/>
    <s v="Office Supplies"/>
    <s v="Pen"/>
    <n v="7"/>
    <n v="221.38"/>
    <n v="1549.66"/>
    <s v="Low"/>
    <n v="2024"/>
    <s v="Mrs. Cassandra Larson Md"/>
    <s v="MRS. CASSANDRA LARSON MD"/>
    <n v="1394.694"/>
    <s v="Jul-2024"/>
    <n v="278.93880000000001"/>
    <s v="Pen Office Supplies"/>
  </r>
  <r>
    <n v="5286"/>
    <x v="346"/>
    <s v="Jorge Smith"/>
    <s v="East"/>
    <s v="Office Supplies"/>
    <s v="Printer"/>
    <n v="1"/>
    <n v="252.9"/>
    <n v="252.9"/>
    <s v="Low"/>
    <n v="2024"/>
    <s v="Jorge Smith"/>
    <s v="JORGE SMITH"/>
    <n v="227.61"/>
    <s v="Jul-2024"/>
    <n v="45.521999999999998"/>
    <s v="Printer Office Supplies"/>
  </r>
  <r>
    <n v="4811"/>
    <x v="347"/>
    <s v="Katrina Green"/>
    <s v="West"/>
    <s v="Furniture"/>
    <s v="Laptop"/>
    <n v="3"/>
    <n v="831.92"/>
    <n v="2495.7600000000002"/>
    <s v="Low"/>
    <n v="2024"/>
    <s v="Katrina Green"/>
    <s v="KATRINA GREEN"/>
    <n v="2246.1839999999997"/>
    <s v="Jul-2024"/>
    <n v="449.23680000000002"/>
    <s v="Laptop Furniture"/>
  </r>
  <r>
    <n v="6513"/>
    <x v="347"/>
    <s v="Anita Moon"/>
    <s v="West"/>
    <s v="Furniture"/>
    <s v="Notebook"/>
    <n v="6"/>
    <n v="782.05"/>
    <n v="4692.2999999999993"/>
    <s v="Low"/>
    <n v="2024"/>
    <s v="Anita Moon"/>
    <s v="ANITA MOON"/>
    <n v="4223.07"/>
    <s v="Jul-2024"/>
    <n v="844.61399999999981"/>
    <s v="Notebook Furniture"/>
  </r>
  <r>
    <n v="5398"/>
    <x v="347"/>
    <s v="Darrell Mccarty"/>
    <s v="South"/>
    <s v="Furniture"/>
    <s v="Pen"/>
    <n v="7"/>
    <n v="137.11000000000001"/>
    <n v="959.7700000000001"/>
    <s v="Low"/>
    <n v="2024"/>
    <s v="Darrell Mccarty"/>
    <s v="DARRELL MCCARTY"/>
    <n v="863.79300000000012"/>
    <s v="Jul-2024"/>
    <n v="172.7586"/>
    <s v="Pen Furniture"/>
  </r>
  <r>
    <n v="4961"/>
    <x v="348"/>
    <s v="Joshua Martin"/>
    <s v="North"/>
    <s v="Furniture"/>
    <s v="Desk"/>
    <n v="8"/>
    <n v="973.75"/>
    <n v="7790"/>
    <s v="High"/>
    <n v="2024"/>
    <s v="Joshua Martin"/>
    <s v="JOSHUA MARTIN"/>
    <n v="7011"/>
    <s v="Jul-2024"/>
    <n v="1402.2"/>
    <s v="Desk Furniture"/>
  </r>
  <r>
    <n v="6182"/>
    <x v="348"/>
    <s v="Kristen Meyer"/>
    <s v="East"/>
    <s v="Electronics"/>
    <s v="Chair"/>
    <n v="6"/>
    <n v="798.57"/>
    <n v="4791.42"/>
    <s v="Low"/>
    <n v="2024"/>
    <s v="Kristen Meyer"/>
    <s v="KRISTEN MEYER"/>
    <n v="4312.2780000000002"/>
    <s v="Jul-2024"/>
    <n v="862.4556"/>
    <s v="Chair Electronics"/>
  </r>
  <r>
    <n v="5654"/>
    <x v="348"/>
    <s v="Nicole Harrington"/>
    <s v="South"/>
    <s v="Office Supplies"/>
    <s v="Pen"/>
    <n v="5"/>
    <n v="491.8"/>
    <n v="2459"/>
    <s v="Low"/>
    <n v="2024"/>
    <s v="Nicole Harrington"/>
    <s v="NICOLE HARRINGTON"/>
    <n v="2213.1"/>
    <s v="Jul-2024"/>
    <n v="442.62"/>
    <s v="Pen Office Supplies"/>
  </r>
  <r>
    <n v="7406"/>
    <x v="348"/>
    <s v="Samuel Young"/>
    <s v="West"/>
    <s v="Office Supplies"/>
    <s v="Pen"/>
    <n v="7"/>
    <n v="91.35"/>
    <n v="639.44999999999993"/>
    <s v="Low"/>
    <n v="2024"/>
    <s v="Samuel Young"/>
    <s v="SAMUEL YOUNG"/>
    <n v="575.505"/>
    <s v="Jul-2024"/>
    <n v="115.10099999999998"/>
    <s v="Pen Office Supplies"/>
  </r>
  <r>
    <n v="8864"/>
    <x v="349"/>
    <s v="Grace Padilla"/>
    <s v="West"/>
    <s v="Electronics"/>
    <s v="Laptop"/>
    <n v="9"/>
    <n v="440.48"/>
    <n v="3964.32"/>
    <s v="Low"/>
    <n v="2024"/>
    <s v="Grace Padilla"/>
    <s v="GRACE PADILLA"/>
    <n v="3567.8879999999999"/>
    <s v="Jul-2024"/>
    <n v="713.57759999999996"/>
    <s v="Laptop Electronics"/>
  </r>
  <r>
    <n v="1262"/>
    <x v="349"/>
    <s v="Ryan Church"/>
    <s v="East"/>
    <s v="Electronics"/>
    <s v="Monitor"/>
    <n v="7"/>
    <n v="220.97"/>
    <n v="1546.79"/>
    <s v="Low"/>
    <n v="2024"/>
    <s v="Ryan Church"/>
    <s v="RYAN CHURCH"/>
    <n v="1392.1109999999999"/>
    <s v="Jul-2024"/>
    <n v="278.42219999999998"/>
    <s v="Monitor Electronics"/>
  </r>
  <r>
    <n v="6596"/>
    <x v="349"/>
    <s v="Christopher Lopez"/>
    <s v="South"/>
    <s v="Furniture"/>
    <s v="Table"/>
    <n v="3"/>
    <n v="590.74"/>
    <n v="1772.22"/>
    <s v="Low"/>
    <n v="2024"/>
    <s v="Christopher Lopez"/>
    <s v="CHRISTOPHER LOPEZ"/>
    <n v="1594.998"/>
    <s v="Jul-2024"/>
    <n v="318.99959999999999"/>
    <s v="Table Furniture"/>
  </r>
  <r>
    <n v="7728"/>
    <x v="349"/>
    <s v="Thomas Calderon"/>
    <s v="West"/>
    <s v="Furniture"/>
    <s v="Printer"/>
    <n v="4"/>
    <n v="537.63"/>
    <n v="2150.52"/>
    <s v="Low"/>
    <n v="2024"/>
    <s v="Thomas Calderon"/>
    <s v="THOMAS CALDERON"/>
    <n v="1935.4680000000001"/>
    <s v="Jul-2024"/>
    <n v="387.09359999999998"/>
    <s v="Printer Furniture"/>
  </r>
  <r>
    <n v="8483"/>
    <x v="350"/>
    <s v="Alexandra Coleman"/>
    <s v="South"/>
    <s v="Office Supplies"/>
    <s v="Pen"/>
    <n v="8"/>
    <n v="915.27"/>
    <n v="7322.16"/>
    <s v="High"/>
    <n v="2024"/>
    <s v="Alexandra Coleman"/>
    <s v="ALEXANDRA COLEMAN"/>
    <n v="6589.9440000000004"/>
    <s v="Jul-2024"/>
    <n v="1317.9887999999999"/>
    <s v="Pen Office Supplies"/>
  </r>
  <r>
    <n v="4155"/>
    <x v="350"/>
    <s v="Karen Ryan"/>
    <s v="East"/>
    <s v="Electronics"/>
    <s v="Table"/>
    <n v="6"/>
    <n v="629.96"/>
    <n v="3779.76"/>
    <s v="Low"/>
    <n v="2024"/>
    <s v="Karen Ryan"/>
    <s v="KAREN RYAN"/>
    <n v="3401.7840000000006"/>
    <s v="Jul-2024"/>
    <n v="680.35680000000002"/>
    <s v="Table Electronics"/>
  </r>
  <r>
    <n v="1768"/>
    <x v="351"/>
    <s v="Brandon Schmidt"/>
    <s v="South"/>
    <s v="Office Supplies"/>
    <s v="Desk"/>
    <n v="8"/>
    <n v="572.27"/>
    <n v="4578.16"/>
    <s v="Low"/>
    <n v="2024"/>
    <s v="Brandon Schmidt"/>
    <s v="BRANDON SCHMIDT"/>
    <n v="4120.3440000000001"/>
    <s v="Jul-2024"/>
    <n v="824.0687999999999"/>
    <s v="Desk Office Supplies"/>
  </r>
  <r>
    <n v="3604"/>
    <x v="352"/>
    <s v="Deborah Burton"/>
    <s v="West"/>
    <s v="Furniture"/>
    <s v="Laptop"/>
    <n v="1"/>
    <n v="239.35"/>
    <n v="239.35"/>
    <s v="Low"/>
    <n v="2024"/>
    <s v="Deborah Burton"/>
    <s v="DEBORAH BURTON"/>
    <n v="215.41499999999999"/>
    <s v="Jul-2024"/>
    <n v="43.082999999999998"/>
    <s v="Laptop Furniture"/>
  </r>
  <r>
    <n v="1858"/>
    <x v="353"/>
    <s v="Robin Cardenas"/>
    <s v="North"/>
    <s v="Office Supplies"/>
    <s v="Monitor"/>
    <n v="1"/>
    <n v="686.43"/>
    <n v="686.43"/>
    <s v="Low"/>
    <n v="2024"/>
    <s v="Robin Cardenas"/>
    <s v="ROBIN CARDENAS"/>
    <n v="617.78699999999992"/>
    <s v="Jul-2024"/>
    <n v="123.55739999999999"/>
    <s v="Monitor Office Supplies"/>
  </r>
  <r>
    <n v="1936"/>
    <x v="354"/>
    <s v="Brian Porter"/>
    <s v="South"/>
    <s v="Furniture"/>
    <s v="Laptop"/>
    <n v="2"/>
    <n v="544.59"/>
    <n v="1089.18"/>
    <s v="Low"/>
    <n v="2024"/>
    <s v="Brian Porter"/>
    <s v="BRIAN PORTER"/>
    <n v="980.26200000000006"/>
    <s v="Jul-2024"/>
    <n v="196.05240000000001"/>
    <s v="Laptop Furniture"/>
  </r>
  <r>
    <n v="9435"/>
    <x v="354"/>
    <s v="Nicole Bray"/>
    <s v="West"/>
    <s v="Furniture"/>
    <s v="Pen"/>
    <n v="4"/>
    <n v="693.1"/>
    <n v="2772.4"/>
    <s v="Low"/>
    <n v="2024"/>
    <s v="Nicole Bray"/>
    <s v="NICOLE BRAY"/>
    <n v="2495.1600000000003"/>
    <s v="Jul-2024"/>
    <n v="499.03199999999998"/>
    <s v="Pen Furniture"/>
  </r>
  <r>
    <n v="1272"/>
    <x v="355"/>
    <s v="Kimberly Summers"/>
    <s v="East"/>
    <s v="Electronics"/>
    <s v="Desk"/>
    <n v="4"/>
    <n v="169.15"/>
    <n v="676.6"/>
    <s v="Low"/>
    <n v="2024"/>
    <s v="Kimberly Summers"/>
    <s v="KIMBERLY SUMMERS"/>
    <n v="608.94000000000005"/>
    <s v="Jul-2024"/>
    <n v="121.788"/>
    <s v="Desk Electronics"/>
  </r>
  <r>
    <n v="9716"/>
    <x v="356"/>
    <s v="Ryan Smith"/>
    <s v="North"/>
    <s v="Office Supplies"/>
    <s v="Desk"/>
    <n v="9"/>
    <n v="181.79"/>
    <n v="1636.11"/>
    <s v="Low"/>
    <n v="2024"/>
    <s v="Ryan Smith"/>
    <s v="RYAN SMITH"/>
    <n v="1472.4989999999998"/>
    <s v="Jul-2024"/>
    <n v="294.49979999999999"/>
    <s v="Desk Office Supplies"/>
  </r>
  <r>
    <n v="2317"/>
    <x v="357"/>
    <s v="Dean Mahoney"/>
    <s v="East"/>
    <s v="Electronics"/>
    <s v="Notebook"/>
    <n v="2"/>
    <n v="775.74"/>
    <n v="1551.48"/>
    <s v="Low"/>
    <n v="2024"/>
    <s v="Dean Mahoney"/>
    <s v="DEAN MAHONEY"/>
    <n v="1396.3320000000001"/>
    <s v="Jul-2024"/>
    <n v="279.26639999999998"/>
    <s v="Notebook Electronics"/>
  </r>
  <r>
    <n v="4267"/>
    <x v="358"/>
    <s v="Karla Tran"/>
    <s v="West"/>
    <s v="Electronics"/>
    <s v="Notebook"/>
    <n v="6"/>
    <n v="379.52"/>
    <n v="2277.12"/>
    <s v="Low"/>
    <n v="2024"/>
    <s v="Karla Tran"/>
    <s v="KARLA TRAN"/>
    <n v="2049.4079999999999"/>
    <s v="Jul-2024"/>
    <n v="409.88159999999999"/>
    <s v="Notebook Electronics"/>
  </r>
  <r>
    <n v="8283"/>
    <x v="358"/>
    <s v="Sarah Newman"/>
    <s v="South"/>
    <s v="Electronics"/>
    <s v="Chair"/>
    <n v="7"/>
    <n v="510.79"/>
    <n v="3575.53"/>
    <s v="Low"/>
    <n v="2024"/>
    <s v="Sarah Newman"/>
    <s v="SARAH NEWMAN"/>
    <n v="3217.9769999999999"/>
    <s v="Jul-2024"/>
    <n v="643.59540000000004"/>
    <s v="Chair Electronics"/>
  </r>
  <r>
    <n v="8930"/>
    <x v="359"/>
    <s v="Jamie Castillo"/>
    <s v="West"/>
    <s v="Electronics"/>
    <s v="Table"/>
    <n v="4"/>
    <n v="697.75"/>
    <n v="2791"/>
    <s v="Low"/>
    <n v="2024"/>
    <s v="Jamie Castillo"/>
    <s v="JAMIE CASTILLO"/>
    <n v="2511.9"/>
    <s v="Jul-2024"/>
    <n v="502.38"/>
    <s v="Table Electronics"/>
  </r>
  <r>
    <n v="5857"/>
    <x v="360"/>
    <s v="Wendy Turner"/>
    <s v="South"/>
    <s v="Office Supplies"/>
    <s v="Desk"/>
    <n v="8"/>
    <n v="322.99"/>
    <n v="2583.92"/>
    <s v="Low"/>
    <n v="2024"/>
    <s v="Wendy Turner"/>
    <s v="WENDY TURNER"/>
    <n v="2325.5280000000002"/>
    <s v="Jul-2024"/>
    <n v="465.10559999999998"/>
    <s v="Desk Office Supplies"/>
  </r>
  <r>
    <n v="2918"/>
    <x v="360"/>
    <s v="Charles Brock"/>
    <s v="East"/>
    <s v="Furniture"/>
    <s v="Monitor"/>
    <n v="2"/>
    <n v="33.4"/>
    <n v="66.8"/>
    <s v="Low"/>
    <n v="2024"/>
    <s v="Charles Brock"/>
    <s v="CHARLES BROCK"/>
    <n v="60.12"/>
    <s v="Jul-2024"/>
    <n v="12.023999999999999"/>
    <s v="Monitor Furniture"/>
  </r>
  <r>
    <n v="8180"/>
    <x v="361"/>
    <s v="Michelle Collins"/>
    <s v="North"/>
    <s v="Office Supplies"/>
    <s v="Printer"/>
    <n v="2"/>
    <n v="259.72000000000003"/>
    <n v="519.44000000000005"/>
    <s v="Low"/>
    <n v="2024"/>
    <s v="Michelle Collins"/>
    <s v="MICHELLE COLLINS"/>
    <n v="467.49600000000004"/>
    <s v="Jul-2024"/>
    <n v="93.499200000000002"/>
    <s v="Printer Office Supplies"/>
  </r>
  <r>
    <n v="1712"/>
    <x v="362"/>
    <s v="Dean Moss"/>
    <s v="West"/>
    <s v="Office Supplies"/>
    <s v="Monitor"/>
    <n v="1"/>
    <n v="494.53"/>
    <n v="494.53"/>
    <s v="Low"/>
    <n v="2024"/>
    <s v="Dean Moss"/>
    <s v="DEAN MOSS"/>
    <n v="445.077"/>
    <s v="Jul-2024"/>
    <n v="89.015399999999985"/>
    <s v="Monitor Office Supplies"/>
  </r>
  <r>
    <n v="7646"/>
    <x v="362"/>
    <s v="Karen West"/>
    <s v="North"/>
    <s v="Office Supplies"/>
    <s v="Notebook"/>
    <n v="6"/>
    <n v="620.97"/>
    <n v="3725.82"/>
    <s v="Low"/>
    <n v="2024"/>
    <s v="Karen West"/>
    <s v="KAREN WEST"/>
    <n v="3353.2380000000003"/>
    <s v="Jul-2024"/>
    <n v="670.64760000000001"/>
    <s v="Notebook Office Supplies"/>
  </r>
  <r>
    <n v="8233"/>
    <x v="363"/>
    <s v="Michael Taylor"/>
    <s v="East"/>
    <s v="Furniture"/>
    <s v="Desk"/>
    <n v="1"/>
    <n v="512.39"/>
    <n v="512.39"/>
    <s v="Low"/>
    <n v="2024"/>
    <s v="Michael Taylor"/>
    <s v="MICHAEL TAYLOR"/>
    <n v="461.15100000000001"/>
    <s v="Jul-2024"/>
    <n v="92.230199999999996"/>
    <s v="Desk Furniture"/>
  </r>
  <r>
    <n v="1206"/>
    <x v="364"/>
    <s v="John Peck"/>
    <s v="West"/>
    <s v="Furniture"/>
    <s v="Table"/>
    <n v="3"/>
    <n v="266.83"/>
    <n v="800.49"/>
    <s v="Low"/>
    <n v="2024"/>
    <s v="John Peck"/>
    <s v="JOHN PECK"/>
    <n v="720.44100000000003"/>
    <s v="Jul-2024"/>
    <n v="144.0882"/>
    <s v="Table Furniture"/>
  </r>
  <r>
    <n v="2102"/>
    <x v="364"/>
    <s v="Taylor Arnold"/>
    <s v="East"/>
    <s v="Office Supplies"/>
    <s v="Notebook"/>
    <n v="9"/>
    <n v="934.54"/>
    <n v="8410.86"/>
    <s v="High"/>
    <n v="2024"/>
    <s v="Taylor Arnold"/>
    <s v="TAYLOR ARNOLD"/>
    <n v="7569.7740000000003"/>
    <s v="Jul-2024"/>
    <n v="1513.9548"/>
    <s v="Notebook Office Supplies"/>
  </r>
  <r>
    <n v="8792"/>
    <x v="364"/>
    <s v="Melanie Garza"/>
    <s v="North"/>
    <s v="Furniture"/>
    <s v="Chair"/>
    <n v="3"/>
    <n v="145.08000000000001"/>
    <n v="435.24"/>
    <s v="Low"/>
    <n v="2024"/>
    <s v="Melanie Garza"/>
    <s v="MELANIE GARZA"/>
    <n v="391.71600000000001"/>
    <s v="Jul-2024"/>
    <n v="78.343199999999996"/>
    <s v="Chair Furniture"/>
  </r>
  <r>
    <n v="7383"/>
    <x v="365"/>
    <s v="Shannon Johnson"/>
    <s v="North"/>
    <s v="Furniture"/>
    <s v="Pen"/>
    <n v="2"/>
    <n v="208.15"/>
    <n v="416.3"/>
    <s v="Low"/>
    <n v="2024"/>
    <s v="Shannon Johnson"/>
    <s v="SHANNON JOHNSON"/>
    <n v="374.67"/>
    <s v="Jul-2024"/>
    <n v="74.933999999999997"/>
    <s v="Pen Furniture"/>
  </r>
  <r>
    <n v="2919"/>
    <x v="366"/>
    <s v="Theresa May"/>
    <s v="West"/>
    <s v="Office Supplies"/>
    <s v="Desk"/>
    <n v="3"/>
    <n v="354.33"/>
    <n v="1062.99"/>
    <s v="Low"/>
    <n v="2024"/>
    <s v="Theresa May"/>
    <s v="THERESA MAY"/>
    <n v="956.69100000000003"/>
    <s v="Jul-2024"/>
    <n v="191.3382"/>
    <s v="Desk Office Supplies"/>
  </r>
  <r>
    <n v="5703"/>
    <x v="367"/>
    <s v="Brittany Carpenter"/>
    <s v="West"/>
    <s v="Office Supplies"/>
    <s v="Printer"/>
    <n v="8"/>
    <n v="523.73"/>
    <n v="4189.84"/>
    <s v="Low"/>
    <n v="2024"/>
    <s v="Brittany Carpenter"/>
    <s v="BRITTANY CARPENTER"/>
    <n v="3770.8560000000002"/>
    <s v="Jul-2024"/>
    <n v="754.1712"/>
    <s v="Printer Office Supplies"/>
  </r>
  <r>
    <n v="3015"/>
    <x v="368"/>
    <s v="Donna Barajas"/>
    <s v="East"/>
    <s v="Electronics"/>
    <s v="Printer"/>
    <n v="4"/>
    <n v="126.57"/>
    <n v="506.28"/>
    <s v="Low"/>
    <n v="2024"/>
    <s v="Donna Barajas"/>
    <s v="DONNA BARAJAS"/>
    <n v="455.65199999999999"/>
    <s v="Aug-2024"/>
    <n v="91.130399999999995"/>
    <s v="Printer Electronics"/>
  </r>
  <r>
    <n v="7001"/>
    <x v="368"/>
    <s v="Kevin Perez"/>
    <s v="North"/>
    <s v="Furniture"/>
    <s v="Table"/>
    <n v="5"/>
    <n v="86.18"/>
    <n v="430.9"/>
    <s v="Low"/>
    <n v="2024"/>
    <s v="Kevin Perez"/>
    <s v="KEVIN PEREZ"/>
    <n v="387.81000000000006"/>
    <s v="Aug-2024"/>
    <n v="77.561999999999998"/>
    <s v="Table Furniture"/>
  </r>
  <r>
    <n v="9510"/>
    <x v="368"/>
    <s v="Renee Williams"/>
    <s v="East"/>
    <s v="Electronics"/>
    <s v="Notebook"/>
    <n v="4"/>
    <n v="683.69"/>
    <n v="2734.76"/>
    <s v="Low"/>
    <n v="2024"/>
    <s v="Renee Williams"/>
    <s v="RENEE WILLIAMS"/>
    <n v="2461.2840000000001"/>
    <s v="Aug-2024"/>
    <n v="492.2568"/>
    <s v="Notebook Electronics"/>
  </r>
  <r>
    <n v="3745"/>
    <x v="368"/>
    <s v="Rodney Pearson"/>
    <s v="South"/>
    <s v="Electronics"/>
    <s v="Desk"/>
    <n v="9"/>
    <n v="114.61"/>
    <n v="1031.49"/>
    <s v="Low"/>
    <n v="2024"/>
    <s v="Rodney Pearson"/>
    <s v="RODNEY PEARSON"/>
    <n v="928.34100000000001"/>
    <s v="Aug-2024"/>
    <n v="185.66819999999998"/>
    <s v="Desk Electronics"/>
  </r>
  <r>
    <n v="5325"/>
    <x v="369"/>
    <s v="Nicole Wright"/>
    <s v="North"/>
    <s v="Electronics"/>
    <s v="Printer"/>
    <n v="5"/>
    <n v="709.71"/>
    <n v="3548.55"/>
    <s v="Low"/>
    <n v="2024"/>
    <s v="Nicole Wright"/>
    <s v="NICOLE WRIGHT"/>
    <n v="3193.6950000000002"/>
    <s v="Aug-2024"/>
    <n v="638.73900000000003"/>
    <s v="Printer Electronics"/>
  </r>
  <r>
    <n v="9993"/>
    <x v="369"/>
    <s v="John Taylor"/>
    <s v="East"/>
    <s v="Office Supplies"/>
    <s v="Laptop"/>
    <n v="9"/>
    <n v="199.95"/>
    <n v="1799.55"/>
    <s v="Low"/>
    <n v="2024"/>
    <s v="John Taylor"/>
    <s v="JOHN TAYLOR"/>
    <n v="1619.5949999999998"/>
    <s v="Aug-2024"/>
    <n v="323.91899999999998"/>
    <s v="Laptop Office Supplies"/>
  </r>
  <r>
    <n v="6618"/>
    <x v="370"/>
    <s v="John Golden"/>
    <s v="North"/>
    <s v="Office Supplies"/>
    <s v="Pen"/>
    <n v="4"/>
    <n v="179.96"/>
    <n v="719.84"/>
    <s v="Low"/>
    <n v="2024"/>
    <s v="John Golden"/>
    <s v="JOHN GOLDEN"/>
    <n v="647.85599999999999"/>
    <s v="Aug-2024"/>
    <n v="129.5712"/>
    <s v="Pen Office Supplies"/>
  </r>
  <r>
    <n v="1627"/>
    <x v="370"/>
    <s v="James Turner"/>
    <s v="North"/>
    <s v="Office Supplies"/>
    <s v="Chair"/>
    <n v="1"/>
    <n v="457.25"/>
    <n v="457.25"/>
    <s v="Low"/>
    <n v="2024"/>
    <s v="James Turner"/>
    <s v="JAMES TURNER"/>
    <n v="411.52500000000003"/>
    <s v="Aug-2024"/>
    <n v="82.304999999999993"/>
    <s v="Chair Office Supplies"/>
  </r>
  <r>
    <n v="9803"/>
    <x v="371"/>
    <s v="Katrina Underwood"/>
    <s v="South"/>
    <s v="Electronics"/>
    <s v="Chair"/>
    <n v="5"/>
    <n v="909.94"/>
    <n v="4549.7000000000007"/>
    <s v="Low"/>
    <n v="2024"/>
    <s v="Katrina Underwood"/>
    <s v="KATRINA UNDERWOOD"/>
    <n v="4094.73"/>
    <s v="Aug-2024"/>
    <n v="818.94600000000014"/>
    <s v="Chair Electronics"/>
  </r>
  <r>
    <n v="2064"/>
    <x v="371"/>
    <s v="Brenda Garcia"/>
    <s v="South"/>
    <s v="Office Supplies"/>
    <s v="Table"/>
    <n v="1"/>
    <n v="764.66"/>
    <n v="764.66"/>
    <s v="Low"/>
    <n v="2024"/>
    <s v="Brenda Garcia"/>
    <s v="BRENDA GARCIA"/>
    <n v="688.19399999999996"/>
    <s v="Aug-2024"/>
    <n v="137.6388"/>
    <s v="Table Office Supplies"/>
  </r>
  <r>
    <n v="8292"/>
    <x v="372"/>
    <s v="Heather Mcdaniel"/>
    <s v="West"/>
    <s v="Furniture"/>
    <s v="Notebook"/>
    <n v="3"/>
    <n v="186.76"/>
    <n v="560.28"/>
    <s v="Low"/>
    <n v="2024"/>
    <s v="Heather Mcdaniel"/>
    <s v="HEATHER MCDANIEL"/>
    <n v="504.25200000000001"/>
    <s v="Aug-2024"/>
    <n v="100.85039999999999"/>
    <s v="Notebook Furniture"/>
  </r>
  <r>
    <n v="2557"/>
    <x v="372"/>
    <s v="Julie Miller"/>
    <s v="West"/>
    <s v="Furniture"/>
    <s v="Pen"/>
    <n v="6"/>
    <n v="937.24"/>
    <n v="5623.4400000000014"/>
    <s v="High"/>
    <n v="2024"/>
    <s v="Julie Miller"/>
    <s v="JULIE MILLER"/>
    <n v="5061.0960000000005"/>
    <s v="Aug-2024"/>
    <n v="1012.2192000000002"/>
    <s v="Pen Furniture"/>
  </r>
  <r>
    <n v="1304"/>
    <x v="373"/>
    <s v="Jason Johnson"/>
    <s v="East"/>
    <s v="Furniture"/>
    <s v="Monitor"/>
    <n v="1"/>
    <n v="493.96"/>
    <n v="493.96"/>
    <s v="Low"/>
    <n v="2024"/>
    <s v="Jason Johnson"/>
    <s v="JASON JOHNSON"/>
    <n v="444.56399999999996"/>
    <s v="Aug-2024"/>
    <n v="88.91279999999999"/>
    <s v="Monitor Furniture"/>
  </r>
  <r>
    <n v="4235"/>
    <x v="374"/>
    <s v="Lisa White"/>
    <s v="North"/>
    <s v="Office Supplies"/>
    <s v="Notebook"/>
    <n v="3"/>
    <n v="253.94"/>
    <n v="761.81999999999994"/>
    <s v="Low"/>
    <n v="2024"/>
    <s v="Lisa White"/>
    <s v="LISA WHITE"/>
    <n v="685.63799999999992"/>
    <s v="Aug-2024"/>
    <n v="137.12759999999997"/>
    <s v="Notebook Office Supplies"/>
  </r>
  <r>
    <n v="9112"/>
    <x v="375"/>
    <s v="Jason Lindsey"/>
    <s v="East"/>
    <s v="Furniture"/>
    <s v="Chair"/>
    <n v="5"/>
    <n v="39.67"/>
    <n v="198.35"/>
    <s v="Low"/>
    <n v="2024"/>
    <s v="Jason Lindsey"/>
    <s v="JASON LINDSEY"/>
    <n v="178.51500000000001"/>
    <s v="Aug-2024"/>
    <n v="35.702999999999996"/>
    <s v="Chair Furniture"/>
  </r>
  <r>
    <n v="6515"/>
    <x v="375"/>
    <s v="Brian Lyons"/>
    <s v="West"/>
    <s v="Office Supplies"/>
    <s v="Laptop"/>
    <n v="9"/>
    <n v="782.72"/>
    <n v="7044.48"/>
    <s v="High"/>
    <n v="2024"/>
    <s v="Brian Lyons"/>
    <s v="BRIAN LYONS"/>
    <n v="6340.0320000000011"/>
    <s v="Aug-2024"/>
    <n v="1268.0064"/>
    <s v="Laptop Office Supplies"/>
  </r>
  <r>
    <n v="1556"/>
    <x v="376"/>
    <s v="Lisa Joseph"/>
    <s v="South"/>
    <s v="Office Supplies"/>
    <s v="Laptop"/>
    <n v="9"/>
    <n v="665.22"/>
    <n v="5986.98"/>
    <s v="High"/>
    <n v="2024"/>
    <s v="Lisa Joseph"/>
    <s v="LISA JOSEPH"/>
    <n v="5388.2820000000011"/>
    <s v="Aug-2024"/>
    <n v="1077.6563999999998"/>
    <s v="Laptop Office Supplies"/>
  </r>
  <r>
    <n v="9388"/>
    <x v="376"/>
    <s v="Jeffrey Nguyen"/>
    <s v="East"/>
    <s v="Furniture"/>
    <s v="Monitor"/>
    <n v="5"/>
    <n v="605.86"/>
    <n v="3029.3"/>
    <s v="Low"/>
    <n v="2024"/>
    <s v="Jeffrey Nguyen"/>
    <s v="JEFFREY NGUYEN"/>
    <n v="2726.37"/>
    <s v="Aug-2024"/>
    <n v="545.274"/>
    <s v="Monitor Furniture"/>
  </r>
  <r>
    <n v="2898"/>
    <x v="377"/>
    <s v="Steven Reyes"/>
    <s v="South"/>
    <s v="Office Supplies"/>
    <s v="Monitor"/>
    <n v="7"/>
    <n v="238.76"/>
    <n v="1671.32"/>
    <s v="Low"/>
    <n v="2024"/>
    <s v="Steven Reyes"/>
    <s v="STEVEN REYES"/>
    <n v="1504.1879999999999"/>
    <s v="Aug-2024"/>
    <n v="300.83759999999995"/>
    <s v="Monitor Office Supplies"/>
  </r>
  <r>
    <n v="5133"/>
    <x v="378"/>
    <s v="Jonathan Clark"/>
    <s v="West"/>
    <s v="Furniture"/>
    <s v="Table"/>
    <n v="6"/>
    <n v="884.95"/>
    <n v="5309.7000000000007"/>
    <s v="High"/>
    <n v="2024"/>
    <s v="Jonathan Clark"/>
    <s v="JONATHAN CLARK"/>
    <n v="4778.7300000000005"/>
    <s v="Aug-2024"/>
    <n v="955.74600000000009"/>
    <s v="Table Furniture"/>
  </r>
  <r>
    <n v="1645"/>
    <x v="379"/>
    <s v="Debra Flowers"/>
    <s v="East"/>
    <s v="Electronics"/>
    <s v="Desk"/>
    <n v="7"/>
    <n v="34.340000000000003"/>
    <n v="240.38"/>
    <s v="Low"/>
    <n v="2024"/>
    <s v="Debra Flowers"/>
    <s v="DEBRA FLOWERS"/>
    <n v="216.34200000000001"/>
    <s v="Aug-2024"/>
    <n v="43.2684"/>
    <s v="Desk Electronics"/>
  </r>
  <r>
    <n v="2310"/>
    <x v="379"/>
    <s v="Gina Miranda"/>
    <s v="West"/>
    <s v="Office Supplies"/>
    <s v="Printer"/>
    <n v="9"/>
    <n v="359.72"/>
    <n v="3237.48"/>
    <s v="Low"/>
    <n v="2024"/>
    <s v="Gina Miranda"/>
    <s v="GINA MIRANDA"/>
    <n v="2913.7320000000004"/>
    <s v="Aug-2024"/>
    <n v="582.74639999999999"/>
    <s v="Printer Office Supplies"/>
  </r>
  <r>
    <n v="9846"/>
    <x v="380"/>
    <s v="Tonya Holland"/>
    <s v="North"/>
    <s v="Electronics"/>
    <s v="Printer"/>
    <n v="1"/>
    <n v="727.52"/>
    <n v="727.52"/>
    <s v="Low"/>
    <n v="2024"/>
    <s v="Tonya Holland"/>
    <s v="TONYA HOLLAND"/>
    <n v="654.76800000000003"/>
    <s v="Aug-2024"/>
    <n v="130.95359999999999"/>
    <s v="Printer Electronics"/>
  </r>
  <r>
    <n v="7497"/>
    <x v="380"/>
    <s v="Amanda Cross"/>
    <s v="South"/>
    <s v="Electronics"/>
    <s v="Table"/>
    <n v="9"/>
    <n v="98.52"/>
    <n v="886.68"/>
    <s v="Low"/>
    <n v="2024"/>
    <s v="Amanda Cross"/>
    <s v="AMANDA CROSS"/>
    <n v="798.01199999999994"/>
    <s v="Aug-2024"/>
    <n v="159.60239999999999"/>
    <s v="Table Electronics"/>
  </r>
  <r>
    <n v="8282"/>
    <x v="380"/>
    <s v="Patty Acosta"/>
    <s v="East"/>
    <s v="Office Supplies"/>
    <s v="Desk"/>
    <n v="7"/>
    <n v="130.66999999999999"/>
    <n v="914.68999999999994"/>
    <s v="Low"/>
    <n v="2024"/>
    <s v="Patty Acosta"/>
    <s v="PATTY ACOSTA"/>
    <n v="823.221"/>
    <s v="Aug-2024"/>
    <n v="164.64419999999998"/>
    <s v="Desk Office Supplies"/>
  </r>
  <r>
    <n v="4061"/>
    <x v="381"/>
    <s v="Amanda Riley"/>
    <s v="East"/>
    <s v="Electronics"/>
    <s v="Laptop"/>
    <n v="3"/>
    <n v="611.02"/>
    <n v="1833.06"/>
    <s v="Low"/>
    <n v="2024"/>
    <s v="Amanda Riley"/>
    <s v="AMANDA RILEY"/>
    <n v="1649.7539999999999"/>
    <s v="Aug-2024"/>
    <n v="329.95079999999996"/>
    <s v="Laptop Electronics"/>
  </r>
  <r>
    <n v="6873"/>
    <x v="382"/>
    <s v="Ronald Galvan"/>
    <s v="South"/>
    <s v="Electronics"/>
    <s v="Pen"/>
    <n v="6"/>
    <n v="245.17"/>
    <n v="1471.02"/>
    <s v="Low"/>
    <n v="2024"/>
    <s v="Ronald Galvan"/>
    <s v="RONALD GALVAN"/>
    <n v="1323.9179999999999"/>
    <s v="Aug-2024"/>
    <n v="264.78359999999998"/>
    <s v="Pen Electronics"/>
  </r>
  <r>
    <n v="2544"/>
    <x v="383"/>
    <s v="April Griffin"/>
    <s v="North"/>
    <s v="Office Supplies"/>
    <s v="Table"/>
    <n v="9"/>
    <n v="711.97"/>
    <n v="6407.73"/>
    <s v="High"/>
    <n v="2024"/>
    <s v="April Griffin"/>
    <s v="APRIL GRIFFIN"/>
    <n v="5766.9570000000003"/>
    <s v="Aug-2024"/>
    <n v="1153.3914"/>
    <s v="Table Office Supplies"/>
  </r>
  <r>
    <n v="4299"/>
    <x v="383"/>
    <s v="Tiffany Huff"/>
    <s v="North"/>
    <s v="Furniture"/>
    <s v="Chair"/>
    <n v="5"/>
    <n v="739.04"/>
    <n v="3695.2"/>
    <s v="Low"/>
    <n v="2024"/>
    <s v="Tiffany Huff"/>
    <s v="TIFFANY HUFF"/>
    <n v="3325.68"/>
    <s v="Aug-2024"/>
    <n v="665.13599999999997"/>
    <s v="Chair Furniture"/>
  </r>
  <r>
    <n v="6570"/>
    <x v="383"/>
    <s v="Samantha Munoz"/>
    <s v="East"/>
    <s v="Furniture"/>
    <s v="Chair"/>
    <n v="5"/>
    <n v="740.13"/>
    <n v="3700.65"/>
    <s v="Low"/>
    <n v="2024"/>
    <s v="Samantha Munoz"/>
    <s v="SAMANTHA MUNOZ"/>
    <n v="3330.585"/>
    <s v="Aug-2024"/>
    <n v="666.11699999999996"/>
    <s v="Chair Furniture"/>
  </r>
  <r>
    <n v="5256"/>
    <x v="384"/>
    <s v="Sarah Vargas"/>
    <s v="West"/>
    <s v="Office Supplies"/>
    <s v="Pen"/>
    <n v="5"/>
    <n v="740.06"/>
    <n v="3700.3"/>
    <s v="Low"/>
    <n v="2024"/>
    <s v="Sarah Vargas"/>
    <s v="SARAH VARGAS"/>
    <n v="3330.27"/>
    <s v="Aug-2024"/>
    <n v="666.05399999999997"/>
    <s v="Pen Office Supplies"/>
  </r>
  <r>
    <n v="2192"/>
    <x v="385"/>
    <s v="Tammy Vasquez"/>
    <s v="West"/>
    <s v="Furniture"/>
    <s v="Chair"/>
    <n v="6"/>
    <n v="657.97"/>
    <n v="3947.82"/>
    <s v="Low"/>
    <n v="2024"/>
    <s v="Tammy Vasquez"/>
    <s v="TAMMY VASQUEZ"/>
    <n v="3553.038"/>
    <s v="Aug-2024"/>
    <n v="710.60760000000005"/>
    <s v="Chair Furniture"/>
  </r>
  <r>
    <n v="7647"/>
    <x v="385"/>
    <s v="Kurt Baker MD"/>
    <s v="East"/>
    <s v="Furniture"/>
    <s v="Notebook"/>
    <n v="5"/>
    <n v="620.48"/>
    <n v="3102.4"/>
    <s v="Low"/>
    <n v="2024"/>
    <s v="Kurt Baker Md"/>
    <s v="KURT BAKER MD"/>
    <n v="2792.16"/>
    <s v="Aug-2024"/>
    <n v="558.43200000000002"/>
    <s v="Notebook Furniture"/>
  </r>
  <r>
    <n v="7060"/>
    <x v="385"/>
    <s v="David Garcia"/>
    <s v="West"/>
    <s v="Office Supplies"/>
    <s v="Notebook"/>
    <n v="5"/>
    <n v="642.73"/>
    <n v="3213.65"/>
    <s v="Low"/>
    <n v="2024"/>
    <s v="David Garcia"/>
    <s v="DAVID GARCIA"/>
    <n v="2892.2849999999999"/>
    <s v="Aug-2024"/>
    <n v="578.45699999999999"/>
    <s v="Notebook Office Supplies"/>
  </r>
  <r>
    <n v="2277"/>
    <x v="386"/>
    <s v="Robert Flores"/>
    <s v="North"/>
    <s v="Electronics"/>
    <s v="Monitor"/>
    <n v="1"/>
    <n v="275.99"/>
    <n v="275.99"/>
    <s v="Low"/>
    <n v="2024"/>
    <s v="Robert Flores"/>
    <s v="ROBERT FLORES"/>
    <n v="248.39100000000002"/>
    <s v="Aug-2024"/>
    <n v="49.678199999999997"/>
    <s v="Monitor Electronics"/>
  </r>
  <r>
    <n v="1844"/>
    <x v="387"/>
    <s v="Corey Fisher"/>
    <s v="West"/>
    <s v="Office Supplies"/>
    <s v="Printer"/>
    <n v="4"/>
    <n v="545.88"/>
    <n v="2183.52"/>
    <s v="Low"/>
    <n v="2024"/>
    <s v="Corey Fisher"/>
    <s v="COREY FISHER"/>
    <n v="1965.1680000000001"/>
    <s v="Aug-2024"/>
    <n v="393.03359999999998"/>
    <s v="Printer Office Supplies"/>
  </r>
  <r>
    <n v="5728"/>
    <x v="388"/>
    <s v="Jacob Sims"/>
    <s v="North"/>
    <s v="Electronics"/>
    <s v="Notebook"/>
    <n v="9"/>
    <n v="597.01"/>
    <n v="5373.09"/>
    <s v="High"/>
    <n v="2024"/>
    <s v="Jacob Sims"/>
    <s v="JACOB SIMS"/>
    <n v="4835.7809999999999"/>
    <s v="Sep-2024"/>
    <n v="967.15620000000001"/>
    <s v="Notebook Electronics"/>
  </r>
  <r>
    <n v="2355"/>
    <x v="388"/>
    <s v="Mr. Zachary Mcbride DVM"/>
    <s v="West"/>
    <s v="Office Supplies"/>
    <s v="Chair"/>
    <n v="9"/>
    <n v="882.06"/>
    <n v="7938.5399999999991"/>
    <s v="High"/>
    <n v="2024"/>
    <s v="Mr. Zachary Mcbride Dvm"/>
    <s v="MR. ZACHARY MCBRIDE DVM"/>
    <n v="7144.6859999999997"/>
    <s v="Sep-2024"/>
    <n v="1428.9371999999998"/>
    <s v="Chair Office Supplies"/>
  </r>
  <r>
    <n v="5355"/>
    <x v="388"/>
    <s v="Dr. Kari Newton"/>
    <s v="North"/>
    <s v="Furniture"/>
    <s v="Chair"/>
    <n v="6"/>
    <n v="232.37"/>
    <n v="1394.22"/>
    <s v="Low"/>
    <n v="2024"/>
    <s v="Dr. Kari Newton"/>
    <s v="DR. KARI NEWTON"/>
    <n v="1254.798"/>
    <s v="Sep-2024"/>
    <n v="250.95959999999999"/>
    <s v="Chair Furniture"/>
  </r>
  <r>
    <n v="6199"/>
    <x v="389"/>
    <s v="Richard Fitzpatrick"/>
    <s v="South"/>
    <s v="Electronics"/>
    <s v="Chair"/>
    <n v="9"/>
    <n v="546.48"/>
    <n v="4918.32"/>
    <s v="Low"/>
    <n v="2024"/>
    <s v="Richard Fitzpatrick"/>
    <s v="RICHARD FITZPATRICK"/>
    <n v="4426.4880000000003"/>
    <s v="Sep-2024"/>
    <n v="885.29759999999987"/>
    <s v="Chair Electronics"/>
  </r>
  <r>
    <n v="6303"/>
    <x v="390"/>
    <s v="Spencer Lowe"/>
    <s v="East"/>
    <s v="Furniture"/>
    <s v="Laptop"/>
    <n v="2"/>
    <n v="213.78"/>
    <n v="427.56"/>
    <s v="Low"/>
    <n v="2024"/>
    <s v="Spencer Lowe"/>
    <s v="SPENCER LOWE"/>
    <n v="384.80400000000003"/>
    <s v="Sep-2024"/>
    <n v="76.960799999999992"/>
    <s v="Laptop Furniture"/>
  </r>
  <r>
    <n v="9759"/>
    <x v="391"/>
    <s v="Jennifer Brown"/>
    <s v="North"/>
    <s v="Office Supplies"/>
    <s v="Notebook"/>
    <n v="6"/>
    <n v="530.42999999999995"/>
    <n v="3182.58"/>
    <s v="Low"/>
    <n v="2024"/>
    <s v="Jennifer Brown"/>
    <s v="JENNIFER BROWN"/>
    <n v="2864.3219999999997"/>
    <s v="Sep-2024"/>
    <n v="572.86439999999993"/>
    <s v="Notebook Office Supplies"/>
  </r>
  <r>
    <n v="7513"/>
    <x v="391"/>
    <s v="Marilyn Sullivan"/>
    <s v="South"/>
    <s v="Office Supplies"/>
    <s v="Notebook"/>
    <n v="9"/>
    <n v="863.51"/>
    <n v="7771.59"/>
    <s v="High"/>
    <n v="2024"/>
    <s v="Marilyn Sullivan"/>
    <s v="MARILYN SULLIVAN"/>
    <n v="6994.4309999999996"/>
    <s v="Sep-2024"/>
    <n v="1398.8861999999999"/>
    <s v="Notebook Office Supplies"/>
  </r>
  <r>
    <n v="9753"/>
    <x v="392"/>
    <s v="James Orr"/>
    <s v="East"/>
    <s v="Office Supplies"/>
    <s v="Desk"/>
    <n v="2"/>
    <n v="600.30999999999995"/>
    <n v="1200.6199999999999"/>
    <s v="Low"/>
    <n v="2024"/>
    <s v="James Orr"/>
    <s v="JAMES ORR"/>
    <n v="1080.558"/>
    <s v="Sep-2024"/>
    <n v="216.11159999999998"/>
    <s v="Desk Office Supplies"/>
  </r>
  <r>
    <n v="8510"/>
    <x v="392"/>
    <s v="Jasmin Powell"/>
    <s v="East"/>
    <s v="Furniture"/>
    <s v="Desk"/>
    <n v="7"/>
    <n v="227.02"/>
    <n v="1589.14"/>
    <s v="Low"/>
    <n v="2024"/>
    <s v="Jasmin Powell"/>
    <s v="JASMIN POWELL"/>
    <n v="1430.2260000000001"/>
    <s v="Sep-2024"/>
    <n v="286.04520000000002"/>
    <s v="Desk Furniture"/>
  </r>
  <r>
    <n v="7083"/>
    <x v="392"/>
    <s v="Jennifer Wheeler"/>
    <s v="West"/>
    <s v="Furniture"/>
    <s v="Table"/>
    <n v="2"/>
    <n v="863.39"/>
    <n v="1726.78"/>
    <s v="Low"/>
    <n v="2024"/>
    <s v="Jennifer Wheeler"/>
    <s v="JENNIFER WHEELER"/>
    <n v="1554.1020000000001"/>
    <s v="Sep-2024"/>
    <n v="310.82040000000001"/>
    <s v="Table Furniture"/>
  </r>
  <r>
    <n v="7756"/>
    <x v="393"/>
    <s v="Margaret Morris"/>
    <s v="South"/>
    <s v="Electronics"/>
    <s v="Laptop"/>
    <n v="2"/>
    <n v="138.22"/>
    <n v="276.44"/>
    <s v="Low"/>
    <n v="2024"/>
    <s v="Margaret Morris"/>
    <s v="MARGARET MORRIS"/>
    <n v="248.79599999999999"/>
    <s v="Sep-2024"/>
    <n v="49.7592"/>
    <s v="Laptop Electronics"/>
  </r>
  <r>
    <n v="4531"/>
    <x v="394"/>
    <s v="Nathan Robles"/>
    <s v="East"/>
    <s v="Furniture"/>
    <s v="Desk"/>
    <n v="1"/>
    <n v="901.02"/>
    <n v="901.02"/>
    <s v="Low"/>
    <n v="2024"/>
    <s v="Nathan Robles"/>
    <s v="NATHAN ROBLES"/>
    <n v="810.91800000000001"/>
    <s v="Sep-2024"/>
    <n v="162.18359999999998"/>
    <s v="Desk Furniture"/>
  </r>
  <r>
    <n v="3140"/>
    <x v="395"/>
    <s v="Cole Torres"/>
    <s v="East"/>
    <s v="Electronics"/>
    <s v="Table"/>
    <n v="7"/>
    <n v="939.68"/>
    <n v="6577.7599999999993"/>
    <s v="High"/>
    <n v="2024"/>
    <s v="Cole Torres"/>
    <s v="COLE TORRES"/>
    <n v="5919.9840000000004"/>
    <s v="Sep-2024"/>
    <n v="1183.9967999999999"/>
    <s v="Table Electronics"/>
  </r>
  <r>
    <n v="6120"/>
    <x v="395"/>
    <s v="Amber Allison"/>
    <s v="North"/>
    <s v="Furniture"/>
    <s v="Table"/>
    <n v="5"/>
    <n v="156.86000000000001"/>
    <n v="784.30000000000007"/>
    <s v="Low"/>
    <n v="2024"/>
    <s v="Amber Allison"/>
    <s v="AMBER ALLISON"/>
    <n v="705.87"/>
    <s v="Sep-2024"/>
    <n v="141.17400000000001"/>
    <s v="Table Furniture"/>
  </r>
  <r>
    <n v="7232"/>
    <x v="396"/>
    <s v="Brian Nguyen"/>
    <s v="East"/>
    <s v="Office Supplies"/>
    <s v="Printer"/>
    <n v="6"/>
    <n v="597.02"/>
    <n v="3582.12"/>
    <s v="Low"/>
    <n v="2024"/>
    <s v="Brian Nguyen"/>
    <s v="BRIAN NGUYEN"/>
    <n v="3223.9079999999999"/>
    <s v="Sep-2024"/>
    <n v="644.78159999999991"/>
    <s v="Printer Office Supplies"/>
  </r>
  <r>
    <n v="5647"/>
    <x v="397"/>
    <s v="Ryan Woodward"/>
    <s v="West"/>
    <s v="Office Supplies"/>
    <s v="Desk"/>
    <n v="5"/>
    <n v="655.15"/>
    <n v="3275.75"/>
    <s v="Low"/>
    <n v="2024"/>
    <s v="Ryan Woodward"/>
    <s v="RYAN WOODWARD"/>
    <n v="2948.1750000000002"/>
    <s v="Sep-2024"/>
    <n v="589.63499999999999"/>
    <s v="Desk Office Supplies"/>
  </r>
  <r>
    <n v="6399"/>
    <x v="398"/>
    <s v="Robert Arnold"/>
    <s v="East"/>
    <s v="Office Supplies"/>
    <s v="Pen"/>
    <n v="2"/>
    <n v="814.86"/>
    <n v="1629.72"/>
    <s v="Low"/>
    <n v="2024"/>
    <s v="Robert Arnold"/>
    <s v="ROBERT ARNOLD"/>
    <n v="1466.748"/>
    <s v="Sep-2024"/>
    <n v="293.34960000000001"/>
    <s v="Pen Office Supplies"/>
  </r>
  <r>
    <n v="1909"/>
    <x v="398"/>
    <s v="Richard Sanchez"/>
    <s v="East"/>
    <s v="Furniture"/>
    <s v="Notebook"/>
    <n v="5"/>
    <n v="935.09"/>
    <n v="4675.45"/>
    <s v="Low"/>
    <n v="2024"/>
    <s v="Richard Sanchez"/>
    <s v="RICHARD SANCHEZ"/>
    <n v="4207.9049999999997"/>
    <s v="Sep-2024"/>
    <n v="841.5809999999999"/>
    <s v="Notebook Furniture"/>
  </r>
  <r>
    <n v="8700"/>
    <x v="399"/>
    <s v="Lisa Price"/>
    <s v="North"/>
    <s v="Electronics"/>
    <s v="Table"/>
    <n v="9"/>
    <n v="399.93"/>
    <n v="3599.37"/>
    <s v="Low"/>
    <n v="2024"/>
    <s v="Lisa Price"/>
    <s v="LISA PRICE"/>
    <n v="3239.433"/>
    <s v="Sep-2024"/>
    <n v="647.88659999999993"/>
    <s v="Table Electronics"/>
  </r>
  <r>
    <n v="8358"/>
    <x v="400"/>
    <s v="Joseph Vaughn"/>
    <s v="North"/>
    <s v="Electronics"/>
    <s v="Desk"/>
    <n v="5"/>
    <n v="407.91"/>
    <n v="2039.55"/>
    <s v="Low"/>
    <n v="2024"/>
    <s v="Joseph Vaughn"/>
    <s v="JOSEPH VAUGHN"/>
    <n v="1835.5950000000003"/>
    <s v="Sep-2024"/>
    <n v="367.11899999999997"/>
    <s v="Desk Electronics"/>
  </r>
  <r>
    <n v="8391"/>
    <x v="400"/>
    <s v="Andrew Smith"/>
    <s v="South"/>
    <s v="Furniture"/>
    <s v="Printer"/>
    <n v="9"/>
    <n v="987.85"/>
    <n v="8890.65"/>
    <s v="High"/>
    <n v="2024"/>
    <s v="Andrew Smith"/>
    <s v="ANDREW SMITH"/>
    <n v="8001.5850000000009"/>
    <s v="Sep-2024"/>
    <n v="1600.3169999999998"/>
    <s v="Printer Furniture"/>
  </r>
  <r>
    <n v="3673"/>
    <x v="400"/>
    <s v="Alexis Valdez"/>
    <s v="East"/>
    <s v="Electronics"/>
    <s v="Notebook"/>
    <n v="4"/>
    <n v="887.74"/>
    <n v="3550.96"/>
    <s v="Low"/>
    <n v="2024"/>
    <s v="Alexis Valdez"/>
    <s v="ALEXIS VALDEZ"/>
    <n v="3195.864"/>
    <s v="Sep-2024"/>
    <n v="639.17279999999994"/>
    <s v="Notebook Electronics"/>
  </r>
  <r>
    <n v="5915"/>
    <x v="401"/>
    <s v="Benjamin Phillips"/>
    <s v="North"/>
    <s v="Furniture"/>
    <s v="Desk"/>
    <n v="9"/>
    <n v="683.43"/>
    <n v="6150.87"/>
    <s v="High"/>
    <n v="2024"/>
    <s v="Benjamin Phillips"/>
    <s v="BENJAMIN PHILLIPS"/>
    <n v="5535.7829999999994"/>
    <s v="Sep-2024"/>
    <n v="1107.1566"/>
    <s v="Desk Furniture"/>
  </r>
  <r>
    <n v="6658"/>
    <x v="402"/>
    <s v="Michelle Sanders"/>
    <s v="South"/>
    <s v="Electronics"/>
    <s v="Table"/>
    <n v="6"/>
    <n v="984.56"/>
    <n v="5907.36"/>
    <s v="High"/>
    <n v="2024"/>
    <s v="Michelle Sanders"/>
    <s v="MICHELLE SANDERS"/>
    <n v="5316.6239999999998"/>
    <s v="Sep-2024"/>
    <n v="1063.3247999999999"/>
    <s v="Table Electronics"/>
  </r>
  <r>
    <n v="5045"/>
    <x v="402"/>
    <s v="Karen Hill"/>
    <s v="South"/>
    <s v="Furniture"/>
    <s v="Monitor"/>
    <n v="1"/>
    <n v="84.39"/>
    <n v="84.39"/>
    <s v="Low"/>
    <n v="2024"/>
    <s v="Karen Hill"/>
    <s v="KAREN HILL"/>
    <n v="75.951000000000008"/>
    <s v="Sep-2024"/>
    <n v="15.190199999999999"/>
    <s v="Monitor Furniture"/>
  </r>
  <r>
    <n v="1493"/>
    <x v="403"/>
    <s v="Jeremy Peterson"/>
    <s v="West"/>
    <s v="Office Supplies"/>
    <s v="Chair"/>
    <n v="3"/>
    <n v="501.4"/>
    <n v="1504.2"/>
    <s v="Low"/>
    <n v="2024"/>
    <s v="Jeremy Peterson"/>
    <s v="JEREMY PETERSON"/>
    <n v="1353.78"/>
    <s v="Sep-2024"/>
    <n v="270.75599999999997"/>
    <s v="Chair Office Supplies"/>
  </r>
  <r>
    <n v="4192"/>
    <x v="404"/>
    <s v="Jonathan Espinoza"/>
    <s v="South"/>
    <s v="Office Supplies"/>
    <s v="Monitor"/>
    <n v="8"/>
    <n v="76.680000000000007"/>
    <n v="613.44000000000005"/>
    <s v="Low"/>
    <n v="2024"/>
    <s v="Jonathan Espinoza"/>
    <s v="JONATHAN ESPINOZA"/>
    <n v="552.09600000000012"/>
    <s v="Sep-2024"/>
    <n v="110.4192"/>
    <s v="Monitor Office Supplies"/>
  </r>
  <r>
    <n v="2970"/>
    <x v="405"/>
    <s v="John Riggs"/>
    <s v="East"/>
    <s v="Electronics"/>
    <s v="Printer"/>
    <n v="7"/>
    <n v="49.22"/>
    <n v="344.54"/>
    <s v="Low"/>
    <n v="2024"/>
    <s v="John Riggs"/>
    <s v="JOHN RIGGS"/>
    <n v="310.08600000000001"/>
    <s v="Sep-2024"/>
    <n v="62.017200000000003"/>
    <s v="Printer Electronics"/>
  </r>
  <r>
    <n v="9857"/>
    <x v="406"/>
    <s v="Brittany Williams"/>
    <s v="East"/>
    <s v="Office Supplies"/>
    <s v="Notebook"/>
    <n v="8"/>
    <n v="570.07000000000005"/>
    <n v="4560.5600000000004"/>
    <s v="Low"/>
    <n v="2024"/>
    <s v="Brittany Williams"/>
    <s v="BRITTANY WILLIAMS"/>
    <n v="4104.5040000000008"/>
    <s v="Sep-2024"/>
    <n v="820.9008"/>
    <s v="Notebook Office Supplies"/>
  </r>
  <r>
    <n v="8706"/>
    <x v="406"/>
    <s v="Dr. Daniel Lee"/>
    <s v="South"/>
    <s v="Furniture"/>
    <s v="Laptop"/>
    <n v="4"/>
    <n v="711.28"/>
    <n v="2845.12"/>
    <s v="Low"/>
    <n v="2024"/>
    <s v="Dr. Daniel Lee"/>
    <s v="DR. DANIEL LEE"/>
    <n v="2560.6080000000002"/>
    <s v="Sep-2024"/>
    <n v="512.12159999999994"/>
    <s v="Laptop Furniture"/>
  </r>
  <r>
    <n v="1344"/>
    <x v="406"/>
    <s v="Dennis Stevens"/>
    <s v="South"/>
    <s v="Office Supplies"/>
    <s v="Monitor"/>
    <n v="4"/>
    <n v="497.36"/>
    <n v="1989.44"/>
    <s v="Low"/>
    <n v="2024"/>
    <s v="Dennis Stevens"/>
    <s v="DENNIS STEVENS"/>
    <n v="1790.4960000000001"/>
    <s v="Sep-2024"/>
    <n v="358.0992"/>
    <s v="Monitor Office Supplies"/>
  </r>
  <r>
    <n v="6254"/>
    <x v="406"/>
    <s v="Kurt Church"/>
    <s v="West"/>
    <s v="Furniture"/>
    <s v="Table"/>
    <n v="7"/>
    <n v="397"/>
    <n v="2779"/>
    <s v="Low"/>
    <n v="2024"/>
    <s v="Kurt Church"/>
    <s v="KURT CHURCH"/>
    <n v="2501.1"/>
    <s v="Sep-2024"/>
    <n v="500.21999999999997"/>
    <s v="Table Furniture"/>
  </r>
  <r>
    <n v="9351"/>
    <x v="407"/>
    <s v="Danny Barnes"/>
    <s v="South"/>
    <s v="Furniture"/>
    <s v="Notebook"/>
    <n v="8"/>
    <n v="531.77"/>
    <n v="4254.16"/>
    <s v="Low"/>
    <n v="2024"/>
    <s v="Danny Barnes"/>
    <s v="DANNY BARNES"/>
    <n v="3828.7440000000001"/>
    <s v="Sep-2024"/>
    <n v="765.74879999999996"/>
    <s v="Notebook Furniture"/>
  </r>
  <r>
    <n v="8043"/>
    <x v="408"/>
    <s v="Patrick Farrell"/>
    <s v="South"/>
    <s v="Furniture"/>
    <s v="Notebook"/>
    <n v="3"/>
    <n v="868.62"/>
    <n v="2605.86"/>
    <s v="Low"/>
    <n v="2024"/>
    <s v="Patrick Farrell"/>
    <s v="PATRICK FARRELL"/>
    <n v="2345.2740000000003"/>
    <s v="Sep-2024"/>
    <n v="469.0548"/>
    <s v="Notebook Furniture"/>
  </r>
  <r>
    <n v="4396"/>
    <x v="408"/>
    <s v="Mary Mclaughlin"/>
    <s v="North"/>
    <s v="Electronics"/>
    <s v="Chair"/>
    <n v="3"/>
    <n v="178.06"/>
    <n v="534.18000000000006"/>
    <s v="Low"/>
    <n v="2024"/>
    <s v="Mary Mclaughlin"/>
    <s v="MARY MCLAUGHLIN"/>
    <n v="480.76200000000006"/>
    <s v="Sep-2024"/>
    <n v="96.152400000000014"/>
    <s v="Chair Electronics"/>
  </r>
  <r>
    <n v="1010"/>
    <x v="409"/>
    <s v="Ashley James"/>
    <s v="North"/>
    <s v="Electronics"/>
    <s v="Desk"/>
    <n v="9"/>
    <n v="130.16999999999999"/>
    <n v="1171.53"/>
    <s v="Low"/>
    <n v="2024"/>
    <s v="Ashley James"/>
    <s v="ASHLEY JAMES"/>
    <n v="1054.377"/>
    <s v="Sep-2024"/>
    <n v="210.87539999999998"/>
    <s v="Desk Electronics"/>
  </r>
  <r>
    <n v="7668"/>
    <x v="410"/>
    <s v="Amanda Zavala"/>
    <s v="East"/>
    <s v="Office Supplies"/>
    <s v="Table"/>
    <n v="8"/>
    <n v="38.950000000000003"/>
    <n v="311.60000000000002"/>
    <s v="Low"/>
    <n v="2024"/>
    <s v="Amanda Zavala"/>
    <s v="AMANDA ZAVALA"/>
    <n v="280.44000000000005"/>
    <s v="Sep-2024"/>
    <n v="56.088000000000001"/>
    <s v="Table Office Supplies"/>
  </r>
  <r>
    <n v="4989"/>
    <x v="411"/>
    <s v="Scott Lopez MD"/>
    <s v="South"/>
    <s v="Electronics"/>
    <s v="Notebook"/>
    <n v="6"/>
    <n v="57.73"/>
    <n v="346.38"/>
    <s v="Low"/>
    <n v="2024"/>
    <s v="Scott Lopez Md"/>
    <s v="SCOTT LOPEZ MD"/>
    <n v="311.74200000000002"/>
    <s v="Oct-2024"/>
    <n v="62.348399999999998"/>
    <s v="Notebook Electronics"/>
  </r>
  <r>
    <n v="5514"/>
    <x v="411"/>
    <s v="Mrs. Mary Porter"/>
    <s v="North"/>
    <s v="Furniture"/>
    <s v="Monitor"/>
    <n v="3"/>
    <n v="130.29"/>
    <n v="390.87"/>
    <s v="Low"/>
    <n v="2024"/>
    <s v="Mrs. Mary Porter"/>
    <s v="MRS. MARY PORTER"/>
    <n v="351.78300000000002"/>
    <s v="Oct-2024"/>
    <n v="70.3566"/>
    <s v="Monitor Furniture"/>
  </r>
  <r>
    <n v="8586"/>
    <x v="412"/>
    <s v="Joseph Cunningham"/>
    <s v="North"/>
    <s v="Furniture"/>
    <s v="Chair"/>
    <n v="1"/>
    <n v="977.4"/>
    <n v="977.4"/>
    <s v="Low"/>
    <n v="2024"/>
    <s v="Joseph Cunningham"/>
    <s v="JOSEPH CUNNINGHAM"/>
    <n v="879.66"/>
    <s v="Oct-2024"/>
    <n v="175.93199999999999"/>
    <s v="Chair Furniture"/>
  </r>
  <r>
    <n v="4965"/>
    <x v="412"/>
    <s v="Carla Figueroa"/>
    <s v="West"/>
    <s v="Furniture"/>
    <s v="Laptop"/>
    <n v="7"/>
    <n v="975.85"/>
    <n v="6830.95"/>
    <s v="High"/>
    <n v="2024"/>
    <s v="Carla Figueroa"/>
    <s v="CARLA FIGUEROA"/>
    <n v="6147.8549999999996"/>
    <s v="Oct-2024"/>
    <n v="1229.5709999999999"/>
    <s v="Laptop Furniture"/>
  </r>
  <r>
    <n v="5375"/>
    <x v="413"/>
    <s v="Lawrence Finley"/>
    <s v="South"/>
    <s v="Office Supplies"/>
    <s v="Pen"/>
    <n v="8"/>
    <n v="77.489999999999995"/>
    <n v="619.91999999999996"/>
    <s v="Low"/>
    <n v="2024"/>
    <s v="Lawrence Finley"/>
    <s v="LAWRENCE FINLEY"/>
    <n v="557.928"/>
    <s v="Oct-2024"/>
    <n v="111.58559999999999"/>
    <s v="Pen Office Supplies"/>
  </r>
  <r>
    <n v="1854"/>
    <x v="413"/>
    <s v="Kevin King"/>
    <s v="North"/>
    <s v="Electronics"/>
    <s v="Chair"/>
    <n v="1"/>
    <n v="594.44000000000005"/>
    <n v="594.44000000000005"/>
    <s v="Low"/>
    <n v="2024"/>
    <s v="Kevin King"/>
    <s v="KEVIN KING"/>
    <n v="534.99600000000009"/>
    <s v="Oct-2024"/>
    <n v="106.9992"/>
    <s v="Chair Electronics"/>
  </r>
  <r>
    <n v="5941"/>
    <x v="414"/>
    <s v="Elizabeth Hill"/>
    <s v="West"/>
    <s v="Furniture"/>
    <s v="Table"/>
    <n v="5"/>
    <n v="228.56"/>
    <n v="1142.8"/>
    <s v="Low"/>
    <n v="2024"/>
    <s v="Elizabeth Hill"/>
    <s v="ELIZABETH HILL"/>
    <n v="1028.52"/>
    <s v="Oct-2024"/>
    <n v="205.70399999999998"/>
    <s v="Table Furniture"/>
  </r>
  <r>
    <n v="4666"/>
    <x v="415"/>
    <s v="David Carlson"/>
    <s v="West"/>
    <s v="Furniture"/>
    <s v="Laptop"/>
    <n v="3"/>
    <n v="141.38999999999999"/>
    <n v="424.17"/>
    <s v="Low"/>
    <n v="2024"/>
    <s v="David Carlson"/>
    <s v="DAVID CARLSON"/>
    <n v="381.75299999999999"/>
    <s v="Oct-2024"/>
    <n v="76.3506"/>
    <s v="Laptop Furniture"/>
  </r>
  <r>
    <n v="7769"/>
    <x v="415"/>
    <s v="David Meyers"/>
    <s v="North"/>
    <s v="Office Supplies"/>
    <s v="Monitor"/>
    <n v="5"/>
    <n v="718.67"/>
    <n v="3593.35"/>
    <s v="Low"/>
    <n v="2024"/>
    <s v="David Meyers"/>
    <s v="DAVID MEYERS"/>
    <n v="3234.0149999999999"/>
    <s v="Oct-2024"/>
    <n v="646.803"/>
    <s v="Monitor Office Supplies"/>
  </r>
  <r>
    <n v="8055"/>
    <x v="415"/>
    <s v="John Lin"/>
    <s v="West"/>
    <s v="Electronics"/>
    <s v="Printer"/>
    <n v="4"/>
    <n v="920.2"/>
    <n v="3680.8"/>
    <s v="Low"/>
    <n v="2024"/>
    <s v="John Lin"/>
    <s v="JOHN LIN"/>
    <n v="3312.7200000000003"/>
    <s v="Oct-2024"/>
    <n v="662.54399999999998"/>
    <s v="Printer Electronics"/>
  </r>
  <r>
    <n v="2891"/>
    <x v="416"/>
    <s v="Bobby Bolton"/>
    <s v="West"/>
    <s v="Furniture"/>
    <s v="Table"/>
    <n v="1"/>
    <n v="586.6"/>
    <n v="586.6"/>
    <s v="Low"/>
    <n v="2024"/>
    <s v="Bobby Bolton"/>
    <s v="BOBBY BOLTON"/>
    <n v="527.94000000000005"/>
    <s v="Oct-2024"/>
    <n v="105.58799999999999"/>
    <s v="Table Furniture"/>
  </r>
  <r>
    <n v="7989"/>
    <x v="417"/>
    <s v="William Scott"/>
    <s v="South"/>
    <s v="Electronics"/>
    <s v="Printer"/>
    <n v="1"/>
    <n v="167.95"/>
    <n v="167.95"/>
    <s v="Low"/>
    <n v="2024"/>
    <s v="William Scott"/>
    <s v="WILLIAM SCOTT"/>
    <n v="151.155"/>
    <s v="Oct-2024"/>
    <n v="30.230999999999998"/>
    <s v="Printer Electronics"/>
  </r>
  <r>
    <n v="6482"/>
    <x v="417"/>
    <s v="Christopher Mathews"/>
    <s v="West"/>
    <s v="Furniture"/>
    <s v="Table"/>
    <n v="1"/>
    <n v="802.35"/>
    <n v="802.35"/>
    <s v="Low"/>
    <n v="2024"/>
    <s v="Christopher Mathews"/>
    <s v="CHRISTOPHER MATHEWS"/>
    <n v="722.11500000000001"/>
    <s v="Oct-2024"/>
    <n v="144.423"/>
    <s v="Table Furniture"/>
  </r>
  <r>
    <n v="2703"/>
    <x v="417"/>
    <s v="Amber Mckee"/>
    <s v="South"/>
    <s v="Furniture"/>
    <s v="Table"/>
    <n v="4"/>
    <n v="312.47000000000003"/>
    <n v="1249.8800000000001"/>
    <s v="Low"/>
    <n v="2024"/>
    <s v="Amber Mckee"/>
    <s v="AMBER MCKEE"/>
    <n v="1124.8920000000001"/>
    <s v="Oct-2024"/>
    <n v="224.97840000000002"/>
    <s v="Table Furniture"/>
  </r>
  <r>
    <n v="8678"/>
    <x v="418"/>
    <s v="Megan Williams"/>
    <s v="West"/>
    <s v="Furniture"/>
    <s v="Printer"/>
    <n v="2"/>
    <n v="212.93"/>
    <n v="425.86"/>
    <s v="Low"/>
    <n v="2024"/>
    <s v="Megan Williams"/>
    <s v="MEGAN WILLIAMS"/>
    <n v="383.274"/>
    <s v="Oct-2024"/>
    <n v="76.654799999999994"/>
    <s v="Printer Furniture"/>
  </r>
  <r>
    <n v="5691"/>
    <x v="418"/>
    <s v="Alyssa Johnson"/>
    <s v="South"/>
    <s v="Furniture"/>
    <s v="Laptop"/>
    <n v="3"/>
    <n v="584.29"/>
    <n v="1752.87"/>
    <s v="Low"/>
    <n v="2024"/>
    <s v="Alyssa Johnson"/>
    <s v="ALYSSA JOHNSON"/>
    <n v="1577.5830000000001"/>
    <s v="Oct-2024"/>
    <n v="315.51659999999998"/>
    <s v="Laptop Furniture"/>
  </r>
  <r>
    <n v="3086"/>
    <x v="418"/>
    <s v="Ricky Lewis"/>
    <s v="North"/>
    <s v="Electronics"/>
    <s v="Pen"/>
    <n v="8"/>
    <n v="623.39"/>
    <n v="4987.12"/>
    <s v="Low"/>
    <n v="2024"/>
    <s v="Ricky Lewis"/>
    <s v="RICKY LEWIS"/>
    <n v="4488.4080000000004"/>
    <s v="Oct-2024"/>
    <n v="897.6816"/>
    <s v="Pen Electronics"/>
  </r>
  <r>
    <n v="2196"/>
    <x v="418"/>
    <s v="Robert Alexander"/>
    <s v="North"/>
    <s v="Furniture"/>
    <s v="Laptop"/>
    <n v="1"/>
    <n v="819.61"/>
    <n v="819.61"/>
    <s v="Low"/>
    <n v="2024"/>
    <s v="Robert Alexander"/>
    <s v="ROBERT ALEXANDER"/>
    <n v="737.649"/>
    <s v="Oct-2024"/>
    <n v="147.52979999999999"/>
    <s v="Laptop Furniture"/>
  </r>
  <r>
    <n v="4024"/>
    <x v="419"/>
    <s v="Mr. Dennis Brown"/>
    <s v="West"/>
    <s v="Electronics"/>
    <s v="Chair"/>
    <n v="4"/>
    <n v="322.25"/>
    <n v="1289"/>
    <s v="Low"/>
    <n v="2024"/>
    <s v="Mr. Dennis Brown"/>
    <s v="MR. DENNIS BROWN"/>
    <n v="1160.1000000000001"/>
    <s v="Oct-2024"/>
    <n v="232.01999999999998"/>
    <s v="Chair Electronics"/>
  </r>
  <r>
    <n v="4035"/>
    <x v="419"/>
    <s v="Emily Howard"/>
    <s v="North"/>
    <s v="Furniture"/>
    <s v="Laptop"/>
    <n v="4"/>
    <n v="663.7"/>
    <n v="2654.8"/>
    <s v="Low"/>
    <n v="2024"/>
    <s v="Emily Howard"/>
    <s v="EMILY HOWARD"/>
    <n v="2389.3200000000002"/>
    <s v="Oct-2024"/>
    <n v="477.86400000000003"/>
    <s v="Laptop Furniture"/>
  </r>
  <r>
    <n v="8789"/>
    <x v="420"/>
    <s v="Joe Williams"/>
    <s v="East"/>
    <s v="Office Supplies"/>
    <s v="Table"/>
    <n v="7"/>
    <n v="281.31"/>
    <n v="1969.17"/>
    <s v="Low"/>
    <n v="2024"/>
    <s v="Joe Williams"/>
    <s v="JOE WILLIAMS"/>
    <n v="1772.2529999999999"/>
    <s v="Oct-2024"/>
    <n v="354.45060000000001"/>
    <s v="Table Office Supplies"/>
  </r>
  <r>
    <n v="6432"/>
    <x v="421"/>
    <s v="Jeremiah Fisher"/>
    <s v="South"/>
    <s v="Furniture"/>
    <s v="Table"/>
    <n v="9"/>
    <n v="184.76"/>
    <n v="1662.84"/>
    <s v="Low"/>
    <n v="2024"/>
    <s v="Jeremiah Fisher"/>
    <s v="JEREMIAH FISHER"/>
    <n v="1496.556"/>
    <s v="Oct-2024"/>
    <n v="299.31119999999999"/>
    <s v="Table Furniture"/>
  </r>
  <r>
    <n v="2968"/>
    <x v="422"/>
    <s v="James Campbell"/>
    <s v="South"/>
    <s v="Furniture"/>
    <s v="Monitor"/>
    <n v="8"/>
    <n v="796.86"/>
    <n v="6374.88"/>
    <s v="High"/>
    <n v="2024"/>
    <s v="James Campbell"/>
    <s v="JAMES CAMPBELL"/>
    <n v="5737.3919999999998"/>
    <s v="Oct-2024"/>
    <n v="1147.4784"/>
    <s v="Monitor Furniture"/>
  </r>
  <r>
    <n v="9528"/>
    <x v="422"/>
    <s v="Andrew Kelly"/>
    <s v="West"/>
    <s v="Furniture"/>
    <s v="Laptop"/>
    <n v="9"/>
    <n v="284.06"/>
    <n v="2556.54"/>
    <s v="Low"/>
    <n v="2024"/>
    <s v="Andrew Kelly"/>
    <s v="ANDREW KELLY"/>
    <n v="2300.886"/>
    <s v="Oct-2024"/>
    <n v="460.17719999999997"/>
    <s v="Laptop Furniture"/>
  </r>
  <r>
    <n v="5378"/>
    <x v="422"/>
    <s v="Gabriel Simpson"/>
    <s v="West"/>
    <s v="Electronics"/>
    <s v="Desk"/>
    <n v="1"/>
    <n v="525.75"/>
    <n v="525.75"/>
    <s v="Low"/>
    <n v="2024"/>
    <s v="Gabriel Simpson"/>
    <s v="GABRIEL SIMPSON"/>
    <n v="473.17500000000001"/>
    <s v="Oct-2024"/>
    <n v="94.634999999999991"/>
    <s v="Desk Electronics"/>
  </r>
  <r>
    <n v="9746"/>
    <x v="423"/>
    <s v="Pamela Hunter"/>
    <s v="North"/>
    <s v="Office Supplies"/>
    <s v="Chair"/>
    <n v="3"/>
    <n v="303.35000000000002"/>
    <n v="910.05000000000007"/>
    <s v="Low"/>
    <n v="2024"/>
    <s v="Pamela Hunter"/>
    <s v="PAMELA HUNTER"/>
    <n v="819.04500000000007"/>
    <s v="Oct-2024"/>
    <n v="163.809"/>
    <s v="Chair Office Supplies"/>
  </r>
  <r>
    <n v="6060"/>
    <x v="424"/>
    <s v="Deborah Ramirez"/>
    <s v="North"/>
    <s v="Furniture"/>
    <s v="Table"/>
    <n v="4"/>
    <n v="67.260000000000005"/>
    <n v="269.04000000000002"/>
    <s v="Low"/>
    <n v="2024"/>
    <s v="Deborah Ramirez"/>
    <s v="DEBORAH RAMIREZ"/>
    <n v="242.13600000000002"/>
    <s v="Oct-2024"/>
    <n v="48.427199999999999"/>
    <s v="Table Furniture"/>
  </r>
  <r>
    <n v="2653"/>
    <x v="424"/>
    <s v="Justin Cox"/>
    <s v="North"/>
    <s v="Electronics"/>
    <s v="Printer"/>
    <n v="9"/>
    <n v="190.3"/>
    <n v="1712.7"/>
    <s v="Low"/>
    <n v="2024"/>
    <s v="Justin Cox"/>
    <s v="JUSTIN COX"/>
    <n v="1541.43"/>
    <s v="Oct-2024"/>
    <n v="308.286"/>
    <s v="Printer Electronics"/>
  </r>
  <r>
    <n v="9393"/>
    <x v="424"/>
    <s v="David Garcia"/>
    <s v="North"/>
    <s v="Electronics"/>
    <s v="Desk"/>
    <n v="5"/>
    <n v="311.63"/>
    <n v="1558.15"/>
    <s v="Low"/>
    <n v="2024"/>
    <s v="David Garcia"/>
    <s v="DAVID GARCIA"/>
    <n v="1402.335"/>
    <s v="Oct-2024"/>
    <n v="280.46699999999998"/>
    <s v="Desk Electronics"/>
  </r>
  <r>
    <n v="9661"/>
    <x v="425"/>
    <s v="Adam Turner"/>
    <s v="West"/>
    <s v="Electronics"/>
    <s v="Monitor"/>
    <n v="1"/>
    <n v="662.12"/>
    <n v="662.12"/>
    <s v="Low"/>
    <n v="2024"/>
    <s v="Adam Turner"/>
    <s v="ADAM TURNER"/>
    <n v="595.90800000000002"/>
    <s v="Oct-2024"/>
    <n v="119.1816"/>
    <s v="Monitor Electronics"/>
  </r>
  <r>
    <n v="9979"/>
    <x v="425"/>
    <s v="Tiffany Perez"/>
    <s v="West"/>
    <s v="Office Supplies"/>
    <s v="Printer"/>
    <n v="6"/>
    <n v="538.27"/>
    <n v="3229.62"/>
    <s v="Low"/>
    <n v="2024"/>
    <s v="Tiffany Perez"/>
    <s v="TIFFANY PEREZ"/>
    <n v="2906.6579999999999"/>
    <s v="Oct-2024"/>
    <n v="581.33159999999998"/>
    <s v="Printer Office Supplies"/>
  </r>
  <r>
    <n v="8068"/>
    <x v="425"/>
    <s v="Elizabeth Bell"/>
    <s v="South"/>
    <s v="Furniture"/>
    <s v="Desk"/>
    <n v="6"/>
    <n v="996.73"/>
    <n v="5980.38"/>
    <s v="High"/>
    <n v="2024"/>
    <s v="Elizabeth Bell"/>
    <s v="ELIZABETH BELL"/>
    <n v="5382.3420000000006"/>
    <s v="Oct-2024"/>
    <n v="1076.4684"/>
    <s v="Desk Furniture"/>
  </r>
  <r>
    <n v="2480"/>
    <x v="426"/>
    <s v="Benjamin Lopez"/>
    <s v="North"/>
    <s v="Electronics"/>
    <s v="Printer"/>
    <n v="1"/>
    <n v="223.52"/>
    <n v="223.52"/>
    <s v="Low"/>
    <n v="2024"/>
    <s v="Benjamin Lopez"/>
    <s v="BENJAMIN LOPEZ"/>
    <n v="201.16800000000001"/>
    <s v="Oct-2024"/>
    <n v="40.233600000000003"/>
    <s v="Printer Electronics"/>
  </r>
  <r>
    <n v="1154"/>
    <x v="426"/>
    <s v="Randy Webb"/>
    <s v="West"/>
    <s v="Office Supplies"/>
    <s v="Printer"/>
    <n v="1"/>
    <n v="792.13"/>
    <n v="792.13"/>
    <s v="Low"/>
    <n v="2024"/>
    <s v="Randy Webb"/>
    <s v="RANDY WEBB"/>
    <n v="712.91700000000003"/>
    <s v="Oct-2024"/>
    <n v="142.58339999999998"/>
    <s v="Printer Office Supplies"/>
  </r>
  <r>
    <n v="6955"/>
    <x v="427"/>
    <s v="Jeremiah Reed"/>
    <s v="South"/>
    <s v="Office Supplies"/>
    <s v="Desk"/>
    <n v="4"/>
    <n v="249.62"/>
    <n v="998.48"/>
    <s v="Low"/>
    <n v="2024"/>
    <s v="Jeremiah Reed"/>
    <s v="JEREMIAH REED"/>
    <n v="898.63200000000006"/>
    <s v="Oct-2024"/>
    <n v="179.72639999999998"/>
    <s v="Desk Office Supplies"/>
  </r>
  <r>
    <n v="3499"/>
    <x v="428"/>
    <s v="Kelly Carson"/>
    <s v="North"/>
    <s v="Furniture"/>
    <s v="Notebook"/>
    <n v="8"/>
    <n v="76.94"/>
    <n v="615.52"/>
    <s v="Low"/>
    <n v="2024"/>
    <s v="Kelly Carson"/>
    <s v="KELLY CARSON"/>
    <n v="553.96799999999996"/>
    <s v="Oct-2024"/>
    <n v="110.7936"/>
    <s v="Notebook Furniture"/>
  </r>
  <r>
    <n v="4541"/>
    <x v="428"/>
    <s v="Andre Gutierrez Jr."/>
    <s v="South"/>
    <s v="Furniture"/>
    <s v="Monitor"/>
    <n v="9"/>
    <n v="466.86"/>
    <n v="4201.74"/>
    <s v="Low"/>
    <n v="2024"/>
    <s v="Andre Gutierrez Jr."/>
    <s v="ANDRE GUTIERREZ JR."/>
    <n v="3781.5660000000003"/>
    <s v="Oct-2024"/>
    <n v="756.31319999999994"/>
    <s v="Monitor Furniture"/>
  </r>
  <r>
    <n v="5205"/>
    <x v="428"/>
    <s v="Rachel Hampton"/>
    <s v="East"/>
    <s v="Office Supplies"/>
    <s v="Notebook"/>
    <n v="6"/>
    <n v="388.12"/>
    <n v="2328.7199999999998"/>
    <s v="Low"/>
    <n v="2024"/>
    <s v="Rachel Hampton"/>
    <s v="RACHEL HAMPTON"/>
    <n v="2095.848"/>
    <s v="Oct-2024"/>
    <n v="419.16959999999995"/>
    <s v="Notebook Office Supplies"/>
  </r>
  <r>
    <n v="9319"/>
    <x v="429"/>
    <s v="April Cunningham"/>
    <s v="North"/>
    <s v="Office Supplies"/>
    <s v="Pen"/>
    <n v="4"/>
    <n v="185.65"/>
    <n v="742.6"/>
    <s v="Low"/>
    <n v="2024"/>
    <s v="April Cunningham"/>
    <s v="APRIL CUNNINGHAM"/>
    <n v="668.34"/>
    <s v="Oct-2024"/>
    <n v="133.66800000000001"/>
    <s v="Pen Office Supplies"/>
  </r>
  <r>
    <n v="1093"/>
    <x v="430"/>
    <s v="Alvin Santiago"/>
    <s v="West"/>
    <s v="Office Supplies"/>
    <s v="Desk"/>
    <n v="3"/>
    <n v="236.17"/>
    <n v="708.51"/>
    <s v="Low"/>
    <n v="2024"/>
    <s v="Alvin Santiago"/>
    <s v="ALVIN SANTIAGO"/>
    <n v="637.65899999999999"/>
    <s v="Oct-2024"/>
    <n v="127.53179999999999"/>
    <s v="Desk Office Supplies"/>
  </r>
  <r>
    <n v="3232"/>
    <x v="431"/>
    <s v="Jamie Brown"/>
    <s v="West"/>
    <s v="Electronics"/>
    <s v="Desk"/>
    <n v="5"/>
    <n v="733.34"/>
    <n v="3666.7"/>
    <s v="Low"/>
    <n v="2024"/>
    <s v="Jamie Brown"/>
    <s v="JAMIE BROWN"/>
    <n v="3300.0300000000007"/>
    <s v="Oct-2024"/>
    <n v="660.00599999999997"/>
    <s v="Desk Electronics"/>
  </r>
  <r>
    <n v="6846"/>
    <x v="431"/>
    <s v="Kristen Cook"/>
    <s v="South"/>
    <s v="Furniture"/>
    <s v="Notebook"/>
    <n v="9"/>
    <n v="67.2"/>
    <n v="604.80000000000007"/>
    <s v="Low"/>
    <n v="2024"/>
    <s v="Kristen Cook"/>
    <s v="KRISTEN COOK"/>
    <n v="544.32000000000005"/>
    <s v="Oct-2024"/>
    <n v="108.864"/>
    <s v="Notebook Furniture"/>
  </r>
  <r>
    <n v="5685"/>
    <x v="432"/>
    <s v="Joel Russell"/>
    <s v="West"/>
    <s v="Office Supplies"/>
    <s v="Printer"/>
    <n v="5"/>
    <n v="881.28"/>
    <n v="4406.3999999999996"/>
    <s v="Low"/>
    <n v="2024"/>
    <s v="Joel Russell"/>
    <s v="JOEL RUSSELL"/>
    <n v="3965.76"/>
    <s v="Oct-2024"/>
    <n v="793.15199999999993"/>
    <s v="Printer Office Supplies"/>
  </r>
  <r>
    <n v="3818"/>
    <x v="433"/>
    <s v="Tammy Thornton"/>
    <s v="North"/>
    <s v="Office Supplies"/>
    <s v="Notebook"/>
    <n v="6"/>
    <n v="403.21"/>
    <n v="2419.2600000000002"/>
    <s v="Low"/>
    <n v="2024"/>
    <s v="Tammy Thornton"/>
    <s v="TAMMY THORNTON"/>
    <n v="2177.3339999999998"/>
    <s v="Oct-2024"/>
    <n v="435.46680000000003"/>
    <s v="Notebook Office Supplies"/>
  </r>
  <r>
    <n v="1178"/>
    <x v="434"/>
    <s v="James Young"/>
    <s v="East"/>
    <s v="Electronics"/>
    <s v="Table"/>
    <n v="2"/>
    <n v="226.07"/>
    <n v="452.14"/>
    <s v="Low"/>
    <n v="2024"/>
    <s v="James Young"/>
    <s v="JAMES YOUNG"/>
    <n v="406.92599999999999"/>
    <s v="Nov-2024"/>
    <n v="81.385199999999998"/>
    <s v="Table Electronics"/>
  </r>
  <r>
    <n v="6189"/>
    <x v="435"/>
    <s v="Andrea Townsend"/>
    <s v="East"/>
    <s v="Office Supplies"/>
    <s v="Pen"/>
    <n v="7"/>
    <n v="246.79"/>
    <n v="1727.53"/>
    <s v="Low"/>
    <n v="2024"/>
    <s v="Andrea Townsend"/>
    <s v="ANDREA TOWNSEND"/>
    <n v="1554.777"/>
    <s v="Nov-2024"/>
    <n v="310.9554"/>
    <s v="Pen Office Supplies"/>
  </r>
  <r>
    <n v="2790"/>
    <x v="436"/>
    <s v="Tracey King"/>
    <s v="East"/>
    <s v="Electronics"/>
    <s v="Monitor"/>
    <n v="4"/>
    <n v="280.52999999999997"/>
    <n v="1122.1199999999999"/>
    <s v="Low"/>
    <n v="2024"/>
    <s v="Tracey King"/>
    <s v="TRACEY KING"/>
    <n v="1009.9079999999999"/>
    <s v="Nov-2024"/>
    <n v="201.98159999999999"/>
    <s v="Monitor Electronics"/>
  </r>
  <r>
    <n v="5645"/>
    <x v="436"/>
    <s v="Michael Berry"/>
    <s v="North"/>
    <s v="Furniture"/>
    <s v="Notebook"/>
    <n v="7"/>
    <n v="394.67"/>
    <n v="2762.69"/>
    <s v="Low"/>
    <n v="2024"/>
    <s v="Michael Berry"/>
    <s v="MICHAEL BERRY"/>
    <n v="2486.4210000000003"/>
    <s v="Nov-2024"/>
    <n v="497.2842"/>
    <s v="Notebook Furniture"/>
  </r>
  <r>
    <n v="7314"/>
    <x v="437"/>
    <s v="Emily Jones"/>
    <s v="South"/>
    <s v="Furniture"/>
    <s v="Chair"/>
    <n v="6"/>
    <n v="209.83"/>
    <n v="1258.98"/>
    <s v="Low"/>
    <n v="2024"/>
    <s v="Emily Jones"/>
    <s v="EMILY JONES"/>
    <n v="1133.0820000000001"/>
    <s v="Nov-2024"/>
    <n v="226.6164"/>
    <s v="Chair Furniture"/>
  </r>
  <r>
    <n v="2808"/>
    <x v="437"/>
    <s v="Nathan Scott"/>
    <s v="East"/>
    <s v="Electronics"/>
    <s v="Table"/>
    <n v="1"/>
    <n v="819.66"/>
    <n v="819.66"/>
    <s v="Low"/>
    <n v="2024"/>
    <s v="Nathan Scott"/>
    <s v="NATHAN SCOTT"/>
    <n v="737.69399999999996"/>
    <s v="Nov-2024"/>
    <n v="147.53879999999998"/>
    <s v="Table Electronics"/>
  </r>
  <r>
    <n v="3199"/>
    <x v="438"/>
    <s v="Joseph Ramirez"/>
    <s v="East"/>
    <s v="Furniture"/>
    <s v="Pen"/>
    <n v="1"/>
    <n v="604.02"/>
    <n v="604.02"/>
    <s v="Low"/>
    <n v="2024"/>
    <s v="Joseph Ramirez"/>
    <s v="JOSEPH RAMIREZ"/>
    <n v="543.61800000000005"/>
    <s v="Nov-2024"/>
    <n v="108.72359999999999"/>
    <s v="Pen Furniture"/>
  </r>
  <r>
    <n v="8426"/>
    <x v="439"/>
    <s v="Adrienne Moore"/>
    <s v="East"/>
    <s v="Electronics"/>
    <s v="Table"/>
    <n v="2"/>
    <n v="870.22"/>
    <n v="1740.44"/>
    <s v="Low"/>
    <n v="2024"/>
    <s v="Adrienne Moore"/>
    <s v="ADRIENNE MOORE"/>
    <n v="1566.3960000000002"/>
    <s v="Nov-2024"/>
    <n v="313.2792"/>
    <s v="Table Electronics"/>
  </r>
  <r>
    <n v="2191"/>
    <x v="439"/>
    <s v="Shaun Herrera"/>
    <s v="South"/>
    <s v="Office Supplies"/>
    <s v="Chair"/>
    <n v="3"/>
    <n v="241.37"/>
    <n v="724.11"/>
    <s v="Low"/>
    <n v="2024"/>
    <s v="Shaun Herrera"/>
    <s v="SHAUN HERRERA"/>
    <n v="651.69900000000007"/>
    <s v="Nov-2024"/>
    <n v="130.3398"/>
    <s v="Chair Office Supplies"/>
  </r>
  <r>
    <n v="8764"/>
    <x v="439"/>
    <s v="Amanda Phillips"/>
    <s v="East"/>
    <s v="Office Supplies"/>
    <s v="Pen"/>
    <n v="1"/>
    <n v="992.24"/>
    <n v="992.24"/>
    <s v="Low"/>
    <n v="2024"/>
    <s v="Amanda Phillips"/>
    <s v="AMANDA PHILLIPS"/>
    <n v="893.01600000000008"/>
    <s v="Nov-2024"/>
    <n v="178.60319999999999"/>
    <s v="Pen Office Supplies"/>
  </r>
  <r>
    <n v="3164"/>
    <x v="440"/>
    <s v="Eric Galvan"/>
    <s v="South"/>
    <s v="Office Supplies"/>
    <s v="Laptop"/>
    <n v="1"/>
    <n v="621.97"/>
    <n v="621.97"/>
    <s v="Low"/>
    <n v="2024"/>
    <s v="Eric Galvan"/>
    <s v="ERIC GALVAN"/>
    <n v="559.77300000000002"/>
    <s v="Nov-2024"/>
    <n v="111.9546"/>
    <s v="Laptop Office Supplies"/>
  </r>
  <r>
    <n v="8362"/>
    <x v="440"/>
    <s v="Teresa Mcdonald"/>
    <s v="East"/>
    <s v="Electronics"/>
    <s v="Printer"/>
    <n v="5"/>
    <n v="535.86"/>
    <n v="2679.3"/>
    <s v="Low"/>
    <n v="2024"/>
    <s v="Teresa Mcdonald"/>
    <s v="TERESA MCDONALD"/>
    <n v="2411.37"/>
    <s v="Nov-2024"/>
    <n v="482.274"/>
    <s v="Printer Electronics"/>
  </r>
  <r>
    <n v="6541"/>
    <x v="441"/>
    <s v="David Butler"/>
    <s v="West"/>
    <s v="Office Supplies"/>
    <s v="Chair"/>
    <n v="4"/>
    <n v="670.87"/>
    <n v="2683.48"/>
    <s v="Low"/>
    <n v="2024"/>
    <s v="David Butler"/>
    <s v="DAVID BUTLER"/>
    <n v="2415.1320000000001"/>
    <s v="Nov-2024"/>
    <n v="483.02639999999997"/>
    <s v="Chair Office Supplies"/>
  </r>
  <r>
    <n v="5671"/>
    <x v="442"/>
    <s v="Jacob Johnson"/>
    <s v="South"/>
    <s v="Office Supplies"/>
    <s v="Chair"/>
    <n v="6"/>
    <n v="272.39999999999998"/>
    <n v="1634.4"/>
    <s v="Low"/>
    <n v="2024"/>
    <s v="Jacob Johnson"/>
    <s v="JACOB JOHNSON"/>
    <n v="1470.96"/>
    <s v="Nov-2024"/>
    <n v="294.19200000000001"/>
    <s v="Chair Office Supplies"/>
  </r>
  <r>
    <n v="2330"/>
    <x v="443"/>
    <s v="Adam Schwartz"/>
    <s v="South"/>
    <s v="Electronics"/>
    <s v="Monitor"/>
    <n v="3"/>
    <n v="304.38"/>
    <n v="913.14"/>
    <s v="Low"/>
    <n v="2024"/>
    <s v="Adam Schwartz"/>
    <s v="ADAM SCHWARTZ"/>
    <n v="821.82600000000002"/>
    <s v="Nov-2024"/>
    <n v="164.36519999999999"/>
    <s v="Monitor Electronics"/>
  </r>
  <r>
    <n v="9662"/>
    <x v="444"/>
    <s v="Patricia Parker"/>
    <s v="North"/>
    <s v="Office Supplies"/>
    <s v="Monitor"/>
    <n v="2"/>
    <n v="760.68"/>
    <n v="1521.36"/>
    <s v="Low"/>
    <n v="2024"/>
    <s v="Patricia Parker"/>
    <s v="PATRICIA PARKER"/>
    <n v="1369.2239999999999"/>
    <s v="Nov-2024"/>
    <n v="273.84479999999996"/>
    <s v="Monitor Office Supplies"/>
  </r>
  <r>
    <n v="9159"/>
    <x v="445"/>
    <s v="Joseph Green"/>
    <s v="East"/>
    <s v="Electronics"/>
    <s v="Desk"/>
    <n v="5"/>
    <n v="254.63"/>
    <n v="1273.1500000000001"/>
    <s v="Low"/>
    <n v="2024"/>
    <s v="Joseph Green"/>
    <s v="JOSEPH GREEN"/>
    <n v="1145.835"/>
    <s v="Nov-2024"/>
    <n v="229.167"/>
    <s v="Desk Electronics"/>
  </r>
  <r>
    <n v="4775"/>
    <x v="445"/>
    <s v="Jennifer Hill"/>
    <s v="North"/>
    <s v="Office Supplies"/>
    <s v="Monitor"/>
    <n v="9"/>
    <n v="356.21"/>
    <n v="3205.89"/>
    <s v="Low"/>
    <n v="2024"/>
    <s v="Jennifer Hill"/>
    <s v="JENNIFER HILL"/>
    <n v="2885.3009999999999"/>
    <s v="Nov-2024"/>
    <n v="577.06020000000001"/>
    <s v="Monitor Office Supplies"/>
  </r>
  <r>
    <n v="8011"/>
    <x v="446"/>
    <s v="William Maldonado"/>
    <s v="North"/>
    <s v="Furniture"/>
    <s v="Chair"/>
    <n v="3"/>
    <n v="927.76"/>
    <n v="2783.28"/>
    <s v="Low"/>
    <n v="2024"/>
    <s v="William Maldonado"/>
    <s v="WILLIAM MALDONADO"/>
    <n v="2504.9520000000002"/>
    <s v="Nov-2024"/>
    <n v="500.99040000000002"/>
    <s v="Chair Furniture"/>
  </r>
  <r>
    <n v="4098"/>
    <x v="447"/>
    <s v="William Mccoy"/>
    <s v="East"/>
    <s v="Office Supplies"/>
    <s v="Desk"/>
    <n v="7"/>
    <n v="251.05"/>
    <n v="1757.35"/>
    <s v="Low"/>
    <n v="2024"/>
    <s v="William Mccoy"/>
    <s v="WILLIAM MCCOY"/>
    <n v="1581.6150000000002"/>
    <s v="Nov-2024"/>
    <n v="316.32299999999998"/>
    <s v="Desk Office Supplies"/>
  </r>
  <r>
    <n v="7459"/>
    <x v="447"/>
    <s v="Deborah Coleman"/>
    <s v="East"/>
    <s v="Furniture"/>
    <s v="Printer"/>
    <n v="1"/>
    <n v="824.26"/>
    <n v="824.26"/>
    <s v="Low"/>
    <n v="2024"/>
    <s v="Deborah Coleman"/>
    <s v="DEBORAH COLEMAN"/>
    <n v="741.83400000000006"/>
    <s v="Nov-2024"/>
    <n v="148.36679999999998"/>
    <s v="Printer Furniture"/>
  </r>
  <r>
    <n v="9402"/>
    <x v="448"/>
    <s v="Amy Garrett"/>
    <s v="South"/>
    <s v="Electronics"/>
    <s v="Printer"/>
    <n v="4"/>
    <n v="776.91"/>
    <n v="3107.64"/>
    <s v="Low"/>
    <n v="2024"/>
    <s v="Amy Garrett"/>
    <s v="AMY GARRETT"/>
    <n v="2796.8759999999997"/>
    <s v="Nov-2024"/>
    <n v="559.37519999999995"/>
    <s v="Printer Electronics"/>
  </r>
  <r>
    <n v="4367"/>
    <x v="449"/>
    <s v="David Davis"/>
    <s v="South"/>
    <s v="Furniture"/>
    <s v="Laptop"/>
    <n v="9"/>
    <n v="901.02"/>
    <n v="8109.18"/>
    <s v="High"/>
    <n v="2024"/>
    <s v="David Davis"/>
    <s v="DAVID DAVIS"/>
    <n v="7298.2619999999997"/>
    <s v="Nov-2024"/>
    <n v="1459.6523999999999"/>
    <s v="Laptop Furniture"/>
  </r>
  <r>
    <n v="7876"/>
    <x v="449"/>
    <s v="Matthew Miller"/>
    <s v="West"/>
    <s v="Electronics"/>
    <s v="Pen"/>
    <n v="3"/>
    <n v="564.04999999999995"/>
    <n v="1692.15"/>
    <s v="Low"/>
    <n v="2024"/>
    <s v="Matthew Miller"/>
    <s v="MATTHEW MILLER"/>
    <n v="1522.9349999999999"/>
    <s v="Nov-2024"/>
    <n v="304.58699999999999"/>
    <s v="Pen Electronics"/>
  </r>
  <r>
    <n v="1720"/>
    <x v="449"/>
    <s v="Stephanie Thornton"/>
    <s v="East"/>
    <s v="Office Supplies"/>
    <s v="Desk"/>
    <n v="8"/>
    <n v="437.76"/>
    <n v="3502.08"/>
    <s v="Low"/>
    <n v="2024"/>
    <s v="Stephanie Thornton"/>
    <s v="STEPHANIE THORNTON"/>
    <n v="3151.8719999999998"/>
    <s v="Nov-2024"/>
    <n v="630.37439999999992"/>
    <s v="Desk Office Supplies"/>
  </r>
  <r>
    <n v="1967"/>
    <x v="450"/>
    <s v="Timothy Graham"/>
    <s v="South"/>
    <s v="Electronics"/>
    <s v="Laptop"/>
    <n v="3"/>
    <n v="341.77"/>
    <n v="1025.31"/>
    <s v="Low"/>
    <n v="2024"/>
    <s v="Timothy Graham"/>
    <s v="TIMOTHY GRAHAM"/>
    <n v="922.779"/>
    <s v="Nov-2024"/>
    <n v="184.55579999999998"/>
    <s v="Laptop Electronics"/>
  </r>
  <r>
    <n v="1849"/>
    <x v="451"/>
    <s v="April Lambert"/>
    <s v="South"/>
    <s v="Furniture"/>
    <s v="Laptop"/>
    <n v="8"/>
    <n v="950.46"/>
    <n v="7603.68"/>
    <s v="High"/>
    <n v="2024"/>
    <s v="April Lambert"/>
    <s v="APRIL LAMBERT"/>
    <n v="6843.3120000000008"/>
    <s v="Nov-2024"/>
    <n v="1368.6623999999999"/>
    <s v="Laptop Furniture"/>
  </r>
  <r>
    <n v="8919"/>
    <x v="452"/>
    <s v="Gregory Jones"/>
    <s v="East"/>
    <s v="Office Supplies"/>
    <s v="Laptop"/>
    <n v="6"/>
    <n v="188.77"/>
    <n v="1132.6199999999999"/>
    <s v="Low"/>
    <n v="2024"/>
    <s v="Gregory Jones"/>
    <s v="GREGORY JONES"/>
    <n v="1019.3579999999999"/>
    <s v="Nov-2024"/>
    <n v="203.87159999999997"/>
    <s v="Laptop Office Supplies"/>
  </r>
  <r>
    <n v="9064"/>
    <x v="453"/>
    <s v="Michael Banks"/>
    <s v="North"/>
    <s v="Furniture"/>
    <s v="Chair"/>
    <n v="9"/>
    <n v="875.15"/>
    <n v="7876.3499999999995"/>
    <s v="High"/>
    <n v="2024"/>
    <s v="Michael Banks"/>
    <s v="MICHAEL BANKS"/>
    <n v="7088.7150000000001"/>
    <s v="Nov-2024"/>
    <n v="1417.7429999999999"/>
    <s v="Chair Furniture"/>
  </r>
  <r>
    <n v="4161"/>
    <x v="453"/>
    <s v="Brittany Tate"/>
    <s v="East"/>
    <s v="Furniture"/>
    <s v="Pen"/>
    <n v="4"/>
    <n v="27.7"/>
    <n v="110.8"/>
    <s v="Low"/>
    <n v="2024"/>
    <s v="Brittany Tate"/>
    <s v="BRITTANY TATE"/>
    <n v="99.72"/>
    <s v="Nov-2024"/>
    <n v="19.943999999999999"/>
    <s v="Pen Furniture"/>
  </r>
  <r>
    <n v="1679"/>
    <x v="453"/>
    <s v="Shelly Parsons"/>
    <s v="South"/>
    <s v="Office Supplies"/>
    <s v="Notebook"/>
    <n v="1"/>
    <n v="343.63"/>
    <n v="343.63"/>
    <s v="Low"/>
    <n v="2024"/>
    <s v="Shelly Parsons"/>
    <s v="SHELLY PARSONS"/>
    <n v="309.267"/>
    <s v="Nov-2024"/>
    <n v="61.853399999999993"/>
    <s v="Notebook Office Supplies"/>
  </r>
  <r>
    <n v="6397"/>
    <x v="453"/>
    <s v="Michael Perez"/>
    <s v="North"/>
    <s v="Electronics"/>
    <s v="Notebook"/>
    <n v="8"/>
    <n v="331.43"/>
    <n v="2651.44"/>
    <s v="Low"/>
    <n v="2024"/>
    <s v="Michael Perez"/>
    <s v="MICHAEL PEREZ"/>
    <n v="2386.2960000000003"/>
    <s v="Nov-2024"/>
    <n v="477.25919999999996"/>
    <s v="Notebook Electronics"/>
  </r>
  <r>
    <n v="7133"/>
    <x v="454"/>
    <s v="Charles Jenkins"/>
    <s v="North"/>
    <s v="Electronics"/>
    <s v="Chair"/>
    <n v="3"/>
    <n v="807.61"/>
    <n v="2422.83"/>
    <s v="Low"/>
    <n v="2024"/>
    <s v="Charles Jenkins"/>
    <s v="CHARLES JENKINS"/>
    <n v="2180.547"/>
    <s v="Nov-2024"/>
    <n v="436.10939999999999"/>
    <s v="Chair Electronics"/>
  </r>
  <r>
    <n v="7737"/>
    <x v="455"/>
    <s v="Kyle Porter"/>
    <s v="North"/>
    <s v="Electronics"/>
    <s v="Notebook"/>
    <n v="2"/>
    <n v="936.85"/>
    <n v="1873.7"/>
    <s v="Low"/>
    <n v="2024"/>
    <s v="Kyle Porter"/>
    <s v="KYLE PORTER"/>
    <n v="1686.3300000000002"/>
    <s v="Nov-2024"/>
    <n v="337.26600000000002"/>
    <s v="Notebook Electronics"/>
  </r>
  <r>
    <n v="4524"/>
    <x v="456"/>
    <s v="Crystal Rose"/>
    <s v="South"/>
    <s v="Office Supplies"/>
    <s v="Printer"/>
    <n v="9"/>
    <n v="513.28"/>
    <n v="4619.5200000000004"/>
    <s v="Low"/>
    <n v="2024"/>
    <s v="Crystal Rose"/>
    <s v="CRYSTAL ROSE"/>
    <n v="4157.5680000000002"/>
    <s v="Nov-2024"/>
    <n v="831.5136"/>
    <s v="Printer Office Supplies"/>
  </r>
  <r>
    <n v="5568"/>
    <x v="457"/>
    <s v="Belinda Bonilla"/>
    <s v="South"/>
    <s v="Electronics"/>
    <s v="Chair"/>
    <n v="5"/>
    <n v="94.65"/>
    <n v="473.25"/>
    <s v="Low"/>
    <n v="2024"/>
    <s v="Belinda Bonilla"/>
    <s v="BELINDA BONILLA"/>
    <n v="425.92500000000001"/>
    <s v="Nov-2024"/>
    <n v="85.185000000000002"/>
    <s v="Chair Electronics"/>
  </r>
  <r>
    <n v="7480"/>
    <x v="457"/>
    <s v="Anna Hutchinson"/>
    <s v="East"/>
    <s v="Electronics"/>
    <s v="Printer"/>
    <n v="7"/>
    <n v="691.01"/>
    <n v="4837.07"/>
    <s v="Low"/>
    <n v="2024"/>
    <s v="Anna Hutchinson"/>
    <s v="ANNA HUTCHINSON"/>
    <n v="4353.3630000000003"/>
    <s v="Nov-2024"/>
    <n v="870.67259999999987"/>
    <s v="Printer Electronics"/>
  </r>
  <r>
    <n v="8288"/>
    <x v="458"/>
    <s v="Gail Armstrong"/>
    <s v="North"/>
    <s v="Office Supplies"/>
    <s v="Table"/>
    <n v="9"/>
    <n v="653.82000000000005"/>
    <n v="5884.38"/>
    <s v="High"/>
    <n v="2024"/>
    <s v="Gail Armstrong"/>
    <s v="GAIL ARMSTRONG"/>
    <n v="5295.9420000000009"/>
    <s v="Dec-2024"/>
    <n v="1059.1884"/>
    <s v="Table Office Supplies"/>
  </r>
  <r>
    <n v="3716"/>
    <x v="458"/>
    <s v="Stephen Patterson"/>
    <s v="East"/>
    <s v="Office Supplies"/>
    <s v="Table"/>
    <n v="2"/>
    <n v="767.23"/>
    <n v="1534.46"/>
    <s v="Low"/>
    <n v="2024"/>
    <s v="Stephen Patterson"/>
    <s v="STEPHEN PATTERSON"/>
    <n v="1381.0140000000001"/>
    <s v="Dec-2024"/>
    <n v="276.20280000000002"/>
    <s v="Table Office Supplies"/>
  </r>
  <r>
    <n v="2960"/>
    <x v="458"/>
    <s v="Tyler Oneal"/>
    <s v="North"/>
    <s v="Electronics"/>
    <s v="Chair"/>
    <n v="7"/>
    <n v="304.57"/>
    <n v="2131.9899999999998"/>
    <s v="Low"/>
    <n v="2024"/>
    <s v="Tyler Oneal"/>
    <s v="TYLER ONEAL"/>
    <n v="1918.7909999999999"/>
    <s v="Dec-2024"/>
    <n v="383.75819999999993"/>
    <s v="Chair Electronics"/>
  </r>
  <r>
    <n v="6689"/>
    <x v="459"/>
    <s v="Margaret Castillo"/>
    <s v="South"/>
    <s v="Furniture"/>
    <s v="Pen"/>
    <n v="6"/>
    <n v="235.8"/>
    <n v="1414.8"/>
    <s v="Low"/>
    <n v="2024"/>
    <s v="Margaret Castillo"/>
    <s v="MARGARET CASTILLO"/>
    <n v="1273.3200000000002"/>
    <s v="Dec-2024"/>
    <n v="254.66399999999999"/>
    <s v="Pen Furniture"/>
  </r>
  <r>
    <n v="4610"/>
    <x v="460"/>
    <s v="Kenneth Beck"/>
    <s v="South"/>
    <s v="Furniture"/>
    <s v="Table"/>
    <n v="5"/>
    <n v="158.66999999999999"/>
    <n v="793.34999999999991"/>
    <s v="Low"/>
    <n v="2024"/>
    <s v="Kenneth Beck"/>
    <s v="KENNETH BECK"/>
    <n v="714.01499999999999"/>
    <s v="Dec-2024"/>
    <n v="142.80299999999997"/>
    <s v="Table Furniture"/>
  </r>
  <r>
    <n v="1038"/>
    <x v="461"/>
    <s v="Briana Fry"/>
    <s v="West"/>
    <s v="Office Supplies"/>
    <s v="Laptop"/>
    <n v="5"/>
    <n v="611.66"/>
    <n v="3058.3"/>
    <s v="Low"/>
    <n v="2024"/>
    <s v="Briana Fry"/>
    <s v="BRIANA FRY"/>
    <n v="2752.4700000000003"/>
    <s v="Dec-2024"/>
    <n v="550.49400000000003"/>
    <s v="Laptop Office Supplies"/>
  </r>
  <r>
    <n v="3121"/>
    <x v="461"/>
    <s v="Daniel Richards"/>
    <s v="South"/>
    <s v="Electronics"/>
    <s v="Laptop"/>
    <n v="1"/>
    <n v="963.36"/>
    <n v="963.36"/>
    <s v="Low"/>
    <n v="2024"/>
    <s v="Daniel Richards"/>
    <s v="DANIEL RICHARDS"/>
    <n v="867.024"/>
    <s v="Dec-2024"/>
    <n v="173.40479999999999"/>
    <s v="Laptop Electronics"/>
  </r>
  <r>
    <n v="3868"/>
    <x v="461"/>
    <s v="Michaela Patel"/>
    <s v="South"/>
    <s v="Office Supplies"/>
    <s v="Table"/>
    <n v="7"/>
    <n v="159.55000000000001"/>
    <n v="1116.8499999999999"/>
    <s v="Low"/>
    <n v="2024"/>
    <s v="Michaela Patel"/>
    <s v="MICHAELA PATEL"/>
    <n v="1005.1650000000002"/>
    <s v="Dec-2024"/>
    <n v="201.03299999999999"/>
    <s v="Table Office Supplies"/>
  </r>
  <r>
    <n v="6923"/>
    <x v="461"/>
    <s v="Kevin Cruz"/>
    <s v="East"/>
    <s v="Furniture"/>
    <s v="Table"/>
    <n v="1"/>
    <n v="148.25"/>
    <n v="148.25"/>
    <s v="Low"/>
    <n v="2024"/>
    <s v="Kevin Cruz"/>
    <s v="KEVIN CRUZ"/>
    <n v="133.42500000000001"/>
    <s v="Dec-2024"/>
    <n v="26.684999999999999"/>
    <s v="Table Furniture"/>
  </r>
  <r>
    <n v="2226"/>
    <x v="462"/>
    <s v="James Brooks"/>
    <s v="South"/>
    <s v="Electronics"/>
    <s v="Pen"/>
    <n v="8"/>
    <n v="245.8"/>
    <n v="1966.4"/>
    <s v="Low"/>
    <n v="2024"/>
    <s v="James Brooks"/>
    <s v="JAMES BROOKS"/>
    <n v="1769.7600000000002"/>
    <s v="Dec-2024"/>
    <n v="353.952"/>
    <s v="Pen Electronics"/>
  </r>
  <r>
    <n v="4706"/>
    <x v="463"/>
    <s v="Patricia Evans"/>
    <s v="West"/>
    <s v="Office Supplies"/>
    <s v="Printer"/>
    <n v="3"/>
    <n v="895.87"/>
    <n v="2687.61"/>
    <s v="Low"/>
    <n v="2024"/>
    <s v="Patricia Evans"/>
    <s v="PATRICIA EVANS"/>
    <n v="2418.8490000000002"/>
    <s v="Dec-2024"/>
    <n v="483.76980000000003"/>
    <s v="Printer Office Supplies"/>
  </r>
  <r>
    <n v="9318"/>
    <x v="464"/>
    <s v="Barbara Mcbride"/>
    <s v="West"/>
    <s v="Furniture"/>
    <s v="Monitor"/>
    <n v="1"/>
    <n v="619.70000000000005"/>
    <n v="619.70000000000005"/>
    <s v="Low"/>
    <n v="2024"/>
    <s v="Barbara Mcbride"/>
    <s v="BARBARA MCBRIDE"/>
    <n v="557.73"/>
    <s v="Dec-2024"/>
    <n v="111.54600000000001"/>
    <s v="Monitor Furniture"/>
  </r>
  <r>
    <n v="4172"/>
    <x v="464"/>
    <s v="Christian Heath"/>
    <s v="West"/>
    <s v="Office Supplies"/>
    <s v="Printer"/>
    <n v="6"/>
    <n v="672.79"/>
    <n v="4036.74"/>
    <s v="Low"/>
    <n v="2024"/>
    <s v="Christian Heath"/>
    <s v="CHRISTIAN HEATH"/>
    <n v="3633.0659999999998"/>
    <s v="Dec-2024"/>
    <n v="726.61319999999989"/>
    <s v="Printer Office Supplies"/>
  </r>
  <r>
    <n v="2676"/>
    <x v="465"/>
    <s v="Joseph Hopkins"/>
    <s v="North"/>
    <s v="Electronics"/>
    <s v="Notebook"/>
    <n v="5"/>
    <n v="831.44"/>
    <n v="4157.2000000000007"/>
    <s v="Low"/>
    <n v="2024"/>
    <s v="Joseph Hopkins"/>
    <s v="JOSEPH HOPKINS"/>
    <n v="3741.4800000000005"/>
    <s v="Dec-2024"/>
    <n v="748.29600000000005"/>
    <s v="Notebook Electronics"/>
  </r>
  <r>
    <n v="6712"/>
    <x v="465"/>
    <s v="Rachel Mckenzie"/>
    <s v="North"/>
    <s v="Furniture"/>
    <s v="Desk"/>
    <n v="7"/>
    <n v="872.04"/>
    <n v="6104.28"/>
    <s v="High"/>
    <n v="2024"/>
    <s v="Rachel Mckenzie"/>
    <s v="RACHEL MCKENZIE"/>
    <n v="5493.8519999999999"/>
    <s v="Dec-2024"/>
    <n v="1098.7703999999999"/>
    <s v="Desk Furniture"/>
  </r>
  <r>
    <n v="4373"/>
    <x v="466"/>
    <s v="Teresa Underwood"/>
    <s v="South"/>
    <s v="Electronics"/>
    <s v="Chair"/>
    <n v="6"/>
    <n v="683.43"/>
    <n v="4100.58"/>
    <s v="Low"/>
    <n v="2024"/>
    <s v="Teresa Underwood"/>
    <s v="TERESA UNDERWOOD"/>
    <n v="3690.5219999999999"/>
    <s v="Dec-2024"/>
    <n v="738.10439999999994"/>
    <s v="Chair Electronics"/>
  </r>
  <r>
    <n v="4198"/>
    <x v="467"/>
    <s v="Madison Fitzgerald"/>
    <s v="North"/>
    <s v="Electronics"/>
    <s v="Printer"/>
    <n v="6"/>
    <n v="279.58"/>
    <n v="1677.48"/>
    <s v="Low"/>
    <n v="2024"/>
    <s v="Madison Fitzgerald"/>
    <s v="MADISON FITZGERALD"/>
    <n v="1509.732"/>
    <s v="Dec-2024"/>
    <n v="301.94639999999998"/>
    <s v="Printer Electronics"/>
  </r>
  <r>
    <n v="2127"/>
    <x v="467"/>
    <s v="Christina Fitzgerald MD"/>
    <s v="North"/>
    <s v="Office Supplies"/>
    <s v="Desk"/>
    <n v="3"/>
    <n v="507.54"/>
    <n v="1522.62"/>
    <s v="Low"/>
    <n v="2024"/>
    <s v="Christina Fitzgerald Md"/>
    <s v="CHRISTINA FITZGERALD MD"/>
    <n v="1370.3579999999999"/>
    <s v="Dec-2024"/>
    <n v="274.07159999999999"/>
    <s v="Desk Office Supplies"/>
  </r>
  <r>
    <n v="1730"/>
    <x v="468"/>
    <s v="Jason Perry"/>
    <s v="East"/>
    <s v="Electronics"/>
    <s v="Pen"/>
    <n v="9"/>
    <n v="486.71"/>
    <n v="4380.3899999999994"/>
    <s v="Low"/>
    <n v="2024"/>
    <s v="Jason Perry"/>
    <s v="JASON PERRY"/>
    <n v="3942.3509999999997"/>
    <s v="Dec-2024"/>
    <n v="788.47019999999986"/>
    <s v="Pen Electronics"/>
  </r>
  <r>
    <n v="4895"/>
    <x v="468"/>
    <s v="Kelly Day"/>
    <s v="North"/>
    <s v="Electronics"/>
    <s v="Table"/>
    <n v="2"/>
    <n v="151.07"/>
    <n v="302.14"/>
    <s v="Low"/>
    <n v="2024"/>
    <s v="Kelly Day"/>
    <s v="KELLY DAY"/>
    <n v="271.92599999999999"/>
    <s v="Dec-2024"/>
    <n v="54.385199999999998"/>
    <s v="Table Electronics"/>
  </r>
  <r>
    <n v="9679"/>
    <x v="468"/>
    <s v="Tammy Marshall"/>
    <s v="North"/>
    <s v="Furniture"/>
    <s v="Printer"/>
    <n v="5"/>
    <n v="614.87"/>
    <n v="3074.35"/>
    <s v="Low"/>
    <n v="2024"/>
    <s v="Tammy Marshall"/>
    <s v="TAMMY MARSHALL"/>
    <n v="2766.915"/>
    <s v="Dec-2024"/>
    <n v="553.38299999999992"/>
    <s v="Printer Furniture"/>
  </r>
  <r>
    <n v="2168"/>
    <x v="468"/>
    <s v="Ashley Myers"/>
    <s v="South"/>
    <s v="Office Supplies"/>
    <s v="Printer"/>
    <n v="6"/>
    <n v="958.05"/>
    <n v="5748.2999999999993"/>
    <s v="High"/>
    <n v="2024"/>
    <s v="Ashley Myers"/>
    <s v="ASHLEY MYERS"/>
    <n v="5173.47"/>
    <s v="Dec-2024"/>
    <n v="1034.6939999999997"/>
    <s v="Printer Office Supplies"/>
  </r>
  <r>
    <n v="3213"/>
    <x v="469"/>
    <s v="Jennifer Sanchez"/>
    <s v="West"/>
    <s v="Electronics"/>
    <s v="Desk"/>
    <n v="9"/>
    <n v="695.35"/>
    <n v="6258.1500000000005"/>
    <s v="High"/>
    <n v="2024"/>
    <s v="Jennifer Sanchez"/>
    <s v="JENNIFER SANCHEZ"/>
    <n v="5632.3350000000009"/>
    <s v="Dec-2024"/>
    <n v="1126.4670000000001"/>
    <s v="Desk Electronics"/>
  </r>
  <r>
    <n v="3746"/>
    <x v="469"/>
    <s v="Chelsea Taylor"/>
    <s v="East"/>
    <s v="Furniture"/>
    <s v="Laptop"/>
    <n v="6"/>
    <n v="778.68"/>
    <n v="4672.08"/>
    <s v="Low"/>
    <n v="2024"/>
    <s v="Chelsea Taylor"/>
    <s v="CHELSEA TAYLOR"/>
    <n v="4204.8720000000003"/>
    <s v="Dec-2024"/>
    <n v="840.97439999999995"/>
    <s v="Laptop Furniture"/>
  </r>
  <r>
    <n v="8529"/>
    <x v="470"/>
    <s v="Tonya Curry"/>
    <s v="West"/>
    <s v="Office Supplies"/>
    <s v="Table"/>
    <n v="7"/>
    <n v="71.67"/>
    <n v="501.69"/>
    <s v="Low"/>
    <n v="2024"/>
    <s v="Tonya Curry"/>
    <s v="TONYA CURRY"/>
    <n v="451.52100000000002"/>
    <s v="Dec-2024"/>
    <n v="90.304199999999994"/>
    <s v="Table Office Supplies"/>
  </r>
  <r>
    <n v="5937"/>
    <x v="471"/>
    <s v="Dan Bush"/>
    <s v="North"/>
    <s v="Electronics"/>
    <s v="Desk"/>
    <n v="1"/>
    <n v="827.56"/>
    <n v="827.56"/>
    <s v="Low"/>
    <n v="2024"/>
    <s v="Dan Bush"/>
    <s v="DAN BUSH"/>
    <n v="744.80399999999997"/>
    <s v="Dec-2024"/>
    <n v="148.96079999999998"/>
    <s v="Desk Electronics"/>
  </r>
  <r>
    <n v="2343"/>
    <x v="472"/>
    <s v="Katherine Boyer"/>
    <s v="East"/>
    <s v="Furniture"/>
    <s v="Monitor"/>
    <n v="8"/>
    <n v="110.04"/>
    <n v="880.32"/>
    <s v="Low"/>
    <n v="2024"/>
    <s v="Katherine Boyer"/>
    <s v="KATHERINE BOYER"/>
    <n v="792.28800000000001"/>
    <s v="Dec-2024"/>
    <n v="158.45760000000001"/>
    <s v="Monitor Furniture"/>
  </r>
  <r>
    <n v="7025"/>
    <x v="473"/>
    <s v="James Steele"/>
    <s v="North"/>
    <s v="Furniture"/>
    <s v="Laptop"/>
    <n v="5"/>
    <n v="40.08"/>
    <n v="200.4"/>
    <s v="Low"/>
    <n v="2024"/>
    <s v="James Steele"/>
    <s v="JAMES STEELE"/>
    <n v="180.36"/>
    <s v="Dec-2024"/>
    <n v="36.072000000000003"/>
    <s v="Laptop Furniture"/>
  </r>
  <r>
    <n v="7516"/>
    <x v="473"/>
    <s v="Kyle Walker"/>
    <s v="South"/>
    <s v="Office Supplies"/>
    <s v="Chair"/>
    <n v="4"/>
    <n v="529.91"/>
    <n v="2119.64"/>
    <s v="Low"/>
    <n v="2024"/>
    <s v="Kyle Walker"/>
    <s v="KYLE WALKER"/>
    <n v="1907.6759999999999"/>
    <s v="Dec-2024"/>
    <n v="381.53519999999997"/>
    <s v="Chair Office Supplies"/>
  </r>
  <r>
    <n v="7985"/>
    <x v="474"/>
    <s v="Michael Newman"/>
    <s v="East"/>
    <s v="Furniture"/>
    <s v="Printer"/>
    <n v="8"/>
    <n v="523.87"/>
    <n v="4190.96"/>
    <s v="Low"/>
    <n v="2024"/>
    <s v="Michael Newman"/>
    <s v="MICHAEL NEWMAN"/>
    <n v="3771.864"/>
    <s v="Dec-2024"/>
    <n v="754.37279999999998"/>
    <s v="Printer Furniture"/>
  </r>
  <r>
    <n v="8422"/>
    <x v="475"/>
    <s v="Gregory Mcfarland"/>
    <s v="South"/>
    <s v="Office Supplies"/>
    <s v="Monitor"/>
    <n v="2"/>
    <n v="807.93"/>
    <n v="1615.86"/>
    <s v="Low"/>
    <n v="2024"/>
    <s v="Gregory Mcfarland"/>
    <s v="GREGORY MCFARLAND"/>
    <n v="1454.2739999999999"/>
    <s v="Dec-2024"/>
    <n v="290.85479999999995"/>
    <s v="Monitor Office Supplies"/>
  </r>
  <r>
    <n v="8127"/>
    <x v="476"/>
    <s v="Charles Davis"/>
    <s v="North"/>
    <s v="Electronics"/>
    <s v="Desk"/>
    <n v="2"/>
    <n v="193.28"/>
    <n v="386.56"/>
    <s v="Low"/>
    <n v="2024"/>
    <s v="Charles Davis"/>
    <s v="CHARLES DAVIS"/>
    <n v="347.904"/>
    <s v="Dec-2024"/>
    <n v="69.580799999999996"/>
    <s v="Desk Electronics"/>
  </r>
  <r>
    <n v="1847"/>
    <x v="477"/>
    <s v="Amy Garcia"/>
    <s v="North"/>
    <s v="Office Supplies"/>
    <s v="Monitor"/>
    <n v="6"/>
    <n v="772.7"/>
    <n v="4636.2000000000007"/>
    <s v="Low"/>
    <n v="2024"/>
    <s v="Amy Garcia"/>
    <s v="AMY GARCIA"/>
    <n v="4172.58"/>
    <s v="Dec-2024"/>
    <n v="834.51600000000008"/>
    <s v="Monitor Office Supplies"/>
  </r>
  <r>
    <n v="3608"/>
    <x v="477"/>
    <s v="Kevin Morris"/>
    <s v="West"/>
    <s v="Electronics"/>
    <s v="Desk"/>
    <n v="8"/>
    <n v="782.05"/>
    <n v="6256.4"/>
    <s v="High"/>
    <n v="2024"/>
    <s v="Kevin Morris"/>
    <s v="KEVIN MORRIS"/>
    <n v="5630.76"/>
    <s v="Dec-2024"/>
    <n v="1126.1519999999998"/>
    <s v="Desk Electronics"/>
  </r>
  <r>
    <n v="3927"/>
    <x v="478"/>
    <s v="Barry Smith"/>
    <s v="West"/>
    <s v="Electronics"/>
    <s v="Printer"/>
    <n v="2"/>
    <n v="718.99"/>
    <n v="1437.98"/>
    <s v="Low"/>
    <n v="2024"/>
    <s v="Barry Smith"/>
    <s v="BARRY SMITH"/>
    <n v="1294.182"/>
    <s v="Dec-2024"/>
    <n v="258.83639999999997"/>
    <s v="Printer Electronics"/>
  </r>
  <r>
    <n v="3743"/>
    <x v="479"/>
    <s v="Lisa Gutierrez"/>
    <s v="South"/>
    <s v="Office Supplies"/>
    <s v="Printer"/>
    <n v="1"/>
    <n v="189.17"/>
    <n v="189.17"/>
    <s v="Low"/>
    <n v="2024"/>
    <s v="Lisa Gutierrez"/>
    <s v="LISA GUTIERREZ"/>
    <n v="170.25299999999999"/>
    <s v="Dec-2024"/>
    <n v="34.050599999999996"/>
    <s v="Printer Office Supplies"/>
  </r>
  <r>
    <n v="8675"/>
    <x v="480"/>
    <s v="Julie Burgess"/>
    <s v="East"/>
    <s v="Furniture"/>
    <s v="Printer"/>
    <n v="9"/>
    <n v="620.76"/>
    <n v="5586.84"/>
    <s v="High"/>
    <n v="2024"/>
    <s v="Julie Burgess"/>
    <s v="JULIE BURGESS"/>
    <n v="5028.1559999999999"/>
    <s v="Dec-2024"/>
    <n v="1005.6312"/>
    <s v="Printer Furniture"/>
  </r>
  <r>
    <n v="4485"/>
    <x v="481"/>
    <s v="Angela Gonzalez"/>
    <s v="North"/>
    <s v="Office Supplies"/>
    <s v="Chair"/>
    <n v="7"/>
    <n v="668.39"/>
    <n v="4678.7299999999996"/>
    <s v="Low"/>
    <n v="2024"/>
    <s v="Angela Gonzalez"/>
    <s v="ANGELA GONZALEZ"/>
    <n v="4210.857"/>
    <s v="Dec-2024"/>
    <n v="842.17139999999984"/>
    <s v="Chair Office Supplies"/>
  </r>
  <r>
    <n v="2207"/>
    <x v="481"/>
    <s v="Thomas Smith"/>
    <s v="West"/>
    <s v="Furniture"/>
    <s v="Notebook"/>
    <n v="7"/>
    <n v="864.7"/>
    <n v="6052.9000000000005"/>
    <s v="High"/>
    <n v="2024"/>
    <s v="Thomas Smith"/>
    <s v="THOMAS SMITH"/>
    <n v="5447.6100000000006"/>
    <s v="Dec-2024"/>
    <n v="1089.5220000000002"/>
    <s v="Notebook Furniture"/>
  </r>
  <r>
    <n v="4902"/>
    <x v="482"/>
    <s v="Michael Smith"/>
    <s v="East"/>
    <s v="Electronics"/>
    <s v="Printer"/>
    <n v="3"/>
    <n v="571.35"/>
    <n v="1714.05"/>
    <s v="Low"/>
    <n v="2025"/>
    <s v="Michael Smith"/>
    <s v="MICHAEL SMITH"/>
    <n v="1542.645"/>
    <s v="Jan-2025"/>
    <n v="308.529"/>
    <s v="Printer Electronics"/>
  </r>
  <r>
    <n v="4912"/>
    <x v="483"/>
    <s v="Bonnie Smith"/>
    <s v="North"/>
    <s v="Furniture"/>
    <s v="Desk"/>
    <n v="6"/>
    <n v="654.37"/>
    <n v="3926.22"/>
    <s v="Low"/>
    <n v="2025"/>
    <s v="Bonnie Smith"/>
    <s v="BONNIE SMITH"/>
    <n v="3533.598"/>
    <s v="Jan-2025"/>
    <n v="706.7195999999999"/>
    <s v="Desk Furniture"/>
  </r>
  <r>
    <n v="6983"/>
    <x v="483"/>
    <s v="Stanley Watson"/>
    <s v="South"/>
    <s v="Furniture"/>
    <s v="Chair"/>
    <n v="7"/>
    <n v="735.47"/>
    <n v="5148.29"/>
    <s v="High"/>
    <n v="2025"/>
    <s v="Stanley Watson"/>
    <s v="STANLEY WATSON"/>
    <n v="4633.4610000000002"/>
    <s v="Jan-2025"/>
    <n v="926.69219999999996"/>
    <s v="Chair Furniture"/>
  </r>
  <r>
    <n v="6778"/>
    <x v="484"/>
    <s v="Pamela Martinez"/>
    <s v="East"/>
    <s v="Electronics"/>
    <s v="Chair"/>
    <n v="9"/>
    <n v="716.95"/>
    <n v="6452.55"/>
    <s v="High"/>
    <n v="2025"/>
    <s v="Pamela Martinez"/>
    <s v="PAMELA MARTINEZ"/>
    <n v="5807.295000000001"/>
    <s v="Jan-2025"/>
    <n v="1161.4590000000001"/>
    <s v="Chair Electronics"/>
  </r>
  <r>
    <n v="3528"/>
    <x v="484"/>
    <s v="Sabrina Mendoza"/>
    <s v="North"/>
    <s v="Furniture"/>
    <s v="Desk"/>
    <n v="5"/>
    <n v="797.5"/>
    <n v="3987.5"/>
    <s v="Low"/>
    <n v="2025"/>
    <s v="Sabrina Mendoza"/>
    <s v="SABRINA MENDOZA"/>
    <n v="3588.75"/>
    <s v="Jan-2025"/>
    <n v="717.75"/>
    <s v="Desk Furniture"/>
  </r>
  <r>
    <n v="2984"/>
    <x v="485"/>
    <s v="Christine Martin"/>
    <s v="East"/>
    <s v="Furniture"/>
    <s v="Chair"/>
    <n v="6"/>
    <n v="451.55"/>
    <n v="2709.3"/>
    <s v="Low"/>
    <n v="2025"/>
    <s v="Christine Martin"/>
    <s v="CHRISTINE MARTIN"/>
    <n v="2438.3700000000003"/>
    <s v="Jan-2025"/>
    <n v="487.67400000000004"/>
    <s v="Chair Furniture"/>
  </r>
  <r>
    <n v="6190"/>
    <x v="485"/>
    <s v="Sally Jacobs"/>
    <s v="East"/>
    <s v="Office Supplies"/>
    <s v="Pen"/>
    <n v="7"/>
    <n v="586.35"/>
    <n v="4104.45"/>
    <s v="Low"/>
    <n v="2025"/>
    <s v="Sally Jacobs"/>
    <s v="SALLY JACOBS"/>
    <n v="3694.0050000000001"/>
    <s v="Jan-2025"/>
    <n v="738.80099999999993"/>
    <s v="Pen Office Supplies"/>
  </r>
  <r>
    <n v="5080"/>
    <x v="485"/>
    <s v="Derrick Farmer"/>
    <s v="West"/>
    <s v="Furniture"/>
    <s v="Pen"/>
    <n v="3"/>
    <n v="711.66"/>
    <n v="2134.98"/>
    <s v="Low"/>
    <n v="2025"/>
    <s v="Derrick Farmer"/>
    <s v="DERRICK FARMER"/>
    <n v="1921.482"/>
    <s v="Jan-2025"/>
    <n v="384.29640000000001"/>
    <s v="Pen Furniture"/>
  </r>
  <r>
    <n v="5642"/>
    <x v="486"/>
    <s v="Jared Walker"/>
    <s v="West"/>
    <s v="Electronics"/>
    <s v="Desk"/>
    <n v="2"/>
    <n v="605.6"/>
    <n v="1211.2"/>
    <s v="Low"/>
    <n v="2025"/>
    <s v="Jared Walker"/>
    <s v="JARED WALKER"/>
    <n v="1090.0800000000002"/>
    <s v="Jan-2025"/>
    <n v="218.01599999999999"/>
    <s v="Desk Electronics"/>
  </r>
  <r>
    <n v="1205"/>
    <x v="487"/>
    <s v="Crystal Bennett"/>
    <s v="East"/>
    <s v="Furniture"/>
    <s v="Laptop"/>
    <n v="3"/>
    <n v="501.99"/>
    <n v="1505.97"/>
    <s v="Low"/>
    <n v="2025"/>
    <s v="Crystal Bennett"/>
    <s v="CRYSTAL BENNETT"/>
    <n v="1355.373"/>
    <s v="Jan-2025"/>
    <n v="271.07459999999998"/>
    <s v="Laptop Furniture"/>
  </r>
  <r>
    <n v="7689"/>
    <x v="488"/>
    <s v="Ashley Patel"/>
    <s v="East"/>
    <s v="Electronics"/>
    <s v="Desk"/>
    <n v="4"/>
    <n v="250.74"/>
    <n v="1002.96"/>
    <s v="Low"/>
    <n v="2025"/>
    <s v="Ashley Patel"/>
    <s v="ASHLEY PATEL"/>
    <n v="902.6640000000001"/>
    <s v="Jan-2025"/>
    <n v="180.53280000000001"/>
    <s v="Desk Electronics"/>
  </r>
  <r>
    <n v="5797"/>
    <x v="488"/>
    <s v="Sandra Dixon"/>
    <s v="North"/>
    <s v="Electronics"/>
    <s v="Monitor"/>
    <n v="6"/>
    <n v="722.01"/>
    <n v="4332.0599999999986"/>
    <s v="Low"/>
    <n v="2025"/>
    <s v="Sandra Dixon"/>
    <s v="SANDRA DIXON"/>
    <n v="3898.8539999999998"/>
    <s v="Jan-2025"/>
    <n v="779.77079999999967"/>
    <s v="Monitor Electronics"/>
  </r>
  <r>
    <n v="5276"/>
    <x v="488"/>
    <s v="Jacob Johnson"/>
    <s v="East"/>
    <s v="Furniture"/>
    <s v="Chair"/>
    <n v="2"/>
    <n v="454.21"/>
    <n v="908.42"/>
    <s v="Low"/>
    <n v="2025"/>
    <s v="Jacob Johnson"/>
    <s v="JACOB JOHNSON"/>
    <n v="817.57799999999997"/>
    <s v="Jan-2025"/>
    <n v="163.51559999999998"/>
    <s v="Chair Furniture"/>
  </r>
  <r>
    <n v="5078"/>
    <x v="489"/>
    <s v="Mary Jones"/>
    <s v="North"/>
    <s v="Electronics"/>
    <s v="Chair"/>
    <n v="6"/>
    <n v="187.89"/>
    <n v="1127.3399999999999"/>
    <s v="Low"/>
    <n v="2025"/>
    <s v="Mary Jones"/>
    <s v="MARY JONES"/>
    <n v="1014.606"/>
    <s v="Jan-2025"/>
    <n v="202.92119999999997"/>
    <s v="Chair Electronics"/>
  </r>
  <r>
    <n v="1293"/>
    <x v="489"/>
    <s v="Christy Harrison"/>
    <s v="North"/>
    <s v="Furniture"/>
    <s v="Notebook"/>
    <n v="1"/>
    <n v="264.20999999999998"/>
    <n v="264.20999999999998"/>
    <s v="Low"/>
    <n v="2025"/>
    <s v="Christy Harrison"/>
    <s v="CHRISTY HARRISON"/>
    <n v="237.78899999999999"/>
    <s v="Jan-2025"/>
    <n v="47.557799999999993"/>
    <s v="Notebook Furniture"/>
  </r>
  <r>
    <n v="6184"/>
    <x v="489"/>
    <s v="Joshua Mora"/>
    <s v="West"/>
    <s v="Office Supplies"/>
    <s v="Table"/>
    <n v="1"/>
    <n v="829.26"/>
    <n v="829.26"/>
    <s v="Low"/>
    <n v="2025"/>
    <s v="Joshua Mora"/>
    <s v="JOSHUA MORA"/>
    <n v="746.33400000000006"/>
    <s v="Jan-2025"/>
    <n v="149.26679999999999"/>
    <s v="Table Office Supplies"/>
  </r>
  <r>
    <n v="2799"/>
    <x v="490"/>
    <s v="Eric Krause"/>
    <s v="West"/>
    <s v="Furniture"/>
    <s v="Desk"/>
    <n v="8"/>
    <n v="51.16"/>
    <n v="409.28"/>
    <s v="Low"/>
    <n v="2025"/>
    <s v="Eric Krause"/>
    <s v="ERIC KRAUSE"/>
    <n v="368.35199999999998"/>
    <s v="Jan-2025"/>
    <n v="73.670399999999987"/>
    <s v="Desk Furniture"/>
  </r>
  <r>
    <n v="3090"/>
    <x v="491"/>
    <s v="Maria Jensen"/>
    <s v="West"/>
    <s v="Electronics"/>
    <s v="Chair"/>
    <n v="8"/>
    <n v="430.96"/>
    <n v="3447.68"/>
    <s v="Low"/>
    <n v="2025"/>
    <s v="Maria Jensen"/>
    <s v="MARIA JENSEN"/>
    <n v="3102.9119999999998"/>
    <s v="Jan-2025"/>
    <n v="620.58239999999989"/>
    <s v="Chair Electronics"/>
  </r>
  <r>
    <n v="4094"/>
    <x v="491"/>
    <s v="Jason Baker"/>
    <s v="East"/>
    <s v="Furniture"/>
    <s v="Monitor"/>
    <n v="1"/>
    <n v="600.87"/>
    <n v="600.87"/>
    <s v="Low"/>
    <n v="2025"/>
    <s v="Jason Baker"/>
    <s v="JASON BAKER"/>
    <n v="540.78300000000002"/>
    <s v="Jan-2025"/>
    <n v="108.1566"/>
    <s v="Monitor Furniture"/>
  </r>
  <r>
    <n v="2758"/>
    <x v="491"/>
    <s v="Kristopher Scott"/>
    <s v="South"/>
    <s v="Office Supplies"/>
    <s v="Chair"/>
    <n v="4"/>
    <n v="162.36000000000001"/>
    <n v="649.44000000000005"/>
    <s v="Low"/>
    <n v="2025"/>
    <s v="Kristopher Scott"/>
    <s v="KRISTOPHER SCOTT"/>
    <n v="584.49600000000009"/>
    <s v="Jan-2025"/>
    <n v="116.89920000000001"/>
    <s v="Chair Office Supplies"/>
  </r>
  <r>
    <n v="4930"/>
    <x v="492"/>
    <s v="Karen Washington"/>
    <s v="South"/>
    <s v="Office Supplies"/>
    <s v="Pen"/>
    <n v="2"/>
    <n v="29"/>
    <n v="58"/>
    <s v="Low"/>
    <n v="2025"/>
    <s v="Karen Washington"/>
    <s v="KAREN WASHINGTON"/>
    <n v="52.2"/>
    <s v="Jan-2025"/>
    <n v="10.44"/>
    <s v="Pen Office Supplies"/>
  </r>
  <r>
    <n v="7092"/>
    <x v="493"/>
    <s v="Paula Gillespie"/>
    <s v="North"/>
    <s v="Furniture"/>
    <s v="Pen"/>
    <n v="5"/>
    <n v="438.17"/>
    <n v="2190.85"/>
    <s v="Low"/>
    <n v="2025"/>
    <s v="Paula Gillespie"/>
    <s v="PAULA GILLESPIE"/>
    <n v="1971.7650000000001"/>
    <s v="Jan-2025"/>
    <n v="394.35299999999995"/>
    <s v="Pen Furniture"/>
  </r>
  <r>
    <n v="5902"/>
    <x v="494"/>
    <s v="Lisa Moore"/>
    <s v="West"/>
    <s v="Electronics"/>
    <s v="Pen"/>
    <n v="1"/>
    <n v="424.58"/>
    <n v="424.58"/>
    <s v="Low"/>
    <n v="2025"/>
    <s v="Lisa Moore"/>
    <s v="LISA MOORE"/>
    <n v="382.12200000000001"/>
    <s v="Jan-2025"/>
    <n v="76.424399999999991"/>
    <s v="Pen Electronics"/>
  </r>
  <r>
    <n v="5027"/>
    <x v="495"/>
    <s v="Daniel Hahn"/>
    <s v="East"/>
    <s v="Office Supplies"/>
    <s v="Desk"/>
    <n v="4"/>
    <n v="803.71"/>
    <n v="3214.84"/>
    <s v="Low"/>
    <n v="2025"/>
    <s v="Daniel Hahn"/>
    <s v="DANIEL HAHN"/>
    <n v="2893.3560000000002"/>
    <s v="Jan-2025"/>
    <n v="578.6712"/>
    <s v="Desk Office Supplies"/>
  </r>
  <r>
    <n v="9123"/>
    <x v="495"/>
    <s v="Maria Smith"/>
    <s v="South"/>
    <s v="Office Supplies"/>
    <s v="Notebook"/>
    <n v="9"/>
    <n v="90.11"/>
    <n v="810.99"/>
    <s v="Low"/>
    <n v="2025"/>
    <s v="Maria Smith"/>
    <s v="MARIA SMITH"/>
    <n v="729.89100000000008"/>
    <s v="Jan-2025"/>
    <n v="145.97819999999999"/>
    <s v="Notebook Office Supplies"/>
  </r>
  <r>
    <n v="2009"/>
    <x v="496"/>
    <s v="Gregory Choi"/>
    <s v="South"/>
    <s v="Electronics"/>
    <s v="Desk"/>
    <n v="7"/>
    <n v="839.73"/>
    <n v="5878.1100000000006"/>
    <s v="High"/>
    <n v="2025"/>
    <s v="Gregory Choi"/>
    <s v="GREGORY CHOI"/>
    <n v="5290.2990000000009"/>
    <s v="Jan-2025"/>
    <n v="1058.0598"/>
    <s v="Desk Electronics"/>
  </r>
  <r>
    <n v="5684"/>
    <x v="497"/>
    <s v="Emily Garcia"/>
    <s v="East"/>
    <s v="Office Supplies"/>
    <s v="Pen"/>
    <n v="9"/>
    <n v="868.36"/>
    <n v="7815.24"/>
    <s v="High"/>
    <n v="2025"/>
    <s v="Emily Garcia"/>
    <s v="EMILY GARCIA"/>
    <n v="7033.7160000000003"/>
    <s v="Jan-2025"/>
    <n v="1406.7431999999999"/>
    <s v="Pen Office Supplies"/>
  </r>
  <r>
    <n v="4365"/>
    <x v="497"/>
    <s v="Mark Bradley"/>
    <s v="North"/>
    <s v="Electronics"/>
    <s v="Pen"/>
    <n v="5"/>
    <n v="102.96"/>
    <n v="514.79999999999995"/>
    <s v="Low"/>
    <n v="2025"/>
    <s v="Mark Bradley"/>
    <s v="MARK BRADLEY"/>
    <n v="463.32"/>
    <s v="Jan-2025"/>
    <n v="92.663999999999987"/>
    <s v="Pen Electronics"/>
  </r>
  <r>
    <n v="6123"/>
    <x v="498"/>
    <s v="Luis Riley"/>
    <s v="North"/>
    <s v="Electronics"/>
    <s v="Pen"/>
    <n v="5"/>
    <n v="126.14"/>
    <n v="630.70000000000005"/>
    <s v="Low"/>
    <n v="2025"/>
    <s v="Luis Riley"/>
    <s v="LUIS RILEY"/>
    <n v="567.63"/>
    <s v="Jan-2025"/>
    <n v="113.52600000000001"/>
    <s v="Pen Electronics"/>
  </r>
  <r>
    <n v="3832"/>
    <x v="498"/>
    <s v="Jeffrey Ford"/>
    <s v="West"/>
    <s v="Office Supplies"/>
    <s v="Pen"/>
    <n v="9"/>
    <n v="120.8"/>
    <n v="1087.2"/>
    <s v="Low"/>
    <n v="2025"/>
    <s v="Jeffrey Ford"/>
    <s v="JEFFREY FORD"/>
    <n v="978.48"/>
    <s v="Jan-2025"/>
    <n v="195.696"/>
    <s v="Pen Office Supplies"/>
  </r>
  <r>
    <n v="6516"/>
    <x v="499"/>
    <s v="Rebecca Taylor"/>
    <s v="North"/>
    <s v="Office Supplies"/>
    <s v="Pen"/>
    <n v="8"/>
    <n v="372.8"/>
    <n v="2982.4"/>
    <s v="Low"/>
    <n v="2025"/>
    <s v="Rebecca Taylor"/>
    <s v="REBECCA TAYLOR"/>
    <n v="2684.1600000000003"/>
    <s v="Jan-2025"/>
    <n v="536.83199999999999"/>
    <s v="Pen Office Supplies"/>
  </r>
  <r>
    <n v="6210"/>
    <x v="499"/>
    <s v="Sarah Moore"/>
    <s v="East"/>
    <s v="Furniture"/>
    <s v="Desk"/>
    <n v="8"/>
    <n v="110.41"/>
    <n v="883.28"/>
    <s v="Low"/>
    <n v="2025"/>
    <s v="Sarah Moore"/>
    <s v="SARAH MOORE"/>
    <n v="794.952"/>
    <s v="Jan-2025"/>
    <n v="158.99039999999999"/>
    <s v="Desk Furniture"/>
  </r>
  <r>
    <n v="2352"/>
    <x v="499"/>
    <s v="Steven Mclaughlin"/>
    <s v="West"/>
    <s v="Electronics"/>
    <s v="Monitor"/>
    <n v="4"/>
    <n v="992.56"/>
    <n v="3970.24"/>
    <s v="Low"/>
    <n v="2025"/>
    <s v="Steven Mclaughlin"/>
    <s v="STEVEN MCLAUGHLIN"/>
    <n v="3573.2159999999999"/>
    <s v="Jan-2025"/>
    <n v="714.64319999999998"/>
    <s v="Monitor Electronics"/>
  </r>
  <r>
    <n v="9229"/>
    <x v="500"/>
    <s v="Ronald Ware"/>
    <s v="East"/>
    <s v="Electronics"/>
    <s v="Table"/>
    <n v="2"/>
    <n v="307.95"/>
    <n v="615.9"/>
    <s v="Low"/>
    <n v="2025"/>
    <s v="Ronald Ware"/>
    <s v="RONALD WARE"/>
    <n v="554.30999999999995"/>
    <s v="Jan-2025"/>
    <n v="110.86199999999999"/>
    <s v="Table Electronics"/>
  </r>
  <r>
    <n v="7904"/>
    <x v="500"/>
    <s v="Keith Olsen"/>
    <s v="South"/>
    <s v="Electronics"/>
    <s v="Printer"/>
    <n v="3"/>
    <n v="459.83"/>
    <n v="1379.49"/>
    <s v="Low"/>
    <n v="2025"/>
    <s v="Keith Olsen"/>
    <s v="KEITH OLSEN"/>
    <n v="1241.5409999999999"/>
    <s v="Jan-2025"/>
    <n v="248.3082"/>
    <s v="Printer Electronics"/>
  </r>
  <r>
    <n v="8810"/>
    <x v="501"/>
    <s v="Michelle Obrien"/>
    <s v="West"/>
    <s v="Office Supplies"/>
    <s v="Chair"/>
    <n v="4"/>
    <n v="991.26"/>
    <n v="3965.04"/>
    <s v="Low"/>
    <n v="2025"/>
    <s v="Michelle Obrien"/>
    <s v="MICHELLE OBRIEN"/>
    <n v="3568.5360000000001"/>
    <s v="Jan-2025"/>
    <n v="713.70719999999994"/>
    <s v="Chair Office Supplies"/>
  </r>
  <r>
    <n v="4074"/>
    <x v="501"/>
    <s v="Kimberly Holland"/>
    <s v="North"/>
    <s v="Furniture"/>
    <s v="Desk"/>
    <n v="1"/>
    <n v="996.37"/>
    <n v="996.37"/>
    <s v="Low"/>
    <n v="2025"/>
    <s v="Kimberly Holland"/>
    <s v="KIMBERLY HOLLAND"/>
    <n v="896.73300000000006"/>
    <s v="Jan-2025"/>
    <n v="179.3466"/>
    <s v="Desk Furniture"/>
  </r>
  <r>
    <n v="1652"/>
    <x v="502"/>
    <s v="Victoria Romero"/>
    <s v="South"/>
    <s v="Furniture"/>
    <s v="Desk"/>
    <n v="7"/>
    <n v="238.36"/>
    <n v="1668.52"/>
    <s v="Low"/>
    <n v="2025"/>
    <s v="Victoria Romero"/>
    <s v="VICTORIA ROMERO"/>
    <n v="1501.6680000000001"/>
    <s v="Jan-2025"/>
    <n v="300.33359999999999"/>
    <s v="Desk Furniture"/>
  </r>
  <r>
    <n v="4435"/>
    <x v="503"/>
    <s v="Amber Garcia"/>
    <s v="West"/>
    <s v="Furniture"/>
    <s v="Pen"/>
    <n v="4"/>
    <n v="709.41"/>
    <n v="2837.64"/>
    <s v="Low"/>
    <n v="2025"/>
    <s v="Amber Garcia"/>
    <s v="AMBER GARCIA"/>
    <n v="2553.8759999999997"/>
    <s v="Jan-2025"/>
    <n v="510.77519999999998"/>
    <s v="Pen Furniture"/>
  </r>
  <r>
    <n v="9056"/>
    <x v="503"/>
    <s v="Laura Howell"/>
    <s v="East"/>
    <s v="Electronics"/>
    <s v="Laptop"/>
    <n v="2"/>
    <n v="216.43"/>
    <n v="432.86"/>
    <s v="Low"/>
    <n v="2025"/>
    <s v="Laura Howell"/>
    <s v="LAURA HOWELL"/>
    <n v="389.57400000000001"/>
    <s v="Jan-2025"/>
    <n v="77.9148"/>
    <s v="Laptop Electronics"/>
  </r>
  <r>
    <n v="7159"/>
    <x v="504"/>
    <s v="William Clark"/>
    <s v="East"/>
    <s v="Office Supplies"/>
    <s v="Desk"/>
    <n v="1"/>
    <n v="788.48"/>
    <n v="788.48"/>
    <s v="Low"/>
    <n v="2025"/>
    <s v="William Clark"/>
    <s v="WILLIAM CLARK"/>
    <n v="709.63200000000006"/>
    <s v="Jan-2025"/>
    <n v="141.9264"/>
    <s v="Desk Office Supplies"/>
  </r>
  <r>
    <n v="4690"/>
    <x v="505"/>
    <s v="Patrick Anderson"/>
    <s v="West"/>
    <s v="Furniture"/>
    <s v="Pen"/>
    <n v="8"/>
    <n v="29.51"/>
    <n v="236.08"/>
    <s v="Low"/>
    <n v="2025"/>
    <s v="Patrick Anderson"/>
    <s v="PATRICK ANDERSON"/>
    <n v="212.47200000000001"/>
    <s v="Jan-2025"/>
    <n v="42.494399999999999"/>
    <s v="Pen Furniture"/>
  </r>
  <r>
    <n v="9764"/>
    <x v="505"/>
    <s v="Melissa Morgan"/>
    <s v="West"/>
    <s v="Office Supplies"/>
    <s v="Monitor"/>
    <n v="6"/>
    <n v="282.06"/>
    <n v="1692.36"/>
    <s v="Low"/>
    <n v="2025"/>
    <s v="Melissa Morgan"/>
    <s v="MELISSA MORGAN"/>
    <n v="1523.124"/>
    <s v="Jan-2025"/>
    <n v="304.62479999999999"/>
    <s v="Monitor Office Supplies"/>
  </r>
  <r>
    <n v="8690"/>
    <x v="506"/>
    <s v="Elizabeth Mclean"/>
    <s v="East"/>
    <s v="Office Supplies"/>
    <s v="Chair"/>
    <n v="3"/>
    <n v="950.73"/>
    <n v="2852.19"/>
    <s v="Low"/>
    <n v="2025"/>
    <s v="Elizabeth Mclean"/>
    <s v="ELIZABETH MCLEAN"/>
    <n v="2566.971"/>
    <s v="Jan-2025"/>
    <n v="513.39419999999996"/>
    <s v="Chair Office Supplies"/>
  </r>
  <r>
    <n v="3315"/>
    <x v="506"/>
    <s v="Kara Walsh"/>
    <s v="South"/>
    <s v="Electronics"/>
    <s v="Printer"/>
    <n v="8"/>
    <n v="232.2"/>
    <n v="1857.6"/>
    <s v="Low"/>
    <n v="2025"/>
    <s v="Kara Walsh"/>
    <s v="KARA WALSH"/>
    <n v="1671.84"/>
    <s v="Jan-2025"/>
    <n v="334.36799999999999"/>
    <s v="Printer Electronics"/>
  </r>
  <r>
    <n v="4505"/>
    <x v="506"/>
    <s v="Danny Burns"/>
    <s v="South"/>
    <s v="Furniture"/>
    <s v="Printer"/>
    <n v="5"/>
    <n v="175.94"/>
    <n v="879.7"/>
    <s v="Low"/>
    <n v="2025"/>
    <s v="Danny Burns"/>
    <s v="DANNY BURNS"/>
    <n v="791.73"/>
    <s v="Jan-2025"/>
    <n v="158.346"/>
    <s v="Printer Furniture"/>
  </r>
  <r>
    <n v="6843"/>
    <x v="507"/>
    <s v="Timothy Shelton"/>
    <s v="North"/>
    <s v="Office Supplies"/>
    <s v="Printer"/>
    <n v="2"/>
    <n v="544.1"/>
    <n v="1088.2"/>
    <s v="Low"/>
    <n v="2025"/>
    <s v="Timothy Shelton"/>
    <s v="TIMOTHY SHELTON"/>
    <n v="979.38000000000011"/>
    <s v="Jan-2025"/>
    <n v="195.876"/>
    <s v="Printer Office Supplies"/>
  </r>
  <r>
    <n v="1179"/>
    <x v="507"/>
    <s v="Grant Arnold"/>
    <s v="West"/>
    <s v="Furniture"/>
    <s v="Table"/>
    <n v="3"/>
    <n v="969.19"/>
    <n v="2907.57"/>
    <s v="Low"/>
    <n v="2025"/>
    <s v="Grant Arnold"/>
    <s v="GRANT ARNOLD"/>
    <n v="2616.8130000000001"/>
    <s v="Jan-2025"/>
    <n v="523.36260000000004"/>
    <s v="Table Furniture"/>
  </r>
  <r>
    <n v="3589"/>
    <x v="507"/>
    <s v="Alan Romero"/>
    <s v="South"/>
    <s v="Office Supplies"/>
    <s v="Pen"/>
    <n v="8"/>
    <n v="90.81"/>
    <n v="726.48"/>
    <s v="Low"/>
    <n v="2025"/>
    <s v="Alan Romero"/>
    <s v="ALAN ROMERO"/>
    <n v="653.83199999999999"/>
    <s v="Jan-2025"/>
    <n v="130.7664"/>
    <s v="Pen Office Supplies"/>
  </r>
  <r>
    <n v="3992"/>
    <x v="508"/>
    <s v="George Scott PhD"/>
    <s v="North"/>
    <s v="Electronics"/>
    <s v="Printer"/>
    <n v="9"/>
    <n v="450.85"/>
    <n v="4057.65"/>
    <s v="Low"/>
    <n v="2025"/>
    <s v="George Scott Phd"/>
    <s v="GEORGE SCOTT PHD"/>
    <n v="3651.8850000000002"/>
    <s v="Feb-2025"/>
    <n v="730.37699999999995"/>
    <s v="Printer Electronics"/>
  </r>
  <r>
    <n v="7757"/>
    <x v="508"/>
    <s v="Joseph Miller"/>
    <s v="North"/>
    <s v="Furniture"/>
    <s v="Notebook"/>
    <n v="5"/>
    <n v="141.19999999999999"/>
    <n v="706"/>
    <s v="Low"/>
    <n v="2025"/>
    <s v="Joseph Miller"/>
    <s v="JOSEPH MILLER"/>
    <n v="635.4"/>
    <s v="Feb-2025"/>
    <n v="127.08"/>
    <s v="Notebook Furniture"/>
  </r>
  <r>
    <n v="5303"/>
    <x v="509"/>
    <s v="Melissa Santiago"/>
    <s v="South"/>
    <s v="Office Supplies"/>
    <s v="Desk"/>
    <n v="2"/>
    <n v="631.23"/>
    <n v="1262.46"/>
    <s v="Low"/>
    <n v="2025"/>
    <s v="Melissa Santiago"/>
    <s v="MELISSA SANTIAGO"/>
    <n v="1136.2140000000002"/>
    <s v="Feb-2025"/>
    <n v="227.24279999999999"/>
    <s v="Desk Office Supplies"/>
  </r>
  <r>
    <n v="7681"/>
    <x v="509"/>
    <s v="Emily Gomez"/>
    <s v="East"/>
    <s v="Electronics"/>
    <s v="Table"/>
    <n v="5"/>
    <n v="237.66"/>
    <n v="1188.3"/>
    <s v="Low"/>
    <n v="2025"/>
    <s v="Emily Gomez"/>
    <s v="EMILY GOMEZ"/>
    <n v="1069.47"/>
    <s v="Feb-2025"/>
    <n v="213.89399999999998"/>
    <s v="Table Electronics"/>
  </r>
  <r>
    <n v="8226"/>
    <x v="509"/>
    <s v="Christopher Jones"/>
    <s v="West"/>
    <s v="Furniture"/>
    <s v="Laptop"/>
    <n v="5"/>
    <n v="667.17"/>
    <n v="3335.85"/>
    <s v="Low"/>
    <n v="2025"/>
    <s v="Christopher Jones"/>
    <s v="CHRISTOPHER JONES"/>
    <n v="3002.2649999999999"/>
    <s v="Feb-2025"/>
    <n v="600.45299999999997"/>
    <s v="Laptop Furniture"/>
  </r>
  <r>
    <n v="8565"/>
    <x v="509"/>
    <s v="Joshua Gay"/>
    <s v="West"/>
    <s v="Electronics"/>
    <s v="Printer"/>
    <n v="1"/>
    <n v="465.2"/>
    <n v="465.2"/>
    <s v="Low"/>
    <n v="2025"/>
    <s v="Joshua Gay"/>
    <s v="JOSHUA GAY"/>
    <n v="418.68"/>
    <s v="Feb-2025"/>
    <n v="83.73599999999999"/>
    <s v="Printer Electronics"/>
  </r>
  <r>
    <n v="3196"/>
    <x v="510"/>
    <s v="Jason Garcia"/>
    <s v="West"/>
    <s v="Electronics"/>
    <s v="Pen"/>
    <n v="1"/>
    <n v="215.81"/>
    <n v="215.81"/>
    <s v="Low"/>
    <n v="2025"/>
    <s v="Jason Garcia"/>
    <s v="JASON GARCIA"/>
    <n v="194.22900000000001"/>
    <s v="Feb-2025"/>
    <n v="38.845799999999997"/>
    <s v="Pen Electronics"/>
  </r>
  <r>
    <n v="8434"/>
    <x v="510"/>
    <s v="Mr. Tyler Guerra"/>
    <s v="West"/>
    <s v="Furniture"/>
    <s v="Laptop"/>
    <n v="7"/>
    <n v="819.28"/>
    <n v="5734.96"/>
    <s v="High"/>
    <n v="2025"/>
    <s v="Mr. Tyler Guerra"/>
    <s v="MR. TYLER GUERRA"/>
    <n v="5161.4639999999999"/>
    <s v="Feb-2025"/>
    <n v="1032.2927999999999"/>
    <s v="Laptop Furniture"/>
  </r>
  <r>
    <n v="4470"/>
    <x v="510"/>
    <s v="Dawn Ward"/>
    <s v="North"/>
    <s v="Electronics"/>
    <s v="Chair"/>
    <n v="6"/>
    <n v="539.96"/>
    <n v="3239.76"/>
    <s v="Low"/>
    <n v="2025"/>
    <s v="Dawn Ward"/>
    <s v="DAWN WARD"/>
    <n v="2915.7840000000006"/>
    <s v="Feb-2025"/>
    <n v="583.15679999999998"/>
    <s v="Chair Electronics"/>
  </r>
  <r>
    <n v="7431"/>
    <x v="511"/>
    <s v="Elizabeth Hughes"/>
    <s v="North"/>
    <s v="Furniture"/>
    <s v="Printer"/>
    <n v="8"/>
    <n v="896.17"/>
    <n v="7169.36"/>
    <s v="High"/>
    <n v="2025"/>
    <s v="Elizabeth Hughes"/>
    <s v="ELIZABETH HUGHES"/>
    <n v="6452.424"/>
    <s v="Feb-2025"/>
    <n v="1290.4848"/>
    <s v="Printer Furniture"/>
  </r>
  <r>
    <n v="2587"/>
    <x v="512"/>
    <s v="Michael Wilkinson"/>
    <s v="North"/>
    <s v="Electronics"/>
    <s v="Printer"/>
    <n v="4"/>
    <n v="431.24"/>
    <n v="1724.96"/>
    <s v="Low"/>
    <n v="2025"/>
    <s v="Michael Wilkinson"/>
    <s v="MICHAEL WILKINSON"/>
    <n v="1552.4640000000002"/>
    <s v="Feb-2025"/>
    <n v="310.49279999999999"/>
    <s v="Printer Electronics"/>
  </r>
  <r>
    <n v="7733"/>
    <x v="512"/>
    <s v="Katie Parrish"/>
    <s v="East"/>
    <s v="Office Supplies"/>
    <s v="Laptop"/>
    <n v="4"/>
    <n v="281.42"/>
    <n v="1125.68"/>
    <s v="Low"/>
    <n v="2025"/>
    <s v="Katie Parrish"/>
    <s v="KATIE PARRISH"/>
    <n v="1013.1120000000001"/>
    <s v="Feb-2025"/>
    <n v="202.6224"/>
    <s v="Laptop Office Supplies"/>
  </r>
  <r>
    <n v="3563"/>
    <x v="513"/>
    <s v="Donald Kennedy"/>
    <s v="South"/>
    <s v="Electronics"/>
    <s v="Desk"/>
    <n v="9"/>
    <n v="479.47"/>
    <n v="4315.2299999999996"/>
    <s v="Low"/>
    <n v="2025"/>
    <s v="Donald Kennedy"/>
    <s v="DONALD KENNEDY"/>
    <n v="3883.7070000000003"/>
    <s v="Feb-2025"/>
    <n v="776.74139999999989"/>
    <s v="Desk Electronics"/>
  </r>
  <r>
    <n v="6818"/>
    <x v="513"/>
    <s v="Aaron Sanders"/>
    <s v="South"/>
    <s v="Furniture"/>
    <s v="Desk"/>
    <n v="3"/>
    <n v="635.5"/>
    <n v="1906.5"/>
    <s v="Low"/>
    <n v="2025"/>
    <s v="Aaron Sanders"/>
    <s v="AARON SANDERS"/>
    <n v="1715.8500000000001"/>
    <s v="Feb-2025"/>
    <n v="343.16999999999996"/>
    <s v="Desk Furniture"/>
  </r>
  <r>
    <n v="3816"/>
    <x v="513"/>
    <s v="Lindsey Williams"/>
    <s v="South"/>
    <s v="Office Supplies"/>
    <s v="Table"/>
    <n v="1"/>
    <n v="582.6"/>
    <n v="582.6"/>
    <s v="Low"/>
    <n v="2025"/>
    <s v="Lindsey Williams"/>
    <s v="LINDSEY WILLIAMS"/>
    <n v="524.34"/>
    <s v="Feb-2025"/>
    <n v="104.86799999999999"/>
    <s v="Table Office Supplies"/>
  </r>
  <r>
    <n v="1464"/>
    <x v="514"/>
    <s v="Douglas Ferguson"/>
    <s v="North"/>
    <s v="Office Supplies"/>
    <s v="Chair"/>
    <n v="8"/>
    <n v="626.74"/>
    <n v="5013.92"/>
    <s v="High"/>
    <n v="2025"/>
    <s v="Douglas Ferguson"/>
    <s v="DOUGLAS FERGUSON"/>
    <n v="4512.5280000000002"/>
    <s v="Feb-2025"/>
    <n v="902.50559999999996"/>
    <s v="Chair Office Supplies"/>
  </r>
  <r>
    <n v="1348"/>
    <x v="514"/>
    <s v="Billy Willis"/>
    <s v="East"/>
    <s v="Electronics"/>
    <s v="Monitor"/>
    <n v="3"/>
    <n v="318.7"/>
    <n v="956.09999999999991"/>
    <s v="Low"/>
    <n v="2025"/>
    <s v="Billy Willis"/>
    <s v="BILLY WILLIS"/>
    <n v="860.49"/>
    <s v="Feb-2025"/>
    <n v="172.09799999999998"/>
    <s v="Monitor Electronics"/>
  </r>
  <r>
    <n v="9948"/>
    <x v="515"/>
    <s v="Joseph Rodriguez"/>
    <s v="East"/>
    <s v="Office Supplies"/>
    <s v="Pen"/>
    <n v="8"/>
    <n v="970.12"/>
    <n v="7760.96"/>
    <s v="High"/>
    <n v="2025"/>
    <s v="Joseph Rodriguez"/>
    <s v="JOSEPH RODRIGUEZ"/>
    <n v="6984.8640000000005"/>
    <s v="Feb-2025"/>
    <n v="1396.9728"/>
    <s v="Pen Office Supplies"/>
  </r>
  <r>
    <n v="3428"/>
    <x v="515"/>
    <s v="Gregory Jones"/>
    <s v="East"/>
    <s v="Furniture"/>
    <s v="Table"/>
    <n v="2"/>
    <n v="952.29"/>
    <n v="1904.58"/>
    <s v="Low"/>
    <n v="2025"/>
    <s v="Gregory Jones"/>
    <s v="GREGORY JONES"/>
    <n v="1714.1220000000001"/>
    <s v="Feb-2025"/>
    <n v="342.82439999999997"/>
    <s v="Table Furniture"/>
  </r>
  <r>
    <n v="8175"/>
    <x v="515"/>
    <s v="Mark Glover"/>
    <s v="South"/>
    <s v="Furniture"/>
    <s v="Laptop"/>
    <n v="1"/>
    <n v="574.9"/>
    <n v="574.9"/>
    <s v="Low"/>
    <n v="2025"/>
    <s v="Mark Glover"/>
    <s v="MARK GLOVER"/>
    <n v="517.41"/>
    <s v="Feb-2025"/>
    <n v="103.48199999999999"/>
    <s v="Laptop Furniture"/>
  </r>
  <r>
    <n v="8612"/>
    <x v="516"/>
    <s v="Melinda Dorsey"/>
    <s v="South"/>
    <s v="Furniture"/>
    <s v="Printer"/>
    <n v="4"/>
    <n v="301.52"/>
    <n v="1206.08"/>
    <s v="Low"/>
    <n v="2025"/>
    <s v="Melinda Dorsey"/>
    <s v="MELINDA DORSEY"/>
    <n v="1085.472"/>
    <s v="Feb-2025"/>
    <n v="217.09439999999998"/>
    <s v="Printer Furniture"/>
  </r>
  <r>
    <n v="4126"/>
    <x v="516"/>
    <s v="Brendan Rivera"/>
    <s v="West"/>
    <s v="Office Supplies"/>
    <s v="Chair"/>
    <n v="8"/>
    <n v="802.58"/>
    <n v="6420.64"/>
    <s v="High"/>
    <n v="2025"/>
    <s v="Brendan Rivera"/>
    <s v="BRENDAN RIVERA"/>
    <n v="5778.576"/>
    <s v="Feb-2025"/>
    <n v="1155.7152000000001"/>
    <s v="Chair Office Supplies"/>
  </r>
  <r>
    <n v="9192"/>
    <x v="517"/>
    <s v="Joseph Moore"/>
    <s v="West"/>
    <s v="Electronics"/>
    <s v="Printer"/>
    <n v="8"/>
    <n v="769.52"/>
    <n v="6156.16"/>
    <s v="High"/>
    <n v="2025"/>
    <s v="Joseph Moore"/>
    <s v="JOSEPH MOORE"/>
    <n v="5540.5439999999999"/>
    <s v="Feb-2025"/>
    <n v="1108.1088"/>
    <s v="Printer Electronics"/>
  </r>
  <r>
    <n v="9632"/>
    <x v="518"/>
    <s v="Angela Carlson"/>
    <s v="West"/>
    <s v="Electronics"/>
    <s v="Pen"/>
    <n v="6"/>
    <n v="671.53"/>
    <n v="4029.18"/>
    <s v="Low"/>
    <n v="2025"/>
    <s v="Angela Carlson"/>
    <s v="ANGELA CARLSON"/>
    <n v="3626.2619999999997"/>
    <s v="Feb-2025"/>
    <n v="725.25239999999997"/>
    <s v="Pen Electronics"/>
  </r>
  <r>
    <n v="1512"/>
    <x v="518"/>
    <s v="Andrew Kelly"/>
    <s v="East"/>
    <s v="Furniture"/>
    <s v="Chair"/>
    <n v="1"/>
    <n v="719.16"/>
    <n v="719.16"/>
    <s v="Low"/>
    <n v="2025"/>
    <s v="Andrew Kelly"/>
    <s v="ANDREW KELLY"/>
    <n v="647.24400000000003"/>
    <s v="Feb-2025"/>
    <n v="129.44879999999998"/>
    <s v="Chair Furniture"/>
  </r>
  <r>
    <n v="1298"/>
    <x v="519"/>
    <s v="Kimberly Strong"/>
    <s v="North"/>
    <s v="Furniture"/>
    <s v="Monitor"/>
    <n v="6"/>
    <n v="784.56"/>
    <n v="4707.3599999999997"/>
    <s v="Low"/>
    <n v="2025"/>
    <s v="Kimberly Strong"/>
    <s v="KIMBERLY STRONG"/>
    <n v="4236.6239999999998"/>
    <s v="Feb-2025"/>
    <n v="847.32479999999987"/>
    <s v="Monitor Furniture"/>
  </r>
  <r>
    <n v="5424"/>
    <x v="520"/>
    <s v="Robert Davis"/>
    <s v="East"/>
    <s v="Furniture"/>
    <s v="Notebook"/>
    <n v="8"/>
    <n v="300.22000000000003"/>
    <n v="2401.7600000000002"/>
    <s v="Low"/>
    <n v="2025"/>
    <s v="Robert Davis"/>
    <s v="ROBERT DAVIS"/>
    <n v="2161.5840000000003"/>
    <s v="Feb-2025"/>
    <n v="432.3168"/>
    <s v="Notebook Furniture"/>
  </r>
  <r>
    <n v="7674"/>
    <x v="520"/>
    <s v="Jesse Ball"/>
    <s v="North"/>
    <s v="Furniture"/>
    <s v="Chair"/>
    <n v="7"/>
    <n v="46.64"/>
    <n v="326.48"/>
    <s v="Low"/>
    <n v="2025"/>
    <s v="Jesse Ball"/>
    <s v="JESSE BALL"/>
    <n v="293.83199999999999"/>
    <s v="Feb-2025"/>
    <n v="58.766400000000004"/>
    <s v="Chair Furniture"/>
  </r>
  <r>
    <n v="2339"/>
    <x v="520"/>
    <s v="Kim Wilson"/>
    <s v="South"/>
    <s v="Furniture"/>
    <s v="Pen"/>
    <n v="3"/>
    <n v="42.2"/>
    <n v="126.6"/>
    <s v="Low"/>
    <n v="2025"/>
    <s v="Kim Wilson"/>
    <s v="KIM WILSON"/>
    <n v="113.94000000000001"/>
    <s v="Feb-2025"/>
    <n v="22.787999999999997"/>
    <s v="Pen Furniture"/>
  </r>
  <r>
    <n v="6503"/>
    <x v="521"/>
    <s v="Carol Chase"/>
    <s v="South"/>
    <s v="Office Supplies"/>
    <s v="Desk"/>
    <n v="4"/>
    <n v="231.58"/>
    <n v="926.32"/>
    <s v="Low"/>
    <n v="2025"/>
    <s v="Carol Chase"/>
    <s v="CAROL CHASE"/>
    <n v="833.6880000000001"/>
    <s v="Feb-2025"/>
    <n v="166.73760000000001"/>
    <s v="Desk Office Supplies"/>
  </r>
  <r>
    <n v="3848"/>
    <x v="522"/>
    <s v="April Martinez"/>
    <s v="South"/>
    <s v="Office Supplies"/>
    <s v="Pen"/>
    <n v="1"/>
    <n v="69.66"/>
    <n v="69.66"/>
    <s v="Low"/>
    <n v="2025"/>
    <s v="April Martinez"/>
    <s v="APRIL MARTINEZ"/>
    <n v="62.693999999999996"/>
    <s v="Feb-2025"/>
    <n v="12.538799999999998"/>
    <s v="Pen Office Supplies"/>
  </r>
  <r>
    <n v="8163"/>
    <x v="523"/>
    <s v="Julie Carlson"/>
    <s v="South"/>
    <s v="Furniture"/>
    <s v="Desk"/>
    <n v="4"/>
    <n v="517.1"/>
    <n v="2068.4"/>
    <s v="Low"/>
    <n v="2025"/>
    <s v="Julie Carlson"/>
    <s v="JULIE CARLSON"/>
    <n v="1861.5600000000002"/>
    <s v="Feb-2025"/>
    <n v="372.31200000000001"/>
    <s v="Desk Furniture"/>
  </r>
  <r>
    <n v="5643"/>
    <x v="524"/>
    <s v="Mr. Bruce Smith"/>
    <s v="North"/>
    <s v="Furniture"/>
    <s v="Laptop"/>
    <n v="7"/>
    <n v="893.74"/>
    <n v="6256.18"/>
    <s v="High"/>
    <n v="2025"/>
    <s v="Mr. Bruce Smith"/>
    <s v="MR. BRUCE SMITH"/>
    <n v="5630.5619999999999"/>
    <s v="Feb-2025"/>
    <n v="1126.1124"/>
    <s v="Laptop Furniture"/>
  </r>
  <r>
    <n v="3478"/>
    <x v="524"/>
    <s v="Jonathan Smith"/>
    <s v="East"/>
    <s v="Office Supplies"/>
    <s v="Table"/>
    <n v="7"/>
    <n v="500.92"/>
    <n v="3506.44"/>
    <s v="Low"/>
    <n v="2025"/>
    <s v="Jonathan Smith"/>
    <s v="JONATHAN SMITH"/>
    <n v="3155.7960000000003"/>
    <s v="Feb-2025"/>
    <n v="631.15919999999994"/>
    <s v="Table Office Supplies"/>
  </r>
  <r>
    <n v="5649"/>
    <x v="524"/>
    <s v="David Holder"/>
    <s v="South"/>
    <s v="Electronics"/>
    <s v="Pen"/>
    <n v="4"/>
    <n v="158.55000000000001"/>
    <n v="634.20000000000005"/>
    <s v="Low"/>
    <n v="2025"/>
    <s v="David Holder"/>
    <s v="DAVID HOLDER"/>
    <n v="570.78000000000009"/>
    <s v="Feb-2025"/>
    <n v="114.15600000000001"/>
    <s v="Pen Electronics"/>
  </r>
  <r>
    <n v="9028"/>
    <x v="525"/>
    <s v="Mark Johnson"/>
    <s v="North"/>
    <s v="Electronics"/>
    <s v="Monitor"/>
    <n v="8"/>
    <n v="382.13"/>
    <n v="3057.04"/>
    <s v="Low"/>
    <n v="2025"/>
    <s v="Mark Johnson"/>
    <s v="MARK JOHNSON"/>
    <n v="2751.3360000000002"/>
    <s v="Feb-2025"/>
    <n v="550.2672"/>
    <s v="Monitor Electronics"/>
  </r>
  <r>
    <n v="1920"/>
    <x v="526"/>
    <s v="Shawn Perez"/>
    <s v="East"/>
    <s v="Furniture"/>
    <s v="Table"/>
    <n v="3"/>
    <n v="427.21"/>
    <n v="1281.6300000000001"/>
    <s v="Low"/>
    <n v="2025"/>
    <s v="Shawn Perez"/>
    <s v="SHAWN PEREZ"/>
    <n v="1153.4669999999999"/>
    <s v="Feb-2025"/>
    <n v="230.6934"/>
    <s v="Table Furniture"/>
  </r>
  <r>
    <n v="3113"/>
    <x v="526"/>
    <s v="Rachel Reed"/>
    <s v="North"/>
    <s v="Office Supplies"/>
    <s v="Notebook"/>
    <n v="4"/>
    <n v="549.04"/>
    <n v="2196.16"/>
    <s v="Low"/>
    <n v="2025"/>
    <s v="Rachel Reed"/>
    <s v="RACHEL REED"/>
    <n v="1976.5439999999999"/>
    <s v="Feb-2025"/>
    <n v="395.30879999999996"/>
    <s v="Notebook Office Supplies"/>
  </r>
  <r>
    <n v="5873"/>
    <x v="526"/>
    <s v="Lindsey Thompson"/>
    <s v="West"/>
    <s v="Office Supplies"/>
    <s v="Laptop"/>
    <n v="8"/>
    <n v="931.29"/>
    <n v="7450.32"/>
    <s v="High"/>
    <n v="2025"/>
    <s v="Lindsey Thompson"/>
    <s v="LINDSEY THOMPSON"/>
    <n v="6705.2879999999996"/>
    <s v="Feb-2025"/>
    <n v="1341.0575999999999"/>
    <s v="Laptop Office Supplies"/>
  </r>
  <r>
    <n v="7276"/>
    <x v="527"/>
    <s v="Cynthia Reese"/>
    <s v="North"/>
    <s v="Electronics"/>
    <s v="Notebook"/>
    <n v="4"/>
    <n v="808.5"/>
    <n v="3234"/>
    <s v="Low"/>
    <n v="2025"/>
    <s v="Cynthia Reese"/>
    <s v="CYNTHIA REESE"/>
    <n v="2910.6"/>
    <s v="Feb-2025"/>
    <n v="582.12"/>
    <s v="Notebook Electronics"/>
  </r>
  <r>
    <n v="7006"/>
    <x v="527"/>
    <s v="Katie Stone"/>
    <s v="South"/>
    <s v="Office Supplies"/>
    <s v="Table"/>
    <n v="1"/>
    <n v="254.76"/>
    <n v="254.76"/>
    <s v="Low"/>
    <n v="2025"/>
    <s v="Katie Stone"/>
    <s v="KATIE STONE"/>
    <n v="229.28399999999999"/>
    <s v="Feb-2025"/>
    <n v="45.8568"/>
    <s v="Table Office Supplies"/>
  </r>
  <r>
    <n v="6854"/>
    <x v="528"/>
    <s v="Joseph Stewart"/>
    <s v="North"/>
    <s v="Furniture"/>
    <s v="Pen"/>
    <n v="8"/>
    <n v="182.16"/>
    <n v="1457.28"/>
    <s v="Low"/>
    <n v="2025"/>
    <s v="Joseph Stewart"/>
    <s v="JOSEPH STEWART"/>
    <n v="1311.5519999999999"/>
    <s v="Feb-2025"/>
    <n v="262.31039999999996"/>
    <s v="Pen Furniture"/>
  </r>
  <r>
    <n v="7080"/>
    <x v="529"/>
    <s v="Nancy Meyer"/>
    <s v="East"/>
    <s v="Electronics"/>
    <s v="Notebook"/>
    <n v="9"/>
    <n v="604.51"/>
    <n v="5440.59"/>
    <s v="High"/>
    <n v="2025"/>
    <s v="Nancy Meyer"/>
    <s v="NANCY MEYER"/>
    <n v="4896.5309999999999"/>
    <s v="Feb-2025"/>
    <n v="979.30619999999999"/>
    <s v="Notebook Electronics"/>
  </r>
  <r>
    <n v="4333"/>
    <x v="529"/>
    <s v="Christian Carpenter"/>
    <s v="West"/>
    <s v="Electronics"/>
    <s v="Monitor"/>
    <n v="1"/>
    <n v="813.65"/>
    <n v="813.65"/>
    <s v="Low"/>
    <n v="2025"/>
    <s v="Christian Carpenter"/>
    <s v="CHRISTIAN CARPENTER"/>
    <n v="732.28499999999997"/>
    <s v="Feb-2025"/>
    <n v="146.45699999999999"/>
    <s v="Monitor Electronics"/>
  </r>
  <r>
    <n v="5102"/>
    <x v="530"/>
    <s v="Joseph Williams"/>
    <s v="East"/>
    <s v="Furniture"/>
    <s v="Chair"/>
    <n v="9"/>
    <n v="916.33"/>
    <n v="8246.9700000000012"/>
    <s v="High"/>
    <n v="2025"/>
    <s v="Joseph Williams"/>
    <s v="JOSEPH WILLIAMS"/>
    <n v="7422.2730000000001"/>
    <s v="Feb-2025"/>
    <n v="1484.4546000000003"/>
    <s v="Chair Furniture"/>
  </r>
  <r>
    <n v="3168"/>
    <x v="530"/>
    <s v="Travis Nelson"/>
    <s v="East"/>
    <s v="Electronics"/>
    <s v="Table"/>
    <n v="5"/>
    <n v="879.84"/>
    <n v="4399.2"/>
    <s v="Low"/>
    <n v="2025"/>
    <s v="Travis Nelson"/>
    <s v="TRAVIS NELSON"/>
    <n v="3959.2799999999997"/>
    <s v="Feb-2025"/>
    <n v="791.85599999999999"/>
    <s v="Table Electronics"/>
  </r>
  <r>
    <n v="8145"/>
    <x v="530"/>
    <s v="Laura Paul"/>
    <s v="East"/>
    <s v="Furniture"/>
    <s v="Chair"/>
    <n v="5"/>
    <n v="696.75"/>
    <n v="3483.75"/>
    <s v="Low"/>
    <n v="2025"/>
    <s v="Laura Paul"/>
    <s v="LAURA PAUL"/>
    <n v="3135.375"/>
    <s v="Feb-2025"/>
    <n v="627.07499999999993"/>
    <s v="Chair Furniture"/>
  </r>
  <r>
    <n v="9063"/>
    <x v="530"/>
    <s v="Tammy Hurley"/>
    <s v="East"/>
    <s v="Office Supplies"/>
    <s v="Pen"/>
    <n v="5"/>
    <n v="805"/>
    <n v="4025"/>
    <s v="Low"/>
    <n v="2025"/>
    <s v="Tammy Hurley"/>
    <s v="TAMMY HURLEY"/>
    <n v="3622.5"/>
    <s v="Feb-2025"/>
    <n v="724.5"/>
    <s v="Pen Office Supplies"/>
  </r>
  <r>
    <n v="9498"/>
    <x v="531"/>
    <s v="Shannon Dalton"/>
    <s v="West"/>
    <s v="Furniture"/>
    <s v="Notebook"/>
    <n v="9"/>
    <n v="664.76"/>
    <n v="5982.84"/>
    <s v="High"/>
    <n v="2025"/>
    <s v="Shannon Dalton"/>
    <s v="SHANNON DALTON"/>
    <n v="5384.5559999999996"/>
    <s v="Feb-2025"/>
    <n v="1076.9112"/>
    <s v="Notebook Furniture"/>
  </r>
  <r>
    <n v="5475"/>
    <x v="532"/>
    <s v="Jose Jones"/>
    <s v="North"/>
    <s v="Furniture"/>
    <s v="Pen"/>
    <n v="9"/>
    <n v="558.64"/>
    <n v="5027.76"/>
    <s v="High"/>
    <n v="2025"/>
    <s v="Jose Jones"/>
    <s v="JOSE JONES"/>
    <n v="4524.9840000000004"/>
    <s v="Feb-2025"/>
    <n v="904.99680000000001"/>
    <s v="Pen Furniture"/>
  </r>
  <r>
    <n v="5390"/>
    <x v="532"/>
    <s v="Jessica Brown"/>
    <s v="East"/>
    <s v="Office Supplies"/>
    <s v="Notebook"/>
    <n v="3"/>
    <n v="21.99"/>
    <n v="65.97"/>
    <s v="Low"/>
    <n v="2025"/>
    <s v="Jessica Brown"/>
    <s v="JESSICA BROWN"/>
    <n v="59.373000000000005"/>
    <s v="Feb-2025"/>
    <n v="11.874599999999999"/>
    <s v="Notebook Office Supplies"/>
  </r>
  <r>
    <n v="4347"/>
    <x v="532"/>
    <s v="Michael White"/>
    <s v="East"/>
    <s v="Office Supplies"/>
    <s v="Desk"/>
    <n v="6"/>
    <n v="299.89"/>
    <n v="1799.34"/>
    <s v="Low"/>
    <n v="2025"/>
    <s v="Michael White"/>
    <s v="MICHAEL WHITE"/>
    <n v="1619.4059999999999"/>
    <s v="Feb-2025"/>
    <n v="323.88119999999998"/>
    <s v="Desk Office Supplies"/>
  </r>
  <r>
    <n v="8110"/>
    <x v="533"/>
    <s v="Roger Morgan"/>
    <s v="North"/>
    <s v="Office Supplies"/>
    <s v="Notebook"/>
    <n v="8"/>
    <n v="654.91"/>
    <n v="5239.28"/>
    <s v="High"/>
    <n v="2025"/>
    <s v="Roger Morgan"/>
    <s v="ROGER MORGAN"/>
    <n v="4715.3519999999999"/>
    <s v="Mar-2025"/>
    <n v="943.07039999999995"/>
    <s v="Notebook Office Supplies"/>
  </r>
  <r>
    <n v="2163"/>
    <x v="534"/>
    <s v="James Parsons"/>
    <s v="South"/>
    <s v="Electronics"/>
    <s v="Printer"/>
    <n v="5"/>
    <n v="385.9"/>
    <n v="1929.5"/>
    <s v="Low"/>
    <n v="2025"/>
    <s v="James Parsons"/>
    <s v="JAMES PARSONS"/>
    <n v="1736.55"/>
    <s v="Mar-2025"/>
    <n v="347.31"/>
    <s v="Printer Electronics"/>
  </r>
  <r>
    <n v="9369"/>
    <x v="534"/>
    <s v="Megan Taylor"/>
    <s v="North"/>
    <s v="Office Supplies"/>
    <s v="Monitor"/>
    <n v="1"/>
    <n v="429.5"/>
    <n v="429.5"/>
    <s v="Low"/>
    <n v="2025"/>
    <s v="Megan Taylor"/>
    <s v="MEGAN TAYLOR"/>
    <n v="386.55"/>
    <s v="Mar-2025"/>
    <n v="77.31"/>
    <s v="Monitor Office Supplies"/>
  </r>
  <r>
    <n v="2781"/>
    <x v="534"/>
    <s v="Cody Mckinney"/>
    <s v="West"/>
    <s v="Office Supplies"/>
    <s v="Notebook"/>
    <n v="8"/>
    <n v="242.3"/>
    <n v="1938.4"/>
    <s v="Low"/>
    <n v="2025"/>
    <s v="Cody Mckinney"/>
    <s v="CODY MCKINNEY"/>
    <n v="1744.5600000000002"/>
    <s v="Mar-2025"/>
    <n v="348.91199999999998"/>
    <s v="Notebook Office Supplies"/>
  </r>
  <r>
    <n v="5217"/>
    <x v="535"/>
    <s v="Paul Kim"/>
    <s v="West"/>
    <s v="Electronics"/>
    <s v="Notebook"/>
    <n v="7"/>
    <n v="325.56"/>
    <n v="2278.92"/>
    <s v="Low"/>
    <n v="2025"/>
    <s v="Paul Kim"/>
    <s v="PAUL KIM"/>
    <n v="2051.0280000000002"/>
    <s v="Mar-2025"/>
    <n v="410.2056"/>
    <s v="Notebook Electronics"/>
  </r>
  <r>
    <n v="6790"/>
    <x v="535"/>
    <s v="Shane Roberts"/>
    <s v="South"/>
    <s v="Office Supplies"/>
    <s v="Table"/>
    <n v="9"/>
    <n v="416.92"/>
    <n v="3752.28"/>
    <s v="Low"/>
    <n v="2025"/>
    <s v="Shane Roberts"/>
    <s v="SHANE ROBERTS"/>
    <n v="3377.0520000000001"/>
    <s v="Mar-2025"/>
    <n v="675.41039999999998"/>
    <s v="Table Office Supplies"/>
  </r>
  <r>
    <n v="3691"/>
    <x v="536"/>
    <s v="Dr. Brandon Ryan"/>
    <s v="South"/>
    <s v="Electronics"/>
    <s v="Monitor"/>
    <n v="6"/>
    <n v="821"/>
    <n v="4926"/>
    <s v="Low"/>
    <n v="2025"/>
    <s v="Dr. Brandon Ryan"/>
    <s v="DR. BRANDON RYAN"/>
    <n v="4433.3999999999996"/>
    <s v="Mar-2025"/>
    <n v="886.68"/>
    <s v="Monitor Electronics"/>
  </r>
  <r>
    <n v="9353"/>
    <x v="536"/>
    <s v="Victor Flores"/>
    <s v="North"/>
    <s v="Office Supplies"/>
    <s v="Laptop"/>
    <n v="4"/>
    <n v="776.89"/>
    <n v="3107.56"/>
    <s v="Low"/>
    <n v="2025"/>
    <s v="Victor Flores"/>
    <s v="VICTOR FLORES"/>
    <n v="2796.8040000000001"/>
    <s v="Mar-2025"/>
    <n v="559.36079999999993"/>
    <s v="Laptop Office Supplies"/>
  </r>
  <r>
    <n v="7293"/>
    <x v="537"/>
    <s v="Lisa Davidson"/>
    <s v="East"/>
    <s v="Electronics"/>
    <s v="Chair"/>
    <n v="8"/>
    <n v="699.06"/>
    <n v="5592.48"/>
    <s v="High"/>
    <n v="2025"/>
    <s v="Lisa Davidson"/>
    <s v="LISA DAVIDSON"/>
    <n v="5033.232"/>
    <s v="Mar-2025"/>
    <n v="1006.6463999999999"/>
    <s v="Chair Electronics"/>
  </r>
  <r>
    <n v="2049"/>
    <x v="538"/>
    <s v="Jeremy Carpenter"/>
    <s v="West"/>
    <s v="Furniture"/>
    <s v="Table"/>
    <n v="4"/>
    <n v="624.71"/>
    <n v="2498.84"/>
    <s v="Low"/>
    <n v="2025"/>
    <s v="Jeremy Carpenter"/>
    <s v="JEREMY CARPENTER"/>
    <n v="2248.9560000000001"/>
    <s v="Mar-2025"/>
    <n v="449.7912"/>
    <s v="Table Furniture"/>
  </r>
  <r>
    <n v="9928"/>
    <x v="538"/>
    <s v="Daniel Dickson"/>
    <s v="North"/>
    <s v="Furniture"/>
    <s v="Notebook"/>
    <n v="8"/>
    <n v="436.58"/>
    <n v="3492.64"/>
    <s v="Low"/>
    <n v="2025"/>
    <s v="Daniel Dickson"/>
    <s v="DANIEL DICKSON"/>
    <n v="3143.3759999999997"/>
    <s v="Mar-2025"/>
    <n v="628.6751999999999"/>
    <s v="Notebook Furniture"/>
  </r>
  <r>
    <n v="9875"/>
    <x v="539"/>
    <s v="Brian Ballard"/>
    <s v="West"/>
    <s v="Electronics"/>
    <s v="Printer"/>
    <n v="1"/>
    <n v="257.17"/>
    <n v="257.17"/>
    <s v="Low"/>
    <n v="2025"/>
    <s v="Brian Ballard"/>
    <s v="BRIAN BALLARD"/>
    <n v="231.45300000000003"/>
    <s v="Mar-2025"/>
    <n v="46.290599999999998"/>
    <s v="Printer Electronics"/>
  </r>
  <r>
    <n v="1055"/>
    <x v="540"/>
    <s v="Daniel Wagner"/>
    <s v="East"/>
    <s v="Furniture"/>
    <s v="Desk"/>
    <n v="8"/>
    <n v="265.31"/>
    <n v="2122.48"/>
    <s v="Low"/>
    <n v="2025"/>
    <s v="Daniel Wagner"/>
    <s v="DANIEL WAGNER"/>
    <n v="1910.232"/>
    <s v="Mar-2025"/>
    <n v="382.04640000000001"/>
    <s v="Desk Furniture"/>
  </r>
  <r>
    <n v="1632"/>
    <x v="541"/>
    <s v="Lisa Nguyen"/>
    <s v="East"/>
    <s v="Office Supplies"/>
    <s v="Desk"/>
    <n v="3"/>
    <n v="207.55"/>
    <n v="622.65000000000009"/>
    <s v="Low"/>
    <n v="2025"/>
    <s v="Lisa Nguyen"/>
    <s v="LISA NGUYEN"/>
    <n v="560.38499999999999"/>
    <s v="Mar-2025"/>
    <n v="112.07700000000001"/>
    <s v="Desk Office Supplies"/>
  </r>
  <r>
    <n v="9829"/>
    <x v="541"/>
    <s v="Kyle Sharp"/>
    <s v="South"/>
    <s v="Furniture"/>
    <s v="Notebook"/>
    <n v="1"/>
    <n v="277.05"/>
    <n v="277.05"/>
    <s v="Low"/>
    <n v="2025"/>
    <s v="Kyle Sharp"/>
    <s v="KYLE SHARP"/>
    <n v="249.34500000000003"/>
    <s v="Mar-2025"/>
    <n v="49.869"/>
    <s v="Notebook Furniture"/>
  </r>
  <r>
    <n v="1009"/>
    <x v="542"/>
    <s v="Nicole Graves"/>
    <s v="West"/>
    <s v="Office Supplies"/>
    <s v="Monitor"/>
    <n v="8"/>
    <n v="857.14"/>
    <n v="6857.12"/>
    <s v="High"/>
    <n v="2025"/>
    <s v="Nicole Graves"/>
    <s v="NICOLE GRAVES"/>
    <n v="6171.4080000000004"/>
    <s v="Mar-2025"/>
    <n v="1234.2816"/>
    <s v="Monitor Office Supplies"/>
  </r>
  <r>
    <n v="4750"/>
    <x v="542"/>
    <s v="Derek Rodriguez"/>
    <s v="South"/>
    <s v="Furniture"/>
    <s v="Chair"/>
    <n v="2"/>
    <n v="765.97"/>
    <n v="1531.94"/>
    <s v="Low"/>
    <n v="2025"/>
    <s v="Derek Rodriguez"/>
    <s v="DEREK RODRIGUEZ"/>
    <n v="1378.7460000000001"/>
    <s v="Mar-2025"/>
    <n v="275.74919999999997"/>
    <s v="Chair Furniture"/>
  </r>
  <r>
    <n v="3693"/>
    <x v="542"/>
    <s v="Kathleen Khan"/>
    <s v="South"/>
    <s v="Electronics"/>
    <s v="Printer"/>
    <n v="2"/>
    <n v="214.36"/>
    <n v="428.72"/>
    <s v="Low"/>
    <n v="2025"/>
    <s v="Kathleen Khan"/>
    <s v="KATHLEEN KHAN"/>
    <n v="385.84800000000001"/>
    <s v="Mar-2025"/>
    <n v="77.169600000000003"/>
    <s v="Printer Electronics"/>
  </r>
  <r>
    <n v="1700"/>
    <x v="542"/>
    <s v="Dr. Pamela Bond DDS"/>
    <s v="South"/>
    <s v="Electronics"/>
    <s v="Table"/>
    <n v="6"/>
    <n v="98.23"/>
    <n v="589.38"/>
    <s v="Low"/>
    <n v="2025"/>
    <s v="Dr. Pamela Bond Dds"/>
    <s v="DR. PAMELA BOND DDS"/>
    <n v="530.44200000000001"/>
    <s v="Mar-2025"/>
    <n v="106.08839999999999"/>
    <s v="Table Electronics"/>
  </r>
  <r>
    <n v="7508"/>
    <x v="543"/>
    <s v="David Jones"/>
    <s v="South"/>
    <s v="Office Supplies"/>
    <s v="Notebook"/>
    <n v="5"/>
    <n v="622.42999999999995"/>
    <n v="3112.15"/>
    <s v="Low"/>
    <n v="2025"/>
    <s v="David Jones"/>
    <s v="DAVID JONES"/>
    <n v="2800.9349999999999"/>
    <s v="Mar-2025"/>
    <n v="560.18700000000001"/>
    <s v="Notebook Office Supplies"/>
  </r>
  <r>
    <n v="3570"/>
    <x v="543"/>
    <s v="Christopher Carpenter"/>
    <s v="South"/>
    <s v="Electronics"/>
    <s v="Printer"/>
    <n v="1"/>
    <n v="686.42"/>
    <n v="686.42"/>
    <s v="Low"/>
    <n v="2025"/>
    <s v="Christopher Carpenter"/>
    <s v="CHRISTOPHER CARPENTER"/>
    <n v="617.77800000000002"/>
    <s v="Mar-2025"/>
    <n v="123.55559999999998"/>
    <s v="Printer Electronics"/>
  </r>
  <r>
    <n v="6590"/>
    <x v="543"/>
    <s v="Michael Moreno"/>
    <s v="East"/>
    <s v="Office Supplies"/>
    <s v="Printer"/>
    <n v="3"/>
    <n v="720.94"/>
    <n v="2162.8200000000002"/>
    <s v="Low"/>
    <n v="2025"/>
    <s v="Michael Moreno"/>
    <s v="MICHAEL MORENO"/>
    <n v="1946.5380000000005"/>
    <s v="Mar-2025"/>
    <n v="389.30760000000004"/>
    <s v="Printer Office Supplies"/>
  </r>
  <r>
    <n v="4078"/>
    <x v="544"/>
    <s v="Michael Jones"/>
    <s v="East"/>
    <s v="Office Supplies"/>
    <s v="Chair"/>
    <n v="1"/>
    <n v="683.34"/>
    <n v="683.34"/>
    <s v="Low"/>
    <n v="2025"/>
    <s v="Michael Jones"/>
    <s v="MICHAEL JONES"/>
    <n v="615.00600000000009"/>
    <s v="Mar-2025"/>
    <n v="123.0012"/>
    <s v="Chair Office Supplies"/>
  </r>
  <r>
    <n v="2670"/>
    <x v="544"/>
    <s v="Cindy Fisher"/>
    <s v="North"/>
    <s v="Furniture"/>
    <s v="Chair"/>
    <n v="4"/>
    <n v="519.66999999999996"/>
    <n v="2078.6799999999998"/>
    <s v="Low"/>
    <n v="2025"/>
    <s v="Cindy Fisher"/>
    <s v="CINDY FISHER"/>
    <n v="1870.8119999999999"/>
    <s v="Mar-2025"/>
    <n v="374.16239999999993"/>
    <s v="Chair Furniture"/>
  </r>
  <r>
    <n v="9570"/>
    <x v="545"/>
    <s v="Jeffrey Moreno"/>
    <s v="West"/>
    <s v="Office Supplies"/>
    <s v="Printer"/>
    <n v="2"/>
    <n v="968.18"/>
    <n v="1936.36"/>
    <s v="Low"/>
    <n v="2025"/>
    <s v="Jeffrey Moreno"/>
    <s v="JEFFREY MORENO"/>
    <n v="1742.7239999999999"/>
    <s v="Mar-2025"/>
    <n v="348.54479999999995"/>
    <s v="Printer Office Supplies"/>
  </r>
  <r>
    <n v="5065"/>
    <x v="546"/>
    <s v="Casey King MD"/>
    <s v="East"/>
    <s v="Furniture"/>
    <s v="Printer"/>
    <n v="3"/>
    <n v="32.24"/>
    <n v="96.72"/>
    <s v="Low"/>
    <n v="2025"/>
    <s v="Casey King Md"/>
    <s v="CASEY KING MD"/>
    <n v="87.048000000000002"/>
    <s v="Mar-2025"/>
    <n v="17.409599999999998"/>
    <s v="Printer Furniture"/>
  </r>
  <r>
    <n v="3644"/>
    <x v="546"/>
    <s v="Nichole Coleman"/>
    <s v="East"/>
    <s v="Office Supplies"/>
    <s v="Pen"/>
    <n v="1"/>
    <n v="667.03"/>
    <n v="667.03"/>
    <s v="Low"/>
    <n v="2025"/>
    <s v="Nichole Coleman"/>
    <s v="NICHOLE COLEMAN"/>
    <n v="600.327"/>
    <s v="Mar-2025"/>
    <n v="120.0654"/>
    <s v="Pen Office Supplies"/>
  </r>
  <r>
    <n v="9336"/>
    <x v="547"/>
    <s v="Stephanie Parker"/>
    <s v="North"/>
    <s v="Electronics"/>
    <s v="Printer"/>
    <n v="5"/>
    <n v="436"/>
    <n v="2180"/>
    <s v="Low"/>
    <n v="2025"/>
    <s v="Stephanie Parker"/>
    <s v="STEPHANIE PARKER"/>
    <n v="1962.0000000000002"/>
    <s v="Mar-2025"/>
    <n v="392.4"/>
    <s v="Printer Electronics"/>
  </r>
  <r>
    <n v="3220"/>
    <x v="548"/>
    <s v="Christopher Jackson"/>
    <s v="East"/>
    <s v="Electronics"/>
    <s v="Desk"/>
    <n v="1"/>
    <n v="531.14"/>
    <n v="531.14"/>
    <s v="Low"/>
    <n v="2025"/>
    <s v="Christopher Jackson"/>
    <s v="CHRISTOPHER JACKSON"/>
    <n v="478.02600000000001"/>
    <s v="Mar-2025"/>
    <n v="95.605199999999996"/>
    <s v="Desk Electronics"/>
  </r>
  <r>
    <n v="8731"/>
    <x v="549"/>
    <s v="Frank Waters"/>
    <s v="South"/>
    <s v="Office Supplies"/>
    <s v="Printer"/>
    <n v="2"/>
    <n v="274.36"/>
    <n v="548.72"/>
    <s v="Low"/>
    <n v="2025"/>
    <s v="Frank Waters"/>
    <s v="FRANK WATERS"/>
    <n v="493.84800000000001"/>
    <s v="Mar-2025"/>
    <n v="98.769599999999997"/>
    <s v="Printer Office Supplies"/>
  </r>
  <r>
    <n v="6850"/>
    <x v="549"/>
    <s v="Andrew Molina"/>
    <s v="East"/>
    <s v="Electronics"/>
    <s v="Monitor"/>
    <n v="3"/>
    <n v="279.89999999999998"/>
    <n v="839.69999999999993"/>
    <s v="Low"/>
    <n v="2025"/>
    <s v="Andrew Molina"/>
    <s v="ANDREW MOLINA"/>
    <n v="755.73"/>
    <s v="Mar-2025"/>
    <n v="151.14599999999999"/>
    <s v="Monitor Electronics"/>
  </r>
  <r>
    <n v="8419"/>
    <x v="549"/>
    <s v="Bobby Walker"/>
    <s v="East"/>
    <s v="Electronics"/>
    <s v="Table"/>
    <n v="3"/>
    <n v="70.739999999999995"/>
    <n v="212.22"/>
    <s v="Low"/>
    <n v="2025"/>
    <s v="Bobby Walker"/>
    <s v="BOBBY WALKER"/>
    <n v="190.99799999999999"/>
    <s v="Mar-2025"/>
    <n v="38.199599999999997"/>
    <s v="Table Electronics"/>
  </r>
  <r>
    <n v="4637"/>
    <x v="550"/>
    <s v="Sarah Miller"/>
    <s v="East"/>
    <s v="Office Supplies"/>
    <s v="Desk"/>
    <n v="6"/>
    <n v="111.48"/>
    <n v="668.88"/>
    <s v="Low"/>
    <n v="2025"/>
    <s v="Sarah Miller"/>
    <s v="SARAH MILLER"/>
    <n v="601.99200000000008"/>
    <s v="Mar-2025"/>
    <n v="120.3984"/>
    <s v="Desk Office Supplies"/>
  </r>
  <r>
    <n v="7359"/>
    <x v="550"/>
    <s v="Michael Barnes"/>
    <s v="South"/>
    <s v="Furniture"/>
    <s v="Table"/>
    <n v="4"/>
    <n v="460.19"/>
    <n v="1840.76"/>
    <s v="Low"/>
    <n v="2025"/>
    <s v="Michael Barnes"/>
    <s v="MICHAEL BARNES"/>
    <n v="1656.684"/>
    <s v="Mar-2025"/>
    <n v="331.33679999999998"/>
    <s v="Table Furniture"/>
  </r>
  <r>
    <n v="3592"/>
    <x v="551"/>
    <s v="Jacqueline Johnson"/>
    <s v="East"/>
    <s v="Office Supplies"/>
    <s v="Monitor"/>
    <n v="3"/>
    <n v="171.89"/>
    <n v="515.66999999999996"/>
    <s v="Low"/>
    <n v="2025"/>
    <s v="Jacqueline Johnson"/>
    <s v="JACQUELINE JOHNSON"/>
    <n v="464.10299999999995"/>
    <s v="Mar-2025"/>
    <n v="92.820599999999985"/>
    <s v="Monitor Office Supplies"/>
  </r>
  <r>
    <n v="7734"/>
    <x v="551"/>
    <s v="Dean Wells"/>
    <s v="East"/>
    <s v="Furniture"/>
    <s v="Monitor"/>
    <n v="6"/>
    <n v="318.19"/>
    <n v="1909.14"/>
    <s v="Low"/>
    <n v="2025"/>
    <s v="Dean Wells"/>
    <s v="DEAN WELLS"/>
    <n v="1718.2259999999999"/>
    <s v="Mar-2025"/>
    <n v="343.64519999999999"/>
    <s v="Monitor Furniture"/>
  </r>
  <r>
    <n v="2466"/>
    <x v="552"/>
    <s v="Larry Newman"/>
    <s v="West"/>
    <s v="Electronics"/>
    <s v="Laptop"/>
    <n v="5"/>
    <n v="852.08"/>
    <n v="4260.4000000000005"/>
    <s v="Low"/>
    <n v="2025"/>
    <s v="Larry Newman"/>
    <s v="LARRY NEWMAN"/>
    <n v="3834.3600000000006"/>
    <s v="Mar-2025"/>
    <n v="766.87200000000007"/>
    <s v="Laptop Electronics"/>
  </r>
  <r>
    <n v="5410"/>
    <x v="553"/>
    <s v="Tammy Sanchez"/>
    <s v="West"/>
    <s v="Electronics"/>
    <s v="Table"/>
    <n v="7"/>
    <n v="720.42"/>
    <n v="5042.9399999999996"/>
    <s v="High"/>
    <n v="2025"/>
    <s v="Tammy Sanchez"/>
    <s v="TAMMY SANCHEZ"/>
    <n v="4538.6459999999997"/>
    <s v="Apr-2025"/>
    <n v="907.72919999999988"/>
    <s v="Table Electronics"/>
  </r>
  <r>
    <n v="8297"/>
    <x v="553"/>
    <s v="Becky Sweeney"/>
    <s v="West"/>
    <s v="Electronics"/>
    <s v="Printer"/>
    <n v="1"/>
    <n v="902.74"/>
    <n v="902.74"/>
    <s v="Low"/>
    <n v="2025"/>
    <s v="Becky Sweeney"/>
    <s v="BECKY SWEENEY"/>
    <n v="812.46600000000001"/>
    <s v="Apr-2025"/>
    <n v="162.4932"/>
    <s v="Printer Electronics"/>
  </r>
  <r>
    <n v="9424"/>
    <x v="554"/>
    <s v="Sabrina Duran"/>
    <s v="West"/>
    <s v="Furniture"/>
    <s v="Laptop"/>
    <n v="7"/>
    <n v="799.58"/>
    <n v="5597.06"/>
    <s v="High"/>
    <n v="2025"/>
    <s v="Sabrina Duran"/>
    <s v="SABRINA DURAN"/>
    <n v="5037.3540000000003"/>
    <s v="Apr-2025"/>
    <n v="1007.4708000000001"/>
    <s v="Laptop Furniture"/>
  </r>
  <r>
    <n v="5603"/>
    <x v="555"/>
    <s v="Lynn Poole"/>
    <s v="North"/>
    <s v="Electronics"/>
    <s v="Chair"/>
    <n v="3"/>
    <n v="554.72"/>
    <n v="1664.16"/>
    <s v="Low"/>
    <n v="2025"/>
    <s v="Lynn Poole"/>
    <s v="LYNN POOLE"/>
    <n v="1497.7440000000001"/>
    <s v="Apr-2025"/>
    <n v="299.54880000000003"/>
    <s v="Chair Electronics"/>
  </r>
  <r>
    <n v="3344"/>
    <x v="556"/>
    <s v="Taylor Lowe"/>
    <s v="North"/>
    <s v="Furniture"/>
    <s v="Notebook"/>
    <n v="2"/>
    <n v="757.49"/>
    <n v="1514.98"/>
    <s v="Low"/>
    <n v="2025"/>
    <s v="Taylor Lowe"/>
    <s v="TAYLOR LOWE"/>
    <n v="1363.482"/>
    <s v="Apr-2025"/>
    <n v="272.69639999999998"/>
    <s v="Notebook Furnitu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FA131E-B01E-4AD5-9978-61D055A1EA81}" name="PivotTable5" cacheId="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V2:W115" firstHeaderRow="1" firstDataRow="1" firstDataCol="1"/>
  <pivotFields count="16">
    <pivotField showAll="0"/>
    <pivotField numFmtId="164" showAll="0"/>
    <pivotField showAll="0">
      <items count="992">
        <item x="51"/>
        <item x="912"/>
        <item x="38"/>
        <item x="104"/>
        <item x="790"/>
        <item x="761"/>
        <item x="783"/>
        <item x="899"/>
        <item x="422"/>
        <item x="266"/>
        <item x="377"/>
        <item x="546"/>
        <item x="14"/>
        <item x="507"/>
        <item x="638"/>
        <item x="148"/>
        <item x="211"/>
        <item x="719"/>
        <item x="311"/>
        <item x="185"/>
        <item x="771"/>
        <item x="210"/>
        <item x="122"/>
        <item x="750"/>
        <item x="686"/>
        <item x="609"/>
        <item x="194"/>
        <item x="785"/>
        <item x="688"/>
        <item x="734"/>
        <item x="711"/>
        <item x="470"/>
        <item x="130"/>
        <item x="889"/>
        <item x="188"/>
        <item x="748"/>
        <item x="323"/>
        <item x="230"/>
        <item x="500"/>
        <item x="281"/>
        <item x="437"/>
        <item x="845"/>
        <item x="797"/>
        <item x="618"/>
        <item x="195"/>
        <item x="768"/>
        <item x="305"/>
        <item x="777"/>
        <item x="757"/>
        <item x="979"/>
        <item x="718"/>
        <item x="440"/>
        <item x="921"/>
        <item x="850"/>
        <item x="325"/>
        <item x="74"/>
        <item x="433"/>
        <item x="506"/>
        <item x="590"/>
        <item x="628"/>
        <item x="812"/>
        <item x="400"/>
        <item x="131"/>
        <item x="392"/>
        <item x="770"/>
        <item x="37"/>
        <item x="690"/>
        <item x="802"/>
        <item x="927"/>
        <item x="339"/>
        <item x="270"/>
        <item x="331"/>
        <item x="64"/>
        <item x="733"/>
        <item x="522"/>
        <item x="834"/>
        <item x="862"/>
        <item x="217"/>
        <item x="824"/>
        <item x="847"/>
        <item x="987"/>
        <item x="811"/>
        <item x="764"/>
        <item x="720"/>
        <item x="442"/>
        <item x="421"/>
        <item x="591"/>
        <item x="915"/>
        <item x="291"/>
        <item x="745"/>
        <item x="980"/>
        <item x="853"/>
        <item x="534"/>
        <item x="539"/>
        <item x="2"/>
        <item x="349"/>
        <item x="111"/>
        <item x="640"/>
        <item x="237"/>
        <item x="61"/>
        <item x="672"/>
        <item x="568"/>
        <item x="919"/>
        <item x="960"/>
        <item x="463"/>
        <item x="571"/>
        <item x="678"/>
        <item x="712"/>
        <item x="643"/>
        <item x="340"/>
        <item x="414"/>
        <item x="818"/>
        <item x="662"/>
        <item x="196"/>
        <item x="805"/>
        <item x="726"/>
        <item x="113"/>
        <item x="258"/>
        <item x="425"/>
        <item x="67"/>
        <item x="171"/>
        <item x="224"/>
        <item x="248"/>
        <item x="738"/>
        <item x="579"/>
        <item x="359"/>
        <item x="926"/>
        <item x="117"/>
        <item x="574"/>
        <item x="147"/>
        <item x="974"/>
        <item x="364"/>
        <item x="103"/>
        <item x="163"/>
        <item x="616"/>
        <item x="475"/>
        <item x="594"/>
        <item x="652"/>
        <item x="844"/>
        <item x="55"/>
        <item x="592"/>
        <item x="17"/>
        <item x="808"/>
        <item x="12"/>
        <item x="836"/>
        <item x="443"/>
        <item x="449"/>
        <item x="423"/>
        <item x="940"/>
        <item x="825"/>
        <item x="830"/>
        <item x="198"/>
        <item x="602"/>
        <item x="459"/>
        <item x="50"/>
        <item x="252"/>
        <item x="476"/>
        <item x="573"/>
        <item x="857"/>
        <item x="207"/>
        <item x="265"/>
        <item x="969"/>
        <item x="472"/>
        <item x="15"/>
        <item x="977"/>
        <item x="253"/>
        <item x="636"/>
        <item x="557"/>
        <item x="747"/>
        <item x="56"/>
        <item x="540"/>
        <item x="354"/>
        <item x="31"/>
        <item x="216"/>
        <item x="865"/>
        <item x="972"/>
        <item x="587"/>
        <item x="952"/>
        <item x="146"/>
        <item x="95"/>
        <item x="710"/>
        <item x="306"/>
        <item x="297"/>
        <item x="81"/>
        <item x="298"/>
        <item x="54"/>
        <item x="698"/>
        <item x="140"/>
        <item x="338"/>
        <item x="526"/>
        <item x="564"/>
        <item x="319"/>
        <item x="70"/>
        <item x="861"/>
        <item x="206"/>
        <item x="82"/>
        <item x="219"/>
        <item x="810"/>
        <item x="936"/>
        <item x="316"/>
        <item x="127"/>
        <item x="838"/>
        <item x="959"/>
        <item x="9"/>
        <item x="874"/>
        <item x="335"/>
        <item x="391"/>
        <item x="33"/>
        <item x="303"/>
        <item x="819"/>
        <item x="961"/>
        <item x="69"/>
        <item x="461"/>
        <item x="49"/>
        <item x="565"/>
        <item x="730"/>
        <item x="896"/>
        <item x="68"/>
        <item x="161"/>
        <item x="488"/>
        <item x="629"/>
        <item x="193"/>
        <item x="514"/>
        <item x="788"/>
        <item x="742"/>
        <item x="798"/>
        <item x="696"/>
        <item x="585"/>
        <item x="412"/>
        <item x="7"/>
        <item x="931"/>
        <item x="294"/>
        <item x="968"/>
        <item x="145"/>
        <item x="743"/>
        <item x="501"/>
        <item x="397"/>
        <item x="91"/>
        <item x="467"/>
        <item x="327"/>
        <item x="907"/>
        <item x="647"/>
        <item x="654"/>
        <item x="984"/>
        <item x="641"/>
        <item x="796"/>
        <item x="760"/>
        <item x="683"/>
        <item x="555"/>
        <item x="318"/>
        <item x="586"/>
        <item x="283"/>
        <item x="728"/>
        <item x="965"/>
        <item x="859"/>
        <item x="569"/>
        <item x="386"/>
        <item x="178"/>
        <item x="427"/>
        <item x="276"/>
        <item x="160"/>
        <item x="911"/>
        <item x="663"/>
        <item x="432"/>
        <item x="503"/>
        <item x="914"/>
        <item x="21"/>
        <item x="515"/>
        <item x="65"/>
        <item x="955"/>
        <item x="727"/>
        <item x="570"/>
        <item x="66"/>
        <item x="106"/>
        <item x="213"/>
        <item x="402"/>
        <item x="701"/>
        <item x="967"/>
        <item x="96"/>
        <item x="32"/>
        <item x="257"/>
        <item x="175"/>
        <item x="763"/>
        <item x="741"/>
        <item x="908"/>
        <item x="398"/>
        <item x="894"/>
        <item x="424"/>
        <item x="59"/>
        <item x="541"/>
        <item x="469"/>
        <item x="877"/>
        <item x="903"/>
        <item x="754"/>
        <item x="375"/>
        <item x="780"/>
        <item x="307"/>
        <item x="98"/>
        <item x="129"/>
        <item x="45"/>
        <item x="462"/>
        <item x="342"/>
        <item x="595"/>
        <item x="250"/>
        <item x="786"/>
        <item x="867"/>
        <item x="593"/>
        <item x="309"/>
        <item x="120"/>
        <item x="201"/>
        <item x="42"/>
        <item x="218"/>
        <item x="167"/>
        <item x="403"/>
        <item x="158"/>
        <item x="142"/>
        <item x="119"/>
        <item x="181"/>
        <item x="978"/>
        <item x="46"/>
        <item x="282"/>
        <item x="758"/>
        <item x="215"/>
        <item x="813"/>
        <item x="284"/>
        <item x="280"/>
        <item x="312"/>
        <item x="464"/>
        <item x="304"/>
        <item x="900"/>
        <item x="123"/>
        <item x="481"/>
        <item x="203"/>
        <item x="684"/>
        <item x="622"/>
        <item x="89"/>
        <item x="634"/>
        <item x="898"/>
        <item x="876"/>
        <item x="556"/>
        <item x="803"/>
        <item x="249"/>
        <item x="843"/>
        <item x="471"/>
        <item x="360"/>
        <item x="78"/>
        <item x="420"/>
        <item x="236"/>
        <item x="379"/>
        <item x="346"/>
        <item x="389"/>
        <item x="543"/>
        <item x="40"/>
        <item x="301"/>
        <item x="673"/>
        <item x="473"/>
        <item x="16"/>
        <item x="388"/>
        <item x="487"/>
        <item x="528"/>
        <item x="387"/>
        <item x="393"/>
        <item x="623"/>
        <item x="72"/>
        <item x="355"/>
        <item x="57"/>
        <item x="483"/>
        <item x="789"/>
        <item x="699"/>
        <item x="286"/>
        <item x="317"/>
        <item x="94"/>
        <item x="102"/>
        <item x="983"/>
        <item x="822"/>
        <item x="580"/>
        <item x="612"/>
        <item x="108"/>
        <item x="381"/>
        <item x="413"/>
        <item x="26"/>
        <item x="497"/>
        <item x="603"/>
        <item x="705"/>
        <item x="950"/>
        <item x="149"/>
        <item x="840"/>
        <item x="670"/>
        <item x="85"/>
        <item x="776"/>
        <item x="334"/>
        <item x="772"/>
        <item x="650"/>
        <item x="166"/>
        <item x="405"/>
        <item x="239"/>
        <item x="75"/>
        <item x="8"/>
        <item x="860"/>
        <item x="706"/>
        <item x="869"/>
        <item x="269"/>
        <item x="399"/>
        <item x="905"/>
        <item x="675"/>
        <item x="677"/>
        <item x="831"/>
        <item x="279"/>
        <item x="460"/>
        <item x="174"/>
        <item x="880"/>
        <item x="115"/>
        <item x="973"/>
        <item x="680"/>
        <item x="153"/>
        <item x="30"/>
        <item x="223"/>
        <item x="288"/>
        <item x="408"/>
        <item x="169"/>
        <item x="793"/>
        <item x="613"/>
        <item x="531"/>
        <item x="498"/>
        <item x="441"/>
        <item x="366"/>
        <item x="73"/>
        <item x="447"/>
        <item x="34"/>
        <item x="477"/>
        <item x="835"/>
        <item x="260"/>
        <item x="707"/>
        <item x="756"/>
        <item x="766"/>
        <item x="958"/>
        <item x="723"/>
        <item x="132"/>
        <item x="430"/>
        <item x="152"/>
        <item x="86"/>
        <item x="376"/>
        <item x="924"/>
        <item x="493"/>
        <item x="529"/>
        <item x="947"/>
        <item x="605"/>
        <item x="567"/>
        <item x="566"/>
        <item x="315"/>
        <item x="415"/>
        <item x="492"/>
        <item x="411"/>
        <item x="527"/>
        <item x="385"/>
        <item x="755"/>
        <item x="774"/>
        <item x="162"/>
        <item x="189"/>
        <item x="235"/>
        <item x="458"/>
        <item x="669"/>
        <item x="596"/>
        <item x="60"/>
        <item x="744"/>
        <item x="406"/>
        <item x="657"/>
        <item x="725"/>
        <item x="451"/>
        <item x="438"/>
        <item x="668"/>
        <item x="101"/>
        <item x="682"/>
        <item x="724"/>
        <item x="559"/>
        <item x="930"/>
        <item x="156"/>
        <item x="220"/>
        <item x="177"/>
        <item x="159"/>
        <item x="244"/>
        <item x="109"/>
        <item x="626"/>
        <item x="946"/>
        <item x="542"/>
        <item x="737"/>
        <item x="792"/>
        <item x="826"/>
        <item x="373"/>
        <item x="901"/>
        <item x="920"/>
        <item x="155"/>
        <item x="52"/>
        <item x="782"/>
        <item x="916"/>
        <item x="938"/>
        <item x="717"/>
        <item x="941"/>
        <item x="904"/>
        <item x="584"/>
        <item x="28"/>
        <item x="630"/>
        <item x="866"/>
        <item x="582"/>
        <item x="450"/>
        <item x="351"/>
        <item x="409"/>
        <item x="583"/>
        <item x="352"/>
        <item x="849"/>
        <item x="928"/>
        <item x="369"/>
        <item x="674"/>
        <item x="439"/>
        <item x="479"/>
        <item x="62"/>
        <item x="466"/>
        <item x="523"/>
        <item x="895"/>
        <item x="299"/>
        <item x="722"/>
        <item x="639"/>
        <item x="871"/>
        <item x="655"/>
        <item x="648"/>
        <item x="839"/>
        <item x="401"/>
        <item x="90"/>
        <item x="966"/>
        <item x="11"/>
        <item x="504"/>
        <item x="36"/>
        <item x="445"/>
        <item x="910"/>
        <item x="937"/>
        <item x="205"/>
        <item x="627"/>
        <item x="308"/>
        <item x="671"/>
        <item x="173"/>
        <item x="138"/>
        <item x="255"/>
        <item x="361"/>
        <item x="885"/>
        <item x="598"/>
        <item x="767"/>
        <item x="157"/>
        <item x="832"/>
        <item x="560"/>
        <item x="426"/>
        <item x="817"/>
        <item x="333"/>
        <item x="292"/>
        <item x="821"/>
        <item x="740"/>
        <item x="329"/>
        <item x="489"/>
        <item x="846"/>
        <item x="664"/>
        <item x="326"/>
        <item x="925"/>
        <item x="118"/>
        <item x="197"/>
        <item x="121"/>
        <item x="92"/>
        <item x="887"/>
        <item x="321"/>
        <item x="922"/>
        <item x="645"/>
        <item x="324"/>
        <item x="773"/>
        <item x="525"/>
        <item x="172"/>
        <item x="631"/>
        <item x="137"/>
        <item x="277"/>
        <item x="110"/>
        <item x="870"/>
        <item x="695"/>
        <item x="729"/>
        <item x="809"/>
        <item x="963"/>
        <item x="841"/>
        <item x="985"/>
        <item x="890"/>
        <item x="943"/>
        <item x="499"/>
        <item x="517"/>
        <item x="508"/>
        <item x="290"/>
        <item x="739"/>
        <item x="272"/>
        <item x="97"/>
        <item x="332"/>
        <item x="22"/>
        <item x="935"/>
        <item x="913"/>
        <item x="957"/>
        <item x="848"/>
        <item x="176"/>
        <item x="63"/>
        <item x="679"/>
        <item x="357"/>
        <item x="337"/>
        <item x="873"/>
        <item x="128"/>
        <item x="962"/>
        <item x="716"/>
        <item x="676"/>
        <item x="112"/>
        <item x="363"/>
        <item x="490"/>
        <item x="536"/>
        <item x="520"/>
        <item x="231"/>
        <item x="538"/>
        <item x="246"/>
        <item x="621"/>
        <item x="879"/>
        <item x="289"/>
        <item x="989"/>
        <item x="143"/>
        <item x="604"/>
        <item x="829"/>
        <item x="105"/>
        <item x="168"/>
        <item x="578"/>
        <item x="247"/>
        <item x="368"/>
        <item x="200"/>
        <item x="816"/>
        <item x="708"/>
        <item x="513"/>
        <item x="419"/>
        <item x="240"/>
        <item x="465"/>
        <item x="868"/>
        <item x="431"/>
        <item x="875"/>
        <item x="77"/>
        <item x="353"/>
        <item x="446"/>
        <item x="704"/>
        <item x="600"/>
        <item x="404"/>
        <item x="878"/>
        <item x="917"/>
        <item x="512"/>
        <item x="932"/>
        <item x="243"/>
        <item x="154"/>
        <item x="187"/>
        <item x="238"/>
        <item x="864"/>
        <item x="254"/>
        <item x="732"/>
        <item x="537"/>
        <item x="328"/>
        <item x="581"/>
        <item x="268"/>
        <item x="799"/>
        <item x="521"/>
        <item x="18"/>
        <item x="951"/>
        <item x="749"/>
        <item x="182"/>
        <item x="659"/>
        <item x="287"/>
        <item x="225"/>
        <item x="133"/>
        <item x="918"/>
        <item x="100"/>
        <item x="208"/>
        <item x="44"/>
        <item x="893"/>
        <item x="455"/>
        <item x="902"/>
        <item x="320"/>
        <item x="245"/>
        <item x="125"/>
        <item x="232"/>
        <item x="804"/>
        <item x="982"/>
        <item x="372"/>
        <item x="779"/>
        <item x="347"/>
        <item x="554"/>
        <item x="209"/>
        <item x="457"/>
        <item x="606"/>
        <item x="971"/>
        <item x="395"/>
        <item x="535"/>
        <item x="970"/>
        <item x="842"/>
        <item x="807"/>
        <item x="76"/>
        <item x="202"/>
        <item x="390"/>
        <item x="485"/>
        <item x="852"/>
        <item x="656"/>
        <item x="948"/>
        <item x="909"/>
        <item x="35"/>
        <item x="820"/>
        <item x="589"/>
        <item x="124"/>
        <item x="382"/>
        <item x="610"/>
        <item x="653"/>
        <item x="886"/>
        <item x="721"/>
        <item x="150"/>
        <item x="192"/>
        <item x="384"/>
        <item x="165"/>
        <item x="191"/>
        <item x="141"/>
        <item x="544"/>
        <item x="929"/>
        <item x="4"/>
        <item x="753"/>
        <item x="617"/>
        <item x="906"/>
        <item x="700"/>
        <item x="228"/>
        <item x="625"/>
        <item x="410"/>
        <item x="575"/>
        <item x="736"/>
        <item x="164"/>
        <item x="454"/>
        <item x="262"/>
        <item x="939"/>
        <item x="486"/>
        <item x="300"/>
        <item x="484"/>
        <item x="709"/>
        <item x="781"/>
        <item x="83"/>
        <item x="532"/>
        <item x="975"/>
        <item x="511"/>
        <item x="644"/>
        <item x="79"/>
        <item x="964"/>
        <item x="632"/>
        <item x="134"/>
        <item x="667"/>
        <item x="285"/>
        <item x="394"/>
        <item x="358"/>
        <item x="302"/>
        <item x="572"/>
        <item x="47"/>
        <item x="759"/>
        <item x="855"/>
        <item x="356"/>
        <item x="823"/>
        <item x="452"/>
        <item x="615"/>
        <item x="791"/>
        <item x="71"/>
        <item x="892"/>
        <item x="731"/>
        <item x="687"/>
        <item x="953"/>
        <item x="474"/>
        <item x="482"/>
        <item x="872"/>
        <item x="84"/>
        <item x="350"/>
        <item x="416"/>
        <item x="519"/>
        <item x="502"/>
        <item x="183"/>
        <item x="53"/>
        <item x="769"/>
        <item x="295"/>
        <item x="365"/>
        <item x="827"/>
        <item x="934"/>
        <item x="314"/>
        <item x="765"/>
        <item x="204"/>
        <item x="184"/>
        <item x="322"/>
        <item x="881"/>
        <item x="370"/>
        <item x="524"/>
        <item x="577"/>
        <item x="495"/>
        <item x="665"/>
        <item x="383"/>
        <item x="256"/>
        <item x="343"/>
        <item x="702"/>
        <item x="20"/>
        <item x="715"/>
        <item x="135"/>
        <item x="29"/>
        <item x="367"/>
        <item x="751"/>
        <item x="274"/>
        <item x="752"/>
        <item x="714"/>
        <item x="396"/>
        <item x="923"/>
        <item x="371"/>
        <item x="697"/>
        <item x="429"/>
        <item x="93"/>
        <item x="597"/>
        <item x="6"/>
        <item x="221"/>
        <item x="330"/>
        <item x="576"/>
        <item x="336"/>
        <item x="453"/>
        <item x="642"/>
        <item x="180"/>
        <item x="549"/>
        <item x="348"/>
        <item x="666"/>
        <item x="949"/>
        <item x="689"/>
        <item x="273"/>
        <item x="619"/>
        <item x="884"/>
        <item x="624"/>
        <item x="533"/>
        <item x="548"/>
        <item x="635"/>
        <item x="468"/>
        <item x="264"/>
        <item x="646"/>
        <item x="227"/>
        <item x="713"/>
        <item x="988"/>
        <item x="856"/>
        <item x="858"/>
        <item x="229"/>
        <item x="24"/>
        <item x="692"/>
        <item x="226"/>
        <item x="547"/>
        <item x="633"/>
        <item x="863"/>
        <item x="151"/>
        <item x="27"/>
        <item x="10"/>
        <item x="251"/>
        <item x="614"/>
        <item x="530"/>
        <item x="186"/>
        <item x="139"/>
        <item x="491"/>
        <item x="981"/>
        <item x="882"/>
        <item x="649"/>
        <item x="553"/>
        <item x="693"/>
        <item x="234"/>
        <item x="505"/>
        <item x="735"/>
        <item x="271"/>
        <item x="494"/>
        <item x="19"/>
        <item x="263"/>
        <item x="954"/>
        <item x="945"/>
        <item x="23"/>
        <item x="660"/>
        <item x="126"/>
        <item x="378"/>
        <item x="518"/>
        <item x="784"/>
        <item x="374"/>
        <item x="933"/>
        <item x="136"/>
        <item x="267"/>
        <item x="806"/>
        <item x="436"/>
        <item x="190"/>
        <item x="703"/>
        <item x="478"/>
        <item x="545"/>
        <item x="854"/>
        <item x="214"/>
        <item x="607"/>
        <item x="80"/>
        <item x="976"/>
        <item x="800"/>
        <item x="814"/>
        <item x="407"/>
        <item x="293"/>
        <item x="428"/>
        <item x="883"/>
        <item x="275"/>
        <item x="681"/>
        <item x="599"/>
        <item x="212"/>
        <item x="456"/>
        <item x="380"/>
        <item x="341"/>
        <item x="48"/>
        <item x="516"/>
        <item x="944"/>
        <item x="833"/>
        <item x="620"/>
        <item x="986"/>
        <item x="775"/>
        <item x="694"/>
        <item x="99"/>
        <item x="88"/>
        <item x="509"/>
        <item x="552"/>
        <item x="658"/>
        <item x="990"/>
        <item x="43"/>
        <item x="551"/>
        <item x="362"/>
        <item x="787"/>
        <item x="828"/>
        <item x="259"/>
        <item x="13"/>
        <item x="241"/>
        <item x="561"/>
        <item x="418"/>
        <item x="344"/>
        <item x="562"/>
        <item x="661"/>
        <item x="417"/>
        <item x="637"/>
        <item x="199"/>
        <item x="313"/>
        <item x="296"/>
        <item x="851"/>
        <item x="691"/>
        <item x="480"/>
        <item x="762"/>
        <item x="345"/>
        <item x="510"/>
        <item x="261"/>
        <item x="58"/>
        <item x="801"/>
        <item x="25"/>
        <item x="310"/>
        <item x="434"/>
        <item x="897"/>
        <item x="116"/>
        <item x="278"/>
        <item x="563"/>
        <item x="114"/>
        <item x="601"/>
        <item x="837"/>
        <item x="685"/>
        <item x="87"/>
        <item x="778"/>
        <item x="144"/>
        <item x="222"/>
        <item x="942"/>
        <item x="611"/>
        <item x="0"/>
        <item x="815"/>
        <item x="444"/>
        <item x="435"/>
        <item x="956"/>
        <item x="496"/>
        <item x="888"/>
        <item x="107"/>
        <item x="179"/>
        <item x="588"/>
        <item x="608"/>
        <item x="651"/>
        <item x="1"/>
        <item x="558"/>
        <item x="242"/>
        <item x="5"/>
        <item x="448"/>
        <item x="891"/>
        <item x="39"/>
        <item x="550"/>
        <item x="794"/>
        <item x="795"/>
        <item x="3"/>
        <item x="170"/>
        <item x="746"/>
        <item x="233"/>
        <item x="41"/>
        <item t="default"/>
      </items>
    </pivotField>
    <pivotField axis="axisRow" showAll="0">
      <items count="5">
        <item x="2"/>
        <item x="0"/>
        <item x="1"/>
        <item x="3"/>
        <item t="default"/>
      </items>
    </pivotField>
    <pivotField axis="axisRow" showAll="0">
      <items count="4">
        <item x="0"/>
        <item x="1"/>
        <item x="2"/>
        <item t="default"/>
      </items>
    </pivotField>
    <pivotField axis="axisRow" showAll="0">
      <items count="9">
        <item x="1"/>
        <item x="4"/>
        <item x="0"/>
        <item x="3"/>
        <item x="5"/>
        <item x="7"/>
        <item x="2"/>
        <item x="6"/>
        <item t="default"/>
      </items>
    </pivotField>
    <pivotField showAll="0"/>
    <pivotField numFmtId="165" showAll="0"/>
    <pivotField dataField="1" showAll="0">
      <items count="1001">
        <item x="244"/>
        <item x="336"/>
        <item x="236"/>
        <item x="411"/>
        <item x="577"/>
        <item x="877"/>
        <item x="207"/>
        <item x="956"/>
        <item x="129"/>
        <item x="653"/>
        <item x="263"/>
        <item x="936"/>
        <item x="524"/>
        <item x="138"/>
        <item x="428"/>
        <item x="724"/>
        <item x="147"/>
        <item x="305"/>
        <item x="161"/>
        <item x="983"/>
        <item x="42"/>
        <item x="471"/>
        <item x="465"/>
        <item x="230"/>
        <item x="380"/>
        <item x="810"/>
        <item x="60"/>
        <item x="388"/>
        <item x="8"/>
        <item x="485"/>
        <item x="934"/>
        <item x="167"/>
        <item x="316"/>
        <item x="525"/>
        <item x="826"/>
        <item x="70"/>
        <item x="182"/>
        <item x="93"/>
        <item x="328"/>
        <item x="347"/>
        <item x="748"/>
        <item x="180"/>
        <item x="128"/>
        <item x="308"/>
        <item x="588"/>
        <item x="100"/>
        <item x="853"/>
        <item x="387"/>
        <item x="678"/>
        <item x="845"/>
        <item x="554"/>
        <item x="179"/>
        <item x="989"/>
        <item x="912"/>
        <item x="217"/>
        <item x="585"/>
        <item x="49"/>
        <item x="337"/>
        <item x="769"/>
        <item x="461"/>
        <item x="76"/>
        <item x="269"/>
        <item x="898"/>
        <item x="611"/>
        <item x="642"/>
        <item x="684"/>
        <item x="627"/>
        <item x="946"/>
        <item x="593"/>
        <item x="408"/>
        <item x="969"/>
        <item x="467"/>
        <item x="871"/>
        <item x="763"/>
        <item x="521"/>
        <item x="34"/>
        <item x="698"/>
        <item x="710"/>
        <item x="972"/>
        <item x="192"/>
        <item x="402"/>
        <item x="59"/>
        <item x="301"/>
        <item x="135"/>
        <item x="63"/>
        <item x="220"/>
        <item x="837"/>
        <item x="736"/>
        <item x="246"/>
        <item x="199"/>
        <item x="172"/>
        <item x="601"/>
        <item x="933"/>
        <item x="322"/>
        <item x="811"/>
        <item x="727"/>
        <item x="295"/>
        <item x="737"/>
        <item x="396"/>
        <item x="186"/>
        <item x="453"/>
        <item x="19"/>
        <item x="443"/>
        <item x="320"/>
        <item x="541"/>
        <item x="330"/>
        <item x="383"/>
        <item x="543"/>
        <item x="255"/>
        <item x="442"/>
        <item x="124"/>
        <item x="849"/>
        <item x="379"/>
        <item x="738"/>
        <item x="571"/>
        <item x="544"/>
        <item x="538"/>
        <item x="67"/>
        <item x="368"/>
        <item x="873"/>
        <item x="615"/>
        <item x="661"/>
        <item x="447"/>
        <item x="744"/>
        <item x="879"/>
        <item x="751"/>
        <item x="704"/>
        <item x="426"/>
        <item x="975"/>
        <item x="960"/>
        <item x="665"/>
        <item x="896"/>
        <item x="520"/>
        <item x="660"/>
        <item x="209"/>
        <item x="509"/>
        <item x="159"/>
        <item x="781"/>
        <item x="371"/>
        <item x="671"/>
        <item x="250"/>
        <item x="911"/>
        <item x="284"/>
        <item x="816"/>
        <item x="422"/>
        <item x="259"/>
        <item x="609"/>
        <item x="171"/>
        <item x="602"/>
        <item x="676"/>
        <item x="655"/>
        <item x="528"/>
        <item x="842"/>
        <item x="664"/>
        <item x="657"/>
        <item x="884"/>
        <item x="992"/>
        <item x="654"/>
        <item x="43"/>
        <item x="23"/>
        <item x="168"/>
        <item x="761"/>
        <item x="293"/>
        <item x="986"/>
        <item x="313"/>
        <item x="734"/>
        <item x="125"/>
        <item x="417"/>
        <item x="987"/>
        <item x="96"/>
        <item x="65"/>
        <item x="252"/>
        <item x="331"/>
        <item x="389"/>
        <item x="674"/>
        <item x="302"/>
        <item x="531"/>
        <item x="590"/>
        <item x="280"/>
        <item x="925"/>
        <item x="920"/>
        <item x="406"/>
        <item x="448"/>
        <item x="747"/>
        <item x="126"/>
        <item x="597"/>
        <item x="976"/>
        <item x="233"/>
        <item x="742"/>
        <item x="512"/>
        <item x="875"/>
        <item x="44"/>
        <item x="787"/>
        <item x="778"/>
        <item x="80"/>
        <item x="276"/>
        <item x="726"/>
        <item x="772"/>
        <item x="890"/>
        <item x="829"/>
        <item x="741"/>
        <item x="464"/>
        <item x="791"/>
        <item x="971"/>
        <item x="264"/>
        <item x="885"/>
        <item x="940"/>
        <item x="257"/>
        <item x="634"/>
        <item x="69"/>
        <item x="424"/>
        <item x="15"/>
        <item x="876"/>
        <item x="297"/>
        <item x="494"/>
        <item x="238"/>
        <item x="64"/>
        <item x="247"/>
        <item x="4"/>
        <item x="766"/>
        <item x="254"/>
        <item x="984"/>
        <item x="990"/>
        <item x="646"/>
        <item x="491"/>
        <item x="66"/>
        <item x="980"/>
        <item x="978"/>
        <item x="643"/>
        <item x="522"/>
        <item x="46"/>
        <item x="248"/>
        <item x="127"/>
        <item x="327"/>
        <item x="47"/>
        <item x="504"/>
        <item x="142"/>
        <item x="618"/>
        <item x="190"/>
        <item x="907"/>
        <item x="776"/>
        <item x="373"/>
        <item x="499"/>
        <item x="457"/>
        <item x="306"/>
        <item x="930"/>
        <item x="670"/>
        <item x="181"/>
        <item x="789"/>
        <item x="905"/>
        <item x="686"/>
        <item x="460"/>
        <item x="775"/>
        <item x="573"/>
        <item x="106"/>
        <item x="677"/>
        <item x="162"/>
        <item x="673"/>
        <item x="505"/>
        <item x="256"/>
        <item x="567"/>
        <item x="545"/>
        <item x="713"/>
        <item x="897"/>
        <item x="173"/>
        <item x="770"/>
        <item x="822"/>
        <item x="290"/>
        <item x="223"/>
        <item x="463"/>
        <item x="285"/>
        <item x="658"/>
        <item x="619"/>
        <item x="414"/>
        <item x="749"/>
        <item x="300"/>
        <item x="314"/>
        <item x="378"/>
        <item x="369"/>
        <item x="881"/>
        <item x="2"/>
        <item x="949"/>
        <item x="754"/>
        <item x="786"/>
        <item x="801"/>
        <item x="843"/>
        <item x="872"/>
        <item x="519"/>
        <item x="988"/>
        <item x="506"/>
        <item x="349"/>
        <item x="441"/>
        <item x="174"/>
        <item x="416"/>
        <item x="514"/>
        <item x="139"/>
        <item x="435"/>
        <item x="365"/>
        <item x="902"/>
        <item x="844"/>
        <item x="149"/>
        <item x="888"/>
        <item x="214"/>
        <item x="687"/>
        <item x="166"/>
        <item x="540"/>
        <item x="275"/>
        <item x="711"/>
        <item x="996"/>
        <item x="586"/>
        <item x="869"/>
        <item x="762"/>
        <item x="795"/>
        <item x="688"/>
        <item x="935"/>
        <item x="187"/>
        <item x="84"/>
        <item x="495"/>
        <item x="346"/>
        <item x="922"/>
        <item x="562"/>
        <item x="630"/>
        <item x="3"/>
        <item x="824"/>
        <item x="418"/>
        <item x="27"/>
        <item x="178"/>
        <item x="122"/>
        <item x="739"/>
        <item x="624"/>
        <item x="7"/>
        <item x="342"/>
        <item x="118"/>
        <item x="243"/>
        <item x="493"/>
        <item x="790"/>
        <item x="605"/>
        <item x="185"/>
        <item x="83"/>
        <item x="427"/>
        <item x="893"/>
        <item x="415"/>
        <item x="771"/>
        <item x="266"/>
        <item x="867"/>
        <item x="260"/>
        <item x="381"/>
        <item x="21"/>
        <item x="806"/>
        <item x="92"/>
        <item x="667"/>
        <item x="22"/>
        <item x="343"/>
        <item x="41"/>
        <item x="560"/>
        <item x="662"/>
        <item x="157"/>
        <item x="475"/>
        <item x="886"/>
        <item x="420"/>
        <item x="903"/>
        <item x="644"/>
        <item x="587"/>
        <item x="825"/>
        <item x="488"/>
        <item x="783"/>
        <item x="153"/>
        <item x="917"/>
        <item x="870"/>
        <item x="808"/>
        <item x="743"/>
        <item x="395"/>
        <item x="431"/>
        <item x="184"/>
        <item x="735"/>
        <item x="909"/>
        <item x="73"/>
        <item x="707"/>
        <item x="926"/>
        <item x="865"/>
        <item x="329"/>
        <item x="474"/>
        <item x="145"/>
        <item x="510"/>
        <item x="750"/>
        <item x="785"/>
        <item x="361"/>
        <item x="908"/>
        <item x="797"/>
        <item x="121"/>
        <item x="942"/>
        <item x="445"/>
        <item x="224"/>
        <item x="542"/>
        <item x="755"/>
        <item x="455"/>
        <item x="235"/>
        <item x="294"/>
        <item x="177"/>
        <item x="407"/>
        <item x="570"/>
        <item x="891"/>
        <item x="473"/>
        <item x="702"/>
        <item x="821"/>
        <item x="410"/>
        <item x="33"/>
        <item x="852"/>
        <item x="82"/>
        <item x="947"/>
        <item x="484"/>
        <item x="459"/>
        <item x="134"/>
        <item x="193"/>
        <item x="477"/>
        <item x="690"/>
        <item x="119"/>
        <item x="725"/>
        <item x="866"/>
        <item x="5"/>
        <item x="517"/>
        <item x="999"/>
        <item x="482"/>
        <item x="444"/>
        <item x="532"/>
        <item x="796"/>
        <item x="835"/>
        <item x="335"/>
        <item x="114"/>
        <item x="974"/>
        <item x="229"/>
        <item x="819"/>
        <item x="277"/>
        <item x="636"/>
        <item x="626"/>
        <item x="648"/>
        <item x="765"/>
        <item x="26"/>
        <item x="452"/>
        <item x="196"/>
        <item x="708"/>
        <item x="299"/>
        <item x="208"/>
        <item x="848"/>
        <item x="439"/>
        <item x="558"/>
        <item x="716"/>
        <item x="794"/>
        <item x="647"/>
        <item x="584"/>
        <item x="312"/>
        <item x="399"/>
        <item x="497"/>
        <item x="240"/>
        <item x="758"/>
        <item x="998"/>
        <item x="894"/>
        <item x="53"/>
        <item x="682"/>
        <item x="616"/>
        <item x="39"/>
        <item x="834"/>
        <item x="401"/>
        <item x="218"/>
        <item x="12"/>
        <item x="804"/>
        <item x="899"/>
        <item x="604"/>
        <item x="151"/>
        <item x="364"/>
        <item x="490"/>
        <item x="764"/>
        <item x="857"/>
        <item x="916"/>
        <item x="28"/>
        <item x="709"/>
        <item x="278"/>
        <item x="782"/>
        <item x="98"/>
        <item x="158"/>
        <item x="194"/>
        <item x="788"/>
        <item x="565"/>
        <item x="752"/>
        <item x="800"/>
        <item x="533"/>
        <item x="13"/>
        <item x="58"/>
        <item x="637"/>
        <item x="52"/>
        <item x="189"/>
        <item x="348"/>
        <item x="957"/>
        <item x="669"/>
        <item x="20"/>
        <item x="326"/>
        <item x="241"/>
        <item x="689"/>
        <item x="391"/>
        <item x="991"/>
        <item x="403"/>
        <item x="901"/>
        <item x="479"/>
        <item x="814"/>
        <item x="508"/>
        <item x="77"/>
        <item x="232"/>
        <item x="318"/>
        <item x="924"/>
        <item x="919"/>
        <item x="993"/>
        <item x="164"/>
        <item x="137"/>
        <item x="111"/>
        <item x="413"/>
        <item x="959"/>
        <item x="72"/>
        <item x="982"/>
        <item x="961"/>
        <item x="56"/>
        <item x="472"/>
        <item x="437"/>
        <item x="827"/>
        <item x="757"/>
        <item x="315"/>
        <item x="451"/>
        <item x="1"/>
        <item x="376"/>
        <item x="730"/>
        <item x="372"/>
        <item x="719"/>
        <item x="206"/>
        <item x="30"/>
        <item x="607"/>
        <item x="359"/>
        <item x="57"/>
        <item x="937"/>
        <item x="35"/>
        <item x="476"/>
        <item x="981"/>
        <item x="88"/>
        <item x="429"/>
        <item x="339"/>
        <item x="846"/>
        <item x="970"/>
        <item x="170"/>
        <item x="548"/>
        <item x="820"/>
        <item x="133"/>
        <item x="864"/>
        <item x="90"/>
        <item x="18"/>
        <item x="10"/>
        <item x="638"/>
        <item x="979"/>
        <item x="154"/>
        <item x="392"/>
        <item x="985"/>
        <item x="699"/>
        <item x="351"/>
        <item x="568"/>
        <item x="878"/>
        <item x="89"/>
        <item x="943"/>
        <item x="503"/>
        <item x="203"/>
        <item x="578"/>
        <item x="222"/>
        <item x="50"/>
        <item x="530"/>
        <item x="501"/>
        <item x="550"/>
        <item x="204"/>
        <item x="267"/>
        <item x="102"/>
        <item x="649"/>
        <item x="962"/>
        <item x="502"/>
        <item x="54"/>
        <item x="774"/>
        <item x="31"/>
        <item x="511"/>
        <item x="468"/>
        <item x="456"/>
        <item x="227"/>
        <item x="367"/>
        <item x="623"/>
        <item x="932"/>
        <item x="780"/>
        <item x="483"/>
        <item x="813"/>
        <item x="183"/>
        <item x="150"/>
        <item x="99"/>
        <item x="75"/>
        <item x="492"/>
        <item x="633"/>
        <item x="304"/>
        <item x="325"/>
        <item x="628"/>
        <item x="967"/>
        <item x="79"/>
        <item x="610"/>
        <item x="274"/>
        <item x="760"/>
        <item x="549"/>
        <item x="323"/>
        <item x="652"/>
        <item x="211"/>
        <item x="279"/>
        <item x="355"/>
        <item x="733"/>
        <item x="500"/>
        <item x="37"/>
        <item x="621"/>
        <item x="812"/>
        <item x="756"/>
        <item x="350"/>
        <item x="589"/>
        <item x="792"/>
        <item x="793"/>
        <item x="579"/>
        <item x="828"/>
        <item x="344"/>
        <item x="555"/>
        <item x="862"/>
        <item x="556"/>
        <item x="666"/>
        <item x="397"/>
        <item x="81"/>
        <item x="156"/>
        <item x="784"/>
        <item x="40"/>
        <item x="29"/>
        <item x="384"/>
        <item x="215"/>
        <item x="645"/>
        <item x="731"/>
        <item x="799"/>
        <item x="205"/>
        <item x="651"/>
        <item x="612"/>
        <item x="143"/>
        <item x="101"/>
        <item x="895"/>
        <item x="729"/>
        <item x="900"/>
        <item x="360"/>
        <item x="272"/>
        <item x="458"/>
        <item x="95"/>
        <item x="487"/>
        <item x="581"/>
        <item x="353"/>
        <item x="103"/>
        <item x="904"/>
        <item x="362"/>
        <item x="449"/>
        <item x="25"/>
        <item x="332"/>
        <item x="357"/>
        <item x="481"/>
        <item x="887"/>
        <item x="17"/>
        <item x="462"/>
        <item x="681"/>
        <item x="941"/>
        <item x="823"/>
        <item x="432"/>
        <item x="32"/>
        <item x="838"/>
        <item x="696"/>
        <item x="965"/>
        <item x="802"/>
        <item x="977"/>
        <item x="160"/>
        <item x="48"/>
        <item x="341"/>
        <item x="292"/>
        <item x="434"/>
        <item x="87"/>
        <item x="210"/>
        <item x="564"/>
        <item x="705"/>
        <item x="436"/>
        <item x="390"/>
        <item x="486"/>
        <item x="202"/>
        <item x="798"/>
        <item x="697"/>
        <item x="880"/>
        <item x="767"/>
        <item x="311"/>
        <item x="945"/>
        <item x="685"/>
        <item x="561"/>
        <item x="914"/>
        <item x="253"/>
        <item x="421"/>
        <item x="245"/>
        <item x="715"/>
        <item x="131"/>
        <item x="307"/>
        <item x="617"/>
        <item x="910"/>
        <item x="24"/>
        <item x="592"/>
        <item x="317"/>
        <item x="155"/>
        <item x="258"/>
        <item x="874"/>
        <item x="108"/>
        <item x="576"/>
        <item x="386"/>
        <item x="952"/>
        <item x="107"/>
        <item x="968"/>
        <item x="596"/>
        <item x="805"/>
        <item x="423"/>
        <item x="251"/>
        <item x="939"/>
        <item x="668"/>
        <item x="721"/>
        <item x="650"/>
        <item x="136"/>
        <item x="714"/>
        <item x="356"/>
        <item x="745"/>
        <item x="718"/>
        <item x="582"/>
        <item x="165"/>
        <item x="777"/>
        <item x="527"/>
        <item x="746"/>
        <item x="552"/>
        <item x="692"/>
        <item x="694"/>
        <item x="693"/>
        <item x="281"/>
        <item x="287"/>
        <item x="68"/>
        <item x="370"/>
        <item x="291"/>
        <item x="454"/>
        <item x="656"/>
        <item x="591"/>
        <item x="412"/>
        <item x="963"/>
        <item x="62"/>
        <item x="270"/>
        <item x="298"/>
        <item x="640"/>
        <item x="393"/>
        <item x="310"/>
        <item x="469"/>
        <item x="132"/>
        <item x="221"/>
        <item x="498"/>
        <item x="319"/>
        <item x="551"/>
        <item x="535"/>
        <item x="242"/>
        <item x="216"/>
        <item x="120"/>
        <item x="123"/>
        <item x="858"/>
        <item x="200"/>
        <item x="695"/>
        <item x="635"/>
        <item x="892"/>
        <item x="889"/>
        <item x="340"/>
        <item x="861"/>
        <item x="345"/>
        <item x="419"/>
        <item x="539"/>
        <item x="953"/>
        <item x="929"/>
        <item x="830"/>
        <item x="906"/>
        <item x="16"/>
        <item x="85"/>
        <item x="219"/>
        <item x="833"/>
        <item x="863"/>
        <item x="534"/>
        <item x="234"/>
        <item x="225"/>
        <item x="553"/>
        <item x="831"/>
        <item x="663"/>
        <item x="847"/>
        <item x="773"/>
        <item x="97"/>
        <item x="283"/>
        <item x="732"/>
        <item x="994"/>
        <item x="918"/>
        <item x="480"/>
        <item x="374"/>
        <item x="466"/>
        <item x="868"/>
        <item x="104"/>
        <item x="394"/>
        <item x="237"/>
        <item x="265"/>
        <item x="309"/>
        <item x="321"/>
        <item x="261"/>
        <item x="433"/>
        <item x="836"/>
        <item x="951"/>
        <item x="779"/>
        <item x="409"/>
        <item x="141"/>
        <item x="14"/>
        <item x="288"/>
        <item x="289"/>
        <item x="61"/>
        <item x="489"/>
        <item x="672"/>
        <item x="728"/>
        <item x="606"/>
        <item x="239"/>
        <item x="303"/>
        <item x="641"/>
        <item x="262"/>
        <item x="603"/>
        <item x="815"/>
        <item x="594"/>
        <item x="622"/>
        <item x="850"/>
        <item x="507"/>
        <item x="841"/>
        <item x="717"/>
        <item x="855"/>
        <item x="629"/>
        <item x="11"/>
        <item x="931"/>
        <item x="438"/>
        <item x="354"/>
        <item x="176"/>
        <item x="45"/>
        <item x="632"/>
        <item x="197"/>
        <item x="598"/>
        <item x="430"/>
        <item x="817"/>
        <item x="36"/>
        <item x="130"/>
        <item x="116"/>
        <item x="523"/>
        <item x="703"/>
        <item x="964"/>
        <item x="228"/>
        <item x="333"/>
        <item x="518"/>
        <item x="753"/>
        <item x="921"/>
        <item x="94"/>
        <item x="537"/>
        <item x="955"/>
        <item x="198"/>
        <item x="995"/>
        <item x="557"/>
        <item x="286"/>
        <item x="148"/>
        <item x="144"/>
        <item x="51"/>
        <item x="110"/>
        <item x="569"/>
        <item x="580"/>
        <item x="282"/>
        <item x="859"/>
        <item x="363"/>
        <item x="478"/>
        <item x="958"/>
        <item x="0"/>
        <item x="595"/>
        <item x="529"/>
        <item x="683"/>
        <item x="515"/>
        <item x="375"/>
        <item x="700"/>
        <item x="547"/>
        <item x="575"/>
        <item x="948"/>
        <item x="271"/>
        <item x="440"/>
        <item x="338"/>
        <item x="854"/>
        <item x="231"/>
        <item x="966"/>
        <item x="997"/>
        <item x="226"/>
        <item x="377"/>
        <item x="675"/>
        <item x="470"/>
        <item x="38"/>
        <item x="913"/>
        <item x="358"/>
        <item x="839"/>
        <item x="625"/>
        <item x="546"/>
        <item x="563"/>
        <item x="112"/>
        <item x="405"/>
        <item x="385"/>
        <item x="882"/>
        <item x="818"/>
        <item x="536"/>
        <item x="249"/>
        <item x="723"/>
        <item x="450"/>
        <item x="113"/>
        <item x="191"/>
        <item x="188"/>
        <item x="768"/>
        <item x="954"/>
        <item x="620"/>
        <item x="680"/>
        <item x="273"/>
        <item x="856"/>
        <item x="352"/>
        <item x="832"/>
        <item x="213"/>
        <item x="496"/>
        <item x="722"/>
        <item x="928"/>
        <item x="599"/>
        <item x="938"/>
        <item x="851"/>
        <item x="840"/>
        <item x="74"/>
        <item x="516"/>
        <item x="574"/>
        <item x="613"/>
        <item x="614"/>
        <item x="759"/>
        <item x="175"/>
        <item x="140"/>
        <item x="691"/>
        <item x="927"/>
        <item x="146"/>
        <item x="860"/>
        <item x="572"/>
        <item x="109"/>
        <item x="117"/>
        <item x="78"/>
        <item x="296"/>
        <item x="712"/>
        <item x="425"/>
        <item x="400"/>
        <item x="212"/>
        <item x="169"/>
        <item x="740"/>
        <item x="973"/>
        <item x="366"/>
        <item x="6"/>
        <item x="566"/>
        <item x="268"/>
        <item x="71"/>
        <item x="679"/>
        <item x="915"/>
        <item x="608"/>
        <item x="639"/>
        <item x="382"/>
        <item x="9"/>
        <item x="152"/>
        <item x="944"/>
        <item x="559"/>
        <item x="324"/>
        <item x="398"/>
        <item x="807"/>
        <item x="600"/>
        <item x="583"/>
        <item x="923"/>
        <item x="706"/>
        <item x="55"/>
        <item x="631"/>
        <item x="526"/>
        <item x="883"/>
        <item x="105"/>
        <item x="115"/>
        <item x="809"/>
        <item x="404"/>
        <item x="86"/>
        <item x="91"/>
        <item x="701"/>
        <item x="334"/>
        <item x="803"/>
        <item x="950"/>
        <item x="513"/>
        <item x="446"/>
        <item x="659"/>
        <item x="163"/>
        <item x="201"/>
        <item x="195"/>
        <item x="720"/>
        <item t="default"/>
      </items>
    </pivotField>
    <pivotField showAll="0"/>
    <pivotField showAll="0"/>
    <pivotField showAll="0"/>
    <pivotField showAll="0"/>
    <pivotField numFmtId="165" showAll="0"/>
    <pivotField showAll="0"/>
    <pivotField showAll="0"/>
  </pivotFields>
  <rowFields count="3">
    <field x="3"/>
    <field x="4"/>
    <field x="5"/>
  </rowFields>
  <rowItems count="113">
    <i>
      <x/>
    </i>
    <i r="1">
      <x/>
    </i>
    <i r="2">
      <x/>
    </i>
    <i r="2">
      <x v="1"/>
    </i>
    <i r="2">
      <x v="2"/>
    </i>
    <i r="2">
      <x v="3"/>
    </i>
    <i r="2">
      <x v="4"/>
    </i>
    <i r="2">
      <x v="5"/>
    </i>
    <i r="2">
      <x v="6"/>
    </i>
    <i r="2">
      <x v="7"/>
    </i>
    <i r="1">
      <x v="1"/>
    </i>
    <i r="2">
      <x/>
    </i>
    <i r="2">
      <x v="1"/>
    </i>
    <i r="2">
      <x v="2"/>
    </i>
    <i r="2">
      <x v="3"/>
    </i>
    <i r="2">
      <x v="4"/>
    </i>
    <i r="2">
      <x v="5"/>
    </i>
    <i r="2">
      <x v="6"/>
    </i>
    <i r="2">
      <x v="7"/>
    </i>
    <i r="1">
      <x v="2"/>
    </i>
    <i r="2">
      <x/>
    </i>
    <i r="2">
      <x v="1"/>
    </i>
    <i r="2">
      <x v="2"/>
    </i>
    <i r="2">
      <x v="3"/>
    </i>
    <i r="2">
      <x v="4"/>
    </i>
    <i r="2">
      <x v="5"/>
    </i>
    <i r="2">
      <x v="6"/>
    </i>
    <i r="2">
      <x v="7"/>
    </i>
    <i>
      <x v="1"/>
    </i>
    <i r="1">
      <x/>
    </i>
    <i r="2">
      <x/>
    </i>
    <i r="2">
      <x v="1"/>
    </i>
    <i r="2">
      <x v="2"/>
    </i>
    <i r="2">
      <x v="3"/>
    </i>
    <i r="2">
      <x v="4"/>
    </i>
    <i r="2">
      <x v="5"/>
    </i>
    <i r="2">
      <x v="6"/>
    </i>
    <i r="2">
      <x v="7"/>
    </i>
    <i r="1">
      <x v="1"/>
    </i>
    <i r="2">
      <x/>
    </i>
    <i r="2">
      <x v="1"/>
    </i>
    <i r="2">
      <x v="2"/>
    </i>
    <i r="2">
      <x v="3"/>
    </i>
    <i r="2">
      <x v="4"/>
    </i>
    <i r="2">
      <x v="5"/>
    </i>
    <i r="2">
      <x v="6"/>
    </i>
    <i r="2">
      <x v="7"/>
    </i>
    <i r="1">
      <x v="2"/>
    </i>
    <i r="2">
      <x/>
    </i>
    <i r="2">
      <x v="1"/>
    </i>
    <i r="2">
      <x v="2"/>
    </i>
    <i r="2">
      <x v="3"/>
    </i>
    <i r="2">
      <x v="4"/>
    </i>
    <i r="2">
      <x v="5"/>
    </i>
    <i r="2">
      <x v="6"/>
    </i>
    <i r="2">
      <x v="7"/>
    </i>
    <i>
      <x v="2"/>
    </i>
    <i r="1">
      <x/>
    </i>
    <i r="2">
      <x/>
    </i>
    <i r="2">
      <x v="1"/>
    </i>
    <i r="2">
      <x v="2"/>
    </i>
    <i r="2">
      <x v="3"/>
    </i>
    <i r="2">
      <x v="4"/>
    </i>
    <i r="2">
      <x v="5"/>
    </i>
    <i r="2">
      <x v="6"/>
    </i>
    <i r="2">
      <x v="7"/>
    </i>
    <i r="1">
      <x v="1"/>
    </i>
    <i r="2">
      <x/>
    </i>
    <i r="2">
      <x v="1"/>
    </i>
    <i r="2">
      <x v="2"/>
    </i>
    <i r="2">
      <x v="3"/>
    </i>
    <i r="2">
      <x v="4"/>
    </i>
    <i r="2">
      <x v="5"/>
    </i>
    <i r="2">
      <x v="6"/>
    </i>
    <i r="2">
      <x v="7"/>
    </i>
    <i r="1">
      <x v="2"/>
    </i>
    <i r="2">
      <x/>
    </i>
    <i r="2">
      <x v="1"/>
    </i>
    <i r="2">
      <x v="2"/>
    </i>
    <i r="2">
      <x v="3"/>
    </i>
    <i r="2">
      <x v="4"/>
    </i>
    <i r="2">
      <x v="5"/>
    </i>
    <i r="2">
      <x v="6"/>
    </i>
    <i r="2">
      <x v="7"/>
    </i>
    <i>
      <x v="3"/>
    </i>
    <i r="1">
      <x/>
    </i>
    <i r="2">
      <x/>
    </i>
    <i r="2">
      <x v="1"/>
    </i>
    <i r="2">
      <x v="2"/>
    </i>
    <i r="2">
      <x v="3"/>
    </i>
    <i r="2">
      <x v="4"/>
    </i>
    <i r="2">
      <x v="5"/>
    </i>
    <i r="2">
      <x v="6"/>
    </i>
    <i r="2">
      <x v="7"/>
    </i>
    <i r="1">
      <x v="1"/>
    </i>
    <i r="2">
      <x/>
    </i>
    <i r="2">
      <x v="1"/>
    </i>
    <i r="2">
      <x v="2"/>
    </i>
    <i r="2">
      <x v="3"/>
    </i>
    <i r="2">
      <x v="4"/>
    </i>
    <i r="2">
      <x v="5"/>
    </i>
    <i r="2">
      <x v="6"/>
    </i>
    <i r="2">
      <x v="7"/>
    </i>
    <i r="1">
      <x v="2"/>
    </i>
    <i r="2">
      <x/>
    </i>
    <i r="2">
      <x v="1"/>
    </i>
    <i r="2">
      <x v="2"/>
    </i>
    <i r="2">
      <x v="3"/>
    </i>
    <i r="2">
      <x v="4"/>
    </i>
    <i r="2">
      <x v="5"/>
    </i>
    <i r="2">
      <x v="6"/>
    </i>
    <i r="2">
      <x v="7"/>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7CCE5A-D8CC-41F8-B5AE-D7C56458B470}" name="PivotTable6" cacheId="3"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3">
  <location ref="A61:D65" firstHeaderRow="1" firstDataRow="1" firstDataCol="3"/>
  <pivotFields count="20">
    <pivotField compact="0" showAll="0"/>
    <pivotField axis="axisRow" compact="0" numFmtId="164" showAll="0">
      <items count="5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t="default"/>
      </items>
    </pivotField>
    <pivotField compact="0" showAll="0"/>
    <pivotField compact="0" showAll="0"/>
    <pivotField compact="0" showAll="0"/>
    <pivotField compact="0" showAll="0"/>
    <pivotField compact="0" showAll="0"/>
    <pivotField compact="0" numFmtId="165" showAll="0"/>
    <pivotField dataField="1" compact="0" showAll="0"/>
    <pivotField compact="0" showAll="0"/>
    <pivotField compact="0" showAll="0"/>
    <pivotField compact="0" showAll="0"/>
    <pivotField compact="0" showAll="0"/>
    <pivotField compact="0" numFmtId="165" showAll="0"/>
    <pivotField compact="0" showAll="0"/>
    <pivotField compact="0" showAll="0"/>
    <pivotField compact="0" showAll="0"/>
    <pivotField axis="axisRow" compact="0" showAll="0">
      <items count="15">
        <item sd="0" x="0"/>
        <item sd="0" x="1"/>
        <item sd="0" x="2"/>
        <item sd="0" x="3"/>
        <item sd="0" x="4"/>
        <item sd="0" x="5"/>
        <item sd="0" x="6"/>
        <item sd="0" x="7"/>
        <item sd="0" x="8"/>
        <item sd="0" x="9"/>
        <item sd="0" x="10"/>
        <item sd="0" x="11"/>
        <item sd="0" x="12"/>
        <item sd="0" x="13"/>
        <item t="default" sd="0"/>
      </items>
    </pivotField>
    <pivotField compact="0" showAll="0">
      <items count="7">
        <item sd="0" x="0"/>
        <item sd="0" x="1"/>
        <item sd="0" x="2"/>
        <item sd="0" x="3"/>
        <item sd="0" x="4"/>
        <item sd="0" x="5"/>
        <item t="default"/>
      </items>
    </pivotField>
    <pivotField axis="axisRow" compact="0" showAll="0">
      <items count="6">
        <item sd="0" x="0"/>
        <item sd="0" x="1"/>
        <item sd="0" x="2"/>
        <item sd="0" x="3"/>
        <item sd="0" x="4"/>
        <item t="default" sd="0"/>
      </items>
    </pivotField>
  </pivotFields>
  <rowFields count="3">
    <field x="19"/>
    <field x="17"/>
    <field x="1"/>
  </rowFields>
  <rowItems count="4">
    <i>
      <x v="1"/>
    </i>
    <i>
      <x v="2"/>
    </i>
    <i>
      <x v="3"/>
    </i>
    <i t="grand">
      <x/>
    </i>
  </rowItems>
  <colItems count="1">
    <i/>
  </colItems>
  <dataFields count="1">
    <dataField name="Sum of Total Sale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F328F2-1D0B-45D6-9EE8-F8773A03CCDF}" name="PivotTable2"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K3:L20" firstHeaderRow="1" firstDataRow="1" firstDataCol="1"/>
  <pivotFields count="19">
    <pivotField showAll="0"/>
    <pivotField numFmtId="164" showAll="0">
      <items count="5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t="default"/>
      </items>
    </pivotField>
    <pivotField showAll="0">
      <items count="992">
        <item x="51"/>
        <item x="912"/>
        <item x="38"/>
        <item x="104"/>
        <item x="790"/>
        <item x="761"/>
        <item x="783"/>
        <item x="899"/>
        <item x="422"/>
        <item x="266"/>
        <item x="377"/>
        <item x="546"/>
        <item x="14"/>
        <item x="507"/>
        <item x="638"/>
        <item x="148"/>
        <item x="211"/>
        <item x="719"/>
        <item x="311"/>
        <item x="185"/>
        <item x="771"/>
        <item x="210"/>
        <item x="122"/>
        <item x="750"/>
        <item x="686"/>
        <item x="609"/>
        <item x="194"/>
        <item x="785"/>
        <item x="688"/>
        <item x="734"/>
        <item x="711"/>
        <item x="470"/>
        <item x="130"/>
        <item x="889"/>
        <item x="188"/>
        <item x="748"/>
        <item x="323"/>
        <item x="230"/>
        <item x="500"/>
        <item x="281"/>
        <item x="437"/>
        <item x="845"/>
        <item x="797"/>
        <item x="618"/>
        <item x="195"/>
        <item x="768"/>
        <item x="305"/>
        <item x="777"/>
        <item x="757"/>
        <item x="979"/>
        <item x="718"/>
        <item x="440"/>
        <item x="921"/>
        <item x="850"/>
        <item x="325"/>
        <item x="74"/>
        <item x="433"/>
        <item x="506"/>
        <item x="590"/>
        <item x="628"/>
        <item x="812"/>
        <item x="400"/>
        <item x="131"/>
        <item x="392"/>
        <item x="770"/>
        <item x="37"/>
        <item x="690"/>
        <item x="802"/>
        <item x="927"/>
        <item x="339"/>
        <item x="270"/>
        <item x="331"/>
        <item x="64"/>
        <item x="733"/>
        <item x="522"/>
        <item x="834"/>
        <item x="862"/>
        <item x="217"/>
        <item x="824"/>
        <item x="847"/>
        <item x="987"/>
        <item x="811"/>
        <item x="764"/>
        <item x="720"/>
        <item x="442"/>
        <item x="421"/>
        <item x="591"/>
        <item x="915"/>
        <item x="291"/>
        <item x="745"/>
        <item x="980"/>
        <item x="853"/>
        <item x="534"/>
        <item x="539"/>
        <item x="2"/>
        <item x="349"/>
        <item x="111"/>
        <item x="640"/>
        <item x="237"/>
        <item x="61"/>
        <item x="672"/>
        <item x="568"/>
        <item x="919"/>
        <item x="960"/>
        <item x="463"/>
        <item x="571"/>
        <item x="678"/>
        <item x="712"/>
        <item x="643"/>
        <item x="340"/>
        <item x="414"/>
        <item x="818"/>
        <item x="662"/>
        <item x="196"/>
        <item x="805"/>
        <item x="726"/>
        <item x="113"/>
        <item x="258"/>
        <item x="425"/>
        <item x="67"/>
        <item x="171"/>
        <item x="224"/>
        <item x="248"/>
        <item x="738"/>
        <item x="579"/>
        <item x="359"/>
        <item x="926"/>
        <item x="117"/>
        <item x="574"/>
        <item x="147"/>
        <item x="974"/>
        <item x="364"/>
        <item x="103"/>
        <item x="163"/>
        <item x="616"/>
        <item x="475"/>
        <item x="594"/>
        <item x="652"/>
        <item x="844"/>
        <item x="55"/>
        <item x="592"/>
        <item x="17"/>
        <item x="808"/>
        <item x="12"/>
        <item x="836"/>
        <item x="443"/>
        <item x="449"/>
        <item x="423"/>
        <item x="940"/>
        <item x="825"/>
        <item x="830"/>
        <item x="198"/>
        <item x="602"/>
        <item x="459"/>
        <item x="50"/>
        <item x="252"/>
        <item x="476"/>
        <item x="573"/>
        <item x="857"/>
        <item x="207"/>
        <item x="265"/>
        <item x="969"/>
        <item x="472"/>
        <item x="15"/>
        <item x="977"/>
        <item x="253"/>
        <item x="636"/>
        <item x="557"/>
        <item x="747"/>
        <item x="56"/>
        <item x="540"/>
        <item x="354"/>
        <item x="31"/>
        <item x="216"/>
        <item x="865"/>
        <item x="972"/>
        <item x="587"/>
        <item x="952"/>
        <item x="146"/>
        <item x="95"/>
        <item x="710"/>
        <item x="306"/>
        <item x="297"/>
        <item x="81"/>
        <item x="298"/>
        <item x="54"/>
        <item x="698"/>
        <item x="140"/>
        <item x="338"/>
        <item x="526"/>
        <item x="564"/>
        <item x="319"/>
        <item x="70"/>
        <item x="861"/>
        <item x="206"/>
        <item x="82"/>
        <item x="219"/>
        <item x="810"/>
        <item x="936"/>
        <item x="316"/>
        <item x="127"/>
        <item x="838"/>
        <item x="959"/>
        <item x="9"/>
        <item x="874"/>
        <item x="335"/>
        <item x="391"/>
        <item x="33"/>
        <item x="303"/>
        <item x="819"/>
        <item x="961"/>
        <item x="69"/>
        <item x="461"/>
        <item x="49"/>
        <item x="565"/>
        <item x="730"/>
        <item x="896"/>
        <item x="68"/>
        <item x="161"/>
        <item x="488"/>
        <item x="629"/>
        <item x="193"/>
        <item x="514"/>
        <item x="788"/>
        <item x="742"/>
        <item x="798"/>
        <item x="696"/>
        <item x="585"/>
        <item x="412"/>
        <item x="7"/>
        <item x="931"/>
        <item x="294"/>
        <item x="968"/>
        <item x="145"/>
        <item x="743"/>
        <item x="501"/>
        <item x="397"/>
        <item x="91"/>
        <item x="467"/>
        <item x="327"/>
        <item x="907"/>
        <item x="647"/>
        <item x="654"/>
        <item x="984"/>
        <item x="641"/>
        <item x="796"/>
        <item x="760"/>
        <item x="683"/>
        <item x="555"/>
        <item x="318"/>
        <item x="586"/>
        <item x="283"/>
        <item x="728"/>
        <item x="965"/>
        <item x="859"/>
        <item x="569"/>
        <item x="386"/>
        <item x="178"/>
        <item x="427"/>
        <item x="276"/>
        <item x="160"/>
        <item x="911"/>
        <item x="663"/>
        <item x="432"/>
        <item x="503"/>
        <item x="914"/>
        <item x="21"/>
        <item x="515"/>
        <item x="65"/>
        <item x="955"/>
        <item x="727"/>
        <item x="570"/>
        <item x="66"/>
        <item x="106"/>
        <item x="213"/>
        <item x="402"/>
        <item x="701"/>
        <item x="967"/>
        <item x="96"/>
        <item x="32"/>
        <item x="257"/>
        <item x="175"/>
        <item x="763"/>
        <item x="741"/>
        <item x="908"/>
        <item x="398"/>
        <item x="894"/>
        <item x="424"/>
        <item x="59"/>
        <item x="541"/>
        <item x="469"/>
        <item x="877"/>
        <item x="903"/>
        <item x="754"/>
        <item x="375"/>
        <item x="780"/>
        <item x="307"/>
        <item x="98"/>
        <item x="129"/>
        <item x="45"/>
        <item x="462"/>
        <item x="342"/>
        <item x="595"/>
        <item x="250"/>
        <item x="786"/>
        <item x="867"/>
        <item x="593"/>
        <item x="309"/>
        <item x="120"/>
        <item x="201"/>
        <item x="42"/>
        <item x="218"/>
        <item x="167"/>
        <item x="403"/>
        <item x="158"/>
        <item x="142"/>
        <item x="119"/>
        <item x="181"/>
        <item x="978"/>
        <item x="46"/>
        <item x="282"/>
        <item x="758"/>
        <item x="215"/>
        <item x="813"/>
        <item x="284"/>
        <item x="280"/>
        <item x="312"/>
        <item x="464"/>
        <item x="304"/>
        <item x="900"/>
        <item x="123"/>
        <item x="481"/>
        <item x="203"/>
        <item x="684"/>
        <item x="622"/>
        <item x="89"/>
        <item x="634"/>
        <item x="898"/>
        <item x="876"/>
        <item x="556"/>
        <item x="803"/>
        <item x="249"/>
        <item x="843"/>
        <item x="471"/>
        <item x="360"/>
        <item x="78"/>
        <item x="420"/>
        <item x="236"/>
        <item x="379"/>
        <item x="346"/>
        <item x="389"/>
        <item x="543"/>
        <item x="40"/>
        <item x="301"/>
        <item x="673"/>
        <item x="473"/>
        <item x="16"/>
        <item x="388"/>
        <item x="487"/>
        <item x="528"/>
        <item x="387"/>
        <item x="393"/>
        <item x="623"/>
        <item x="72"/>
        <item x="355"/>
        <item x="57"/>
        <item x="483"/>
        <item x="789"/>
        <item x="699"/>
        <item x="286"/>
        <item x="317"/>
        <item x="94"/>
        <item x="102"/>
        <item x="983"/>
        <item x="822"/>
        <item x="580"/>
        <item x="612"/>
        <item x="108"/>
        <item x="381"/>
        <item x="413"/>
        <item x="26"/>
        <item x="497"/>
        <item x="603"/>
        <item x="705"/>
        <item x="950"/>
        <item x="149"/>
        <item x="840"/>
        <item x="670"/>
        <item x="85"/>
        <item x="776"/>
        <item x="334"/>
        <item x="772"/>
        <item x="650"/>
        <item x="166"/>
        <item x="405"/>
        <item x="239"/>
        <item x="75"/>
        <item x="8"/>
        <item x="860"/>
        <item x="706"/>
        <item x="869"/>
        <item x="269"/>
        <item x="399"/>
        <item x="905"/>
        <item x="675"/>
        <item x="677"/>
        <item x="831"/>
        <item x="279"/>
        <item x="460"/>
        <item x="174"/>
        <item x="880"/>
        <item x="115"/>
        <item x="973"/>
        <item x="680"/>
        <item x="153"/>
        <item x="30"/>
        <item x="223"/>
        <item x="288"/>
        <item x="408"/>
        <item x="169"/>
        <item x="793"/>
        <item x="613"/>
        <item x="531"/>
        <item x="498"/>
        <item x="441"/>
        <item x="366"/>
        <item x="73"/>
        <item x="447"/>
        <item x="34"/>
        <item x="477"/>
        <item x="835"/>
        <item x="260"/>
        <item x="707"/>
        <item x="756"/>
        <item x="766"/>
        <item x="958"/>
        <item x="723"/>
        <item x="132"/>
        <item x="430"/>
        <item x="152"/>
        <item x="86"/>
        <item x="376"/>
        <item x="924"/>
        <item x="493"/>
        <item x="529"/>
        <item x="947"/>
        <item x="605"/>
        <item x="567"/>
        <item x="566"/>
        <item x="315"/>
        <item x="415"/>
        <item x="492"/>
        <item x="411"/>
        <item x="527"/>
        <item x="385"/>
        <item x="755"/>
        <item x="774"/>
        <item x="162"/>
        <item x="189"/>
        <item x="235"/>
        <item x="458"/>
        <item x="669"/>
        <item x="596"/>
        <item x="60"/>
        <item x="744"/>
        <item x="406"/>
        <item x="657"/>
        <item x="725"/>
        <item x="451"/>
        <item x="438"/>
        <item x="668"/>
        <item x="101"/>
        <item x="682"/>
        <item x="724"/>
        <item x="559"/>
        <item x="930"/>
        <item x="156"/>
        <item x="220"/>
        <item x="177"/>
        <item x="159"/>
        <item x="244"/>
        <item x="109"/>
        <item x="626"/>
        <item x="946"/>
        <item x="542"/>
        <item x="737"/>
        <item x="792"/>
        <item x="826"/>
        <item x="373"/>
        <item x="901"/>
        <item x="920"/>
        <item x="155"/>
        <item x="52"/>
        <item x="782"/>
        <item x="916"/>
        <item x="938"/>
        <item x="717"/>
        <item x="941"/>
        <item x="904"/>
        <item x="584"/>
        <item x="28"/>
        <item x="630"/>
        <item x="866"/>
        <item x="582"/>
        <item x="450"/>
        <item x="351"/>
        <item x="409"/>
        <item x="583"/>
        <item x="352"/>
        <item x="849"/>
        <item x="928"/>
        <item x="369"/>
        <item x="674"/>
        <item x="439"/>
        <item x="479"/>
        <item x="62"/>
        <item x="466"/>
        <item x="523"/>
        <item x="895"/>
        <item x="299"/>
        <item x="722"/>
        <item x="639"/>
        <item x="871"/>
        <item x="655"/>
        <item x="648"/>
        <item x="839"/>
        <item x="401"/>
        <item x="90"/>
        <item x="966"/>
        <item x="11"/>
        <item x="504"/>
        <item x="36"/>
        <item x="445"/>
        <item x="910"/>
        <item x="937"/>
        <item x="205"/>
        <item x="627"/>
        <item x="308"/>
        <item x="671"/>
        <item x="173"/>
        <item x="138"/>
        <item x="255"/>
        <item x="361"/>
        <item x="885"/>
        <item x="598"/>
        <item x="767"/>
        <item x="157"/>
        <item x="832"/>
        <item x="560"/>
        <item x="426"/>
        <item x="817"/>
        <item x="333"/>
        <item x="292"/>
        <item x="821"/>
        <item x="740"/>
        <item x="329"/>
        <item x="489"/>
        <item x="846"/>
        <item x="664"/>
        <item x="326"/>
        <item x="925"/>
        <item x="118"/>
        <item x="197"/>
        <item x="121"/>
        <item x="92"/>
        <item x="887"/>
        <item x="321"/>
        <item x="922"/>
        <item x="645"/>
        <item x="324"/>
        <item x="773"/>
        <item x="525"/>
        <item x="172"/>
        <item x="631"/>
        <item x="137"/>
        <item x="277"/>
        <item x="110"/>
        <item x="870"/>
        <item x="695"/>
        <item x="729"/>
        <item x="809"/>
        <item x="963"/>
        <item x="841"/>
        <item x="985"/>
        <item x="890"/>
        <item x="943"/>
        <item x="499"/>
        <item x="517"/>
        <item x="508"/>
        <item x="290"/>
        <item x="739"/>
        <item x="272"/>
        <item x="97"/>
        <item x="332"/>
        <item x="22"/>
        <item x="935"/>
        <item x="913"/>
        <item x="957"/>
        <item x="848"/>
        <item x="176"/>
        <item x="63"/>
        <item x="679"/>
        <item x="357"/>
        <item x="337"/>
        <item x="873"/>
        <item x="128"/>
        <item x="962"/>
        <item x="716"/>
        <item x="676"/>
        <item x="112"/>
        <item x="363"/>
        <item x="490"/>
        <item x="536"/>
        <item x="520"/>
        <item x="231"/>
        <item x="538"/>
        <item x="246"/>
        <item x="621"/>
        <item x="879"/>
        <item x="289"/>
        <item x="989"/>
        <item x="143"/>
        <item x="604"/>
        <item x="829"/>
        <item x="105"/>
        <item x="168"/>
        <item x="578"/>
        <item x="247"/>
        <item x="368"/>
        <item x="200"/>
        <item x="816"/>
        <item x="708"/>
        <item x="513"/>
        <item x="419"/>
        <item x="240"/>
        <item x="465"/>
        <item x="868"/>
        <item x="431"/>
        <item x="875"/>
        <item x="77"/>
        <item x="353"/>
        <item x="446"/>
        <item x="704"/>
        <item x="600"/>
        <item x="404"/>
        <item x="878"/>
        <item x="917"/>
        <item x="512"/>
        <item x="932"/>
        <item x="243"/>
        <item x="154"/>
        <item x="187"/>
        <item x="238"/>
        <item x="864"/>
        <item x="254"/>
        <item x="732"/>
        <item x="537"/>
        <item x="328"/>
        <item x="581"/>
        <item x="268"/>
        <item x="799"/>
        <item x="521"/>
        <item x="18"/>
        <item x="951"/>
        <item x="749"/>
        <item x="182"/>
        <item x="659"/>
        <item x="287"/>
        <item x="225"/>
        <item x="133"/>
        <item x="918"/>
        <item x="100"/>
        <item x="208"/>
        <item x="44"/>
        <item x="893"/>
        <item x="455"/>
        <item x="902"/>
        <item x="320"/>
        <item x="245"/>
        <item x="125"/>
        <item x="232"/>
        <item x="804"/>
        <item x="982"/>
        <item x="372"/>
        <item x="779"/>
        <item x="347"/>
        <item x="554"/>
        <item x="209"/>
        <item x="457"/>
        <item x="606"/>
        <item x="971"/>
        <item x="395"/>
        <item x="535"/>
        <item x="970"/>
        <item x="842"/>
        <item x="807"/>
        <item x="76"/>
        <item x="202"/>
        <item x="390"/>
        <item x="485"/>
        <item x="852"/>
        <item x="656"/>
        <item x="948"/>
        <item x="909"/>
        <item x="35"/>
        <item x="820"/>
        <item x="589"/>
        <item x="124"/>
        <item x="382"/>
        <item x="610"/>
        <item x="653"/>
        <item x="886"/>
        <item x="721"/>
        <item x="150"/>
        <item x="192"/>
        <item x="384"/>
        <item x="165"/>
        <item x="191"/>
        <item x="141"/>
        <item x="544"/>
        <item x="929"/>
        <item x="4"/>
        <item x="753"/>
        <item x="617"/>
        <item x="906"/>
        <item x="700"/>
        <item x="228"/>
        <item x="625"/>
        <item x="410"/>
        <item x="575"/>
        <item x="736"/>
        <item x="164"/>
        <item x="454"/>
        <item x="262"/>
        <item x="939"/>
        <item x="486"/>
        <item x="300"/>
        <item x="484"/>
        <item x="709"/>
        <item x="781"/>
        <item x="83"/>
        <item x="532"/>
        <item x="975"/>
        <item x="511"/>
        <item x="644"/>
        <item x="79"/>
        <item x="964"/>
        <item x="632"/>
        <item x="134"/>
        <item x="667"/>
        <item x="285"/>
        <item x="394"/>
        <item x="358"/>
        <item x="302"/>
        <item x="572"/>
        <item x="47"/>
        <item x="759"/>
        <item x="855"/>
        <item x="356"/>
        <item x="823"/>
        <item x="452"/>
        <item x="615"/>
        <item x="791"/>
        <item x="71"/>
        <item x="892"/>
        <item x="731"/>
        <item x="687"/>
        <item x="953"/>
        <item x="474"/>
        <item x="482"/>
        <item x="872"/>
        <item x="84"/>
        <item x="350"/>
        <item x="416"/>
        <item x="519"/>
        <item x="502"/>
        <item x="183"/>
        <item x="53"/>
        <item x="769"/>
        <item x="295"/>
        <item x="365"/>
        <item x="827"/>
        <item x="934"/>
        <item x="314"/>
        <item x="765"/>
        <item x="204"/>
        <item x="184"/>
        <item x="322"/>
        <item x="881"/>
        <item x="370"/>
        <item x="524"/>
        <item x="577"/>
        <item x="495"/>
        <item x="665"/>
        <item x="383"/>
        <item x="256"/>
        <item x="343"/>
        <item x="702"/>
        <item x="20"/>
        <item x="715"/>
        <item x="135"/>
        <item x="29"/>
        <item x="367"/>
        <item x="751"/>
        <item x="274"/>
        <item x="752"/>
        <item x="714"/>
        <item x="396"/>
        <item x="923"/>
        <item x="371"/>
        <item x="697"/>
        <item x="429"/>
        <item x="93"/>
        <item x="597"/>
        <item x="6"/>
        <item x="221"/>
        <item x="330"/>
        <item x="576"/>
        <item x="336"/>
        <item x="453"/>
        <item x="642"/>
        <item x="180"/>
        <item x="549"/>
        <item x="348"/>
        <item x="666"/>
        <item x="949"/>
        <item x="689"/>
        <item x="273"/>
        <item x="619"/>
        <item x="884"/>
        <item x="624"/>
        <item x="533"/>
        <item x="548"/>
        <item x="635"/>
        <item x="468"/>
        <item x="264"/>
        <item x="646"/>
        <item x="227"/>
        <item x="713"/>
        <item x="988"/>
        <item x="856"/>
        <item x="858"/>
        <item x="229"/>
        <item x="24"/>
        <item x="692"/>
        <item x="226"/>
        <item x="547"/>
        <item x="633"/>
        <item x="863"/>
        <item x="151"/>
        <item x="27"/>
        <item x="10"/>
        <item x="251"/>
        <item x="614"/>
        <item x="530"/>
        <item x="186"/>
        <item x="139"/>
        <item x="491"/>
        <item x="981"/>
        <item x="882"/>
        <item x="649"/>
        <item x="553"/>
        <item x="693"/>
        <item x="234"/>
        <item x="505"/>
        <item x="735"/>
        <item x="271"/>
        <item x="494"/>
        <item x="19"/>
        <item x="263"/>
        <item x="954"/>
        <item x="945"/>
        <item x="23"/>
        <item x="660"/>
        <item x="126"/>
        <item x="378"/>
        <item x="518"/>
        <item x="784"/>
        <item x="374"/>
        <item x="933"/>
        <item x="136"/>
        <item x="267"/>
        <item x="806"/>
        <item x="436"/>
        <item x="190"/>
        <item x="703"/>
        <item x="478"/>
        <item x="545"/>
        <item x="854"/>
        <item x="214"/>
        <item x="607"/>
        <item x="80"/>
        <item x="976"/>
        <item x="800"/>
        <item x="814"/>
        <item x="407"/>
        <item x="293"/>
        <item x="428"/>
        <item x="883"/>
        <item x="275"/>
        <item x="681"/>
        <item x="599"/>
        <item x="212"/>
        <item x="456"/>
        <item x="380"/>
        <item x="341"/>
        <item x="48"/>
        <item x="516"/>
        <item x="944"/>
        <item x="833"/>
        <item x="620"/>
        <item x="986"/>
        <item x="775"/>
        <item x="694"/>
        <item x="99"/>
        <item x="88"/>
        <item x="509"/>
        <item x="552"/>
        <item x="658"/>
        <item x="990"/>
        <item x="43"/>
        <item x="551"/>
        <item x="362"/>
        <item x="787"/>
        <item x="828"/>
        <item x="259"/>
        <item x="13"/>
        <item x="241"/>
        <item x="561"/>
        <item x="418"/>
        <item x="344"/>
        <item x="562"/>
        <item x="661"/>
        <item x="417"/>
        <item x="637"/>
        <item x="199"/>
        <item x="313"/>
        <item x="296"/>
        <item x="851"/>
        <item x="691"/>
        <item x="480"/>
        <item x="762"/>
        <item x="345"/>
        <item x="510"/>
        <item x="261"/>
        <item x="58"/>
        <item x="801"/>
        <item x="25"/>
        <item x="310"/>
        <item x="434"/>
        <item x="897"/>
        <item x="116"/>
        <item x="278"/>
        <item x="563"/>
        <item x="114"/>
        <item x="601"/>
        <item x="837"/>
        <item x="685"/>
        <item x="87"/>
        <item x="778"/>
        <item x="144"/>
        <item x="222"/>
        <item x="942"/>
        <item x="611"/>
        <item x="0"/>
        <item x="815"/>
        <item x="444"/>
        <item x="435"/>
        <item x="956"/>
        <item x="496"/>
        <item x="888"/>
        <item x="107"/>
        <item x="179"/>
        <item x="588"/>
        <item x="608"/>
        <item x="651"/>
        <item x="1"/>
        <item x="558"/>
        <item x="242"/>
        <item x="5"/>
        <item x="448"/>
        <item x="891"/>
        <item x="39"/>
        <item x="550"/>
        <item x="794"/>
        <item x="795"/>
        <item x="3"/>
        <item x="170"/>
        <item x="746"/>
        <item x="233"/>
        <item x="41"/>
        <item t="default"/>
      </items>
    </pivotField>
    <pivotField axis="axisRow" showAll="0">
      <items count="5">
        <item x="2"/>
        <item x="0"/>
        <item x="1"/>
        <item x="3"/>
        <item t="default"/>
      </items>
    </pivotField>
    <pivotField axis="axisRow" showAll="0">
      <items count="4">
        <item x="0"/>
        <item x="1"/>
        <item x="2"/>
        <item t="default"/>
      </items>
    </pivotField>
    <pivotField showAll="0"/>
    <pivotField showAll="0"/>
    <pivotField numFmtId="165" showAll="0"/>
    <pivotField dataField="1" showAll="0"/>
    <pivotField numFmtId="165" showAll="0"/>
    <pivotField showAll="0"/>
    <pivotField showAll="0"/>
    <pivotField showAll="0"/>
    <pivotField showAll="0"/>
    <pivotField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3"/>
    <field x="4"/>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8ED03D-6C7A-4651-81BB-DAF749A99875}"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
  <location ref="A3:B8" firstHeaderRow="1" firstDataRow="1" firstDataCol="1"/>
  <pivotFields count="15">
    <pivotField showAll="0"/>
    <pivotField numFmtId="164" showAll="0"/>
    <pivotField showAll="0"/>
    <pivotField axis="axisRow" showAll="0">
      <items count="5">
        <item x="2"/>
        <item x="0"/>
        <item x="1"/>
        <item x="3"/>
        <item t="default"/>
      </items>
    </pivotField>
    <pivotField showAll="0"/>
    <pivotField showAll="0"/>
    <pivotField showAll="0"/>
    <pivotField numFmtId="165" showAll="0"/>
    <pivotField dataField="1" showAll="0"/>
    <pivotField showAll="0"/>
    <pivotField showAll="0"/>
    <pivotField showAll="0"/>
    <pivotField showAll="0"/>
    <pivotField numFmtId="165" showAll="0"/>
    <pivotField showAll="0"/>
  </pivotFields>
  <rowFields count="1">
    <field x="3"/>
  </rowFields>
  <rowItems count="5">
    <i>
      <x/>
    </i>
    <i>
      <x v="1"/>
    </i>
    <i>
      <x v="2"/>
    </i>
    <i>
      <x v="3"/>
    </i>
    <i t="grand">
      <x/>
    </i>
  </rowItems>
  <colItems count="1">
    <i/>
  </colItems>
  <dataFields count="1">
    <dataField name="Sum of Total Sale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8CFC45-0698-4872-B50D-149B78F6CE3A}" name="PivotTable3"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30">
  <location ref="A22:B35" firstHeaderRow="1" firstDataRow="1" firstDataCol="1"/>
  <pivotFields count="19">
    <pivotField showAll="0"/>
    <pivotField axis="axisRow" numFmtId="164" showAll="0">
      <items count="5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t="default"/>
      </items>
    </pivotField>
    <pivotField showAll="0"/>
    <pivotField showAll="0"/>
    <pivotField showAll="0"/>
    <pivotField showAll="0"/>
    <pivotField showAll="0"/>
    <pivotField numFmtId="165" showAll="0"/>
    <pivotField dataField="1" showAll="0"/>
    <pivotField numFmtId="165" showAll="0"/>
    <pivotField showAll="0"/>
    <pivotField showAll="0"/>
    <pivotField showAll="0"/>
    <pivotField showAll="0"/>
    <pivotField numFmtId="165"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6">
        <item x="0"/>
        <item x="1"/>
        <item x="2"/>
        <item x="3"/>
        <item x="4"/>
        <item t="default"/>
      </items>
    </pivotField>
  </pivotFields>
  <rowFields count="4">
    <field x="18"/>
    <field x="17"/>
    <field x="16"/>
    <field x="1"/>
  </rowFields>
  <rowItems count="13">
    <i>
      <x v="1"/>
    </i>
    <i r="1">
      <x v="2"/>
    </i>
    <i r="1">
      <x v="3"/>
    </i>
    <i r="1">
      <x v="4"/>
    </i>
    <i>
      <x v="2"/>
    </i>
    <i r="1">
      <x v="1"/>
    </i>
    <i r="1">
      <x v="2"/>
    </i>
    <i r="1">
      <x v="3"/>
    </i>
    <i r="1">
      <x v="4"/>
    </i>
    <i>
      <x v="3"/>
    </i>
    <i r="1">
      <x v="1"/>
    </i>
    <i r="1">
      <x v="2"/>
    </i>
    <i t="grand">
      <x/>
    </i>
  </rowItems>
  <colItems count="1">
    <i/>
  </colItems>
  <dataFields count="1">
    <dataField name="Sum of Total Sales" fld="8" baseField="0" baseItem="0"/>
  </dataFields>
  <chartFormats count="1">
    <chartFormat chart="2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1DA281-9D28-4594-9535-B99BA79414FD}" name="PivotTable1"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6" firstHeaderRow="1" firstDataRow="1" firstDataCol="1" rowPageCount="1" colPageCount="1"/>
  <pivotFields count="4">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Page" allDrilled="1" subtotalTop="0" showAll="0" dataSourceSort="1" defaultSubtotal="0" defaultAttributeDrillState="1"/>
    <pivotField axis="axisRow" allDrilled="1" subtotalTop="0" showAll="0" dataSourceSort="1" defaultSubtotal="0" defaultAttributeDrillState="1">
      <items count="2">
        <item x="0" e="0"/>
        <item x="1" e="0"/>
      </items>
    </pivotField>
    <pivotField dataField="1" subtotalTop="0" showAll="0" defaultSubtotal="0"/>
  </pivotFields>
  <rowFields count="2">
    <field x="2"/>
    <field x="0"/>
  </rowFields>
  <rowItems count="3">
    <i>
      <x/>
    </i>
    <i>
      <x v="1"/>
    </i>
    <i t="grand">
      <x/>
    </i>
  </rowItems>
  <colItems count="1">
    <i/>
  </colItems>
  <pageFields count="1">
    <pageField fld="1" hier="18" name="[Range].[Order Date (Month)].&amp;[Feb]" cap="Feb"/>
  </pageFields>
  <dataFields count="1">
    <dataField name="Sum of Total Sales" fld="3"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ange].[Order Date (Month)].&amp;[Feb]"/>
        <member name="[Range].[Order 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 Data!$A$1:$P$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926DF5-D13A-4C78-967B-1C6C49385486}" name="PivotTable10" cacheId="762" applyNumberFormats="0" applyBorderFormats="0" applyFontFormats="0" applyPatternFormats="0" applyAlignmentFormats="0" applyWidthHeightFormats="1" dataCaption="Values" tag="4fa85a66-1ab6-4a53-abed-cad7cb935ae9" updatedVersion="8" minRefreshableVersion="3" useAutoFormatting="1" subtotalHiddenItems="1" itemPrintTitles="1" createdVersion="8" indent="0" outline="1" outlineData="1" multipleFieldFilters="0">
  <location ref="A18:F32" firstHeaderRow="1" firstDataRow="2" firstDataCol="1" rowPageCount="2" colPageCount="1"/>
  <pivotFields count="5">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Fields count="1">
    <field x="1"/>
  </rowFields>
  <rowItems count="13">
    <i>
      <x/>
    </i>
    <i>
      <x v="1"/>
    </i>
    <i>
      <x v="2"/>
    </i>
    <i>
      <x v="3"/>
    </i>
    <i>
      <x v="4"/>
    </i>
    <i>
      <x v="5"/>
    </i>
    <i>
      <x v="6"/>
    </i>
    <i>
      <x v="7"/>
    </i>
    <i>
      <x v="8"/>
    </i>
    <i>
      <x v="9"/>
    </i>
    <i>
      <x v="10"/>
    </i>
    <i>
      <x v="11"/>
    </i>
    <i t="grand">
      <x/>
    </i>
  </rowItems>
  <colFields count="1">
    <field x="0"/>
  </colFields>
  <colItems count="5">
    <i>
      <x/>
    </i>
    <i>
      <x v="1"/>
    </i>
    <i>
      <x v="2"/>
    </i>
    <i>
      <x v="3"/>
    </i>
    <i t="grand">
      <x/>
    </i>
  </colItems>
  <pageFields count="2">
    <pageField fld="3" hier="16" name="[Range].[Order Date (Year)].[All]" cap="All"/>
    <pageField fld="2" hier="17" name="[Range].[Order Date (Quarter)].[All]" cap="All"/>
  </pageFields>
  <dataFields count="1">
    <dataField name="Count of Product Category" fld="4"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769E7C-6ED0-423B-915B-0383F97E24DE}" name="PivotTable3"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H3" firstHeaderRow="1" firstDataRow="2" firstDataCol="1"/>
  <pivotFields count="2">
    <pivotField axis="axisCol" allDrilled="1" subtotalTop="0" showAll="0" dataSourceSort="1" defaultSubtotal="0" defaultAttributeDrillState="1">
      <items count="3">
        <item x="0"/>
        <item x="1"/>
        <item x="2"/>
      </items>
    </pivotField>
    <pivotField dataField="1" subtotalTop="0" showAll="0" defaultSubtotal="0"/>
  </pivotFields>
  <rowItems count="1">
    <i/>
  </rowItems>
  <colFields count="1">
    <field x="0"/>
  </colFields>
  <colItems count="4">
    <i>
      <x/>
    </i>
    <i>
      <x v="1"/>
    </i>
    <i>
      <x v="2"/>
    </i>
    <i t="grand">
      <x/>
    </i>
  </colItems>
  <dataFields count="1">
    <dataField name="Sum of Unit Price" fld="1"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29D856-C467-4769-AC21-E5B7865B6663}" name="PivotTable11" cacheId="70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6:F35" firstHeaderRow="1" firstDataRow="2" firstDataCol="1" rowPageCount="3" colPageCount="1"/>
  <pivotFields count="7">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2">
    <field x="4"/>
    <field x="5"/>
  </rowFields>
  <rowItems count="28">
    <i>
      <x/>
    </i>
    <i r="1">
      <x/>
    </i>
    <i r="1">
      <x v="1"/>
    </i>
    <i r="1">
      <x v="2"/>
    </i>
    <i r="1">
      <x v="3"/>
    </i>
    <i r="1">
      <x v="4"/>
    </i>
    <i r="1">
      <x v="5"/>
    </i>
    <i r="1">
      <x v="6"/>
    </i>
    <i r="1">
      <x v="7"/>
    </i>
    <i>
      <x v="1"/>
    </i>
    <i r="1">
      <x/>
    </i>
    <i r="1">
      <x v="1"/>
    </i>
    <i r="1">
      <x v="2"/>
    </i>
    <i r="1">
      <x v="3"/>
    </i>
    <i r="1">
      <x v="4"/>
    </i>
    <i r="1">
      <x v="5"/>
    </i>
    <i r="1">
      <x v="6"/>
    </i>
    <i r="1">
      <x v="7"/>
    </i>
    <i>
      <x v="2"/>
    </i>
    <i r="1">
      <x/>
    </i>
    <i r="1">
      <x v="1"/>
    </i>
    <i r="1">
      <x v="2"/>
    </i>
    <i r="1">
      <x v="3"/>
    </i>
    <i r="1">
      <x v="4"/>
    </i>
    <i r="1">
      <x v="5"/>
    </i>
    <i r="1">
      <x v="6"/>
    </i>
    <i r="1">
      <x v="7"/>
    </i>
    <i t="grand">
      <x/>
    </i>
  </rowItems>
  <colFields count="1">
    <field x="3"/>
  </colFields>
  <colItems count="5">
    <i>
      <x/>
    </i>
    <i>
      <x v="1"/>
    </i>
    <i>
      <x v="2"/>
    </i>
    <i>
      <x v="3"/>
    </i>
    <i t="grand">
      <x/>
    </i>
  </colItems>
  <pageFields count="3">
    <pageField fld="1" hier="18" name="[Range].[Order Date (Month)].[All]" cap="All"/>
    <pageField fld="2" hier="17" name="[Range].[Order Date (Quarter)].[All]" cap="All"/>
    <pageField fld="0" hier="1" name="[Range].[Order Date].[All]" cap="All"/>
  </pageFields>
  <dataFields count="1">
    <dataField name="Sum of Total Revenue" fld="6" baseField="0" baseItem="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s>
  <pivotHierarchies count="4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5"/>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7678563-34D3-4E87-AAF7-DF832F04A78B}" name="PivotTable16"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Q15:V25" firstHeaderRow="1" firstDataRow="2" firstDataCol="1"/>
  <pivotFields count="3">
    <pivotField axis="axisCol"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2"/>
  </rowFields>
  <rowItems count="9">
    <i>
      <x/>
    </i>
    <i>
      <x v="1"/>
    </i>
    <i>
      <x v="2"/>
    </i>
    <i>
      <x v="3"/>
    </i>
    <i>
      <x v="4"/>
    </i>
    <i>
      <x v="5"/>
    </i>
    <i>
      <x v="6"/>
    </i>
    <i>
      <x v="7"/>
    </i>
    <i t="grand">
      <x/>
    </i>
  </rowItems>
  <colFields count="1">
    <field x="0"/>
  </colFields>
  <colItems count="5">
    <i>
      <x/>
    </i>
    <i>
      <x v="1"/>
    </i>
    <i>
      <x v="2"/>
    </i>
    <i>
      <x v="3"/>
    </i>
    <i t="grand">
      <x/>
    </i>
  </colItems>
  <dataFields count="1">
    <dataField name="Total Revenue" fld="1" baseField="0" baseItem="0"/>
  </dataFields>
  <formats count="1">
    <format dxfId="4">
      <pivotArea grandRow="1" grandCol="1" outline="0" collapsedLevelsAreSubtotals="1" fieldPosition="0"/>
    </format>
  </format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1" xr10:uid="{75263D49-457D-4CBD-9850-BEB6A8CB4852}" sourceName="Customer Name">
  <pivotTables>
    <pivotTable tabId="10" name="PivotTable2"/>
  </pivotTables>
  <data>
    <tabular pivotCacheId="1428570424">
      <items count="991">
        <i x="51" s="1"/>
        <i x="912" s="1"/>
        <i x="38" s="1"/>
        <i x="104" s="1"/>
        <i x="790" s="1"/>
        <i x="761" s="1"/>
        <i x="783" s="1"/>
        <i x="899" s="1"/>
        <i x="422" s="1"/>
        <i x="266" s="1"/>
        <i x="377" s="1"/>
        <i x="546" s="1"/>
        <i x="14" s="1"/>
        <i x="507" s="1"/>
        <i x="638" s="1"/>
        <i x="148" s="1"/>
        <i x="211" s="1"/>
        <i x="719" s="1"/>
        <i x="311" s="1"/>
        <i x="185" s="1"/>
        <i x="771" s="1"/>
        <i x="210" s="1"/>
        <i x="122" s="1"/>
        <i x="750" s="1"/>
        <i x="686" s="1"/>
        <i x="609" s="1"/>
        <i x="194" s="1"/>
        <i x="785" s="1"/>
        <i x="688" s="1"/>
        <i x="734" s="1"/>
        <i x="711" s="1"/>
        <i x="470" s="1"/>
        <i x="130" s="1"/>
        <i x="889" s="1"/>
        <i x="188" s="1"/>
        <i x="748" s="1"/>
        <i x="323" s="1"/>
        <i x="230" s="1"/>
        <i x="500" s="1"/>
        <i x="281" s="1"/>
        <i x="437" s="1"/>
        <i x="845" s="1"/>
        <i x="797" s="1"/>
        <i x="618" s="1"/>
        <i x="195" s="1"/>
        <i x="768" s="1"/>
        <i x="305" s="1"/>
        <i x="777" s="1"/>
        <i x="757" s="1"/>
        <i x="979" s="1"/>
        <i x="718" s="1"/>
        <i x="440" s="1"/>
        <i x="921" s="1"/>
        <i x="850" s="1"/>
        <i x="325" s="1"/>
        <i x="74" s="1"/>
        <i x="433" s="1"/>
        <i x="506" s="1"/>
        <i x="590" s="1"/>
        <i x="628" s="1"/>
        <i x="812" s="1"/>
        <i x="400" s="1"/>
        <i x="131" s="1"/>
        <i x="392" s="1"/>
        <i x="770" s="1"/>
        <i x="37" s="1"/>
        <i x="690" s="1"/>
        <i x="802" s="1"/>
        <i x="927" s="1"/>
        <i x="339" s="1"/>
        <i x="270" s="1"/>
        <i x="331" s="1"/>
        <i x="64" s="1"/>
        <i x="733" s="1"/>
        <i x="522" s="1"/>
        <i x="834" s="1"/>
        <i x="862" s="1"/>
        <i x="217" s="1"/>
        <i x="824" s="1"/>
        <i x="847" s="1"/>
        <i x="987" s="1"/>
        <i x="811" s="1"/>
        <i x="764" s="1"/>
        <i x="720" s="1"/>
        <i x="442" s="1"/>
        <i x="421" s="1"/>
        <i x="591" s="1"/>
        <i x="915" s="1"/>
        <i x="291" s="1"/>
        <i x="745" s="1"/>
        <i x="980" s="1"/>
        <i x="853" s="1"/>
        <i x="534" s="1"/>
        <i x="539" s="1"/>
        <i x="2" s="1"/>
        <i x="349" s="1"/>
        <i x="111" s="1"/>
        <i x="640" s="1"/>
        <i x="237" s="1"/>
        <i x="61" s="1"/>
        <i x="672" s="1"/>
        <i x="568" s="1"/>
        <i x="919" s="1"/>
        <i x="960" s="1"/>
        <i x="463" s="1"/>
        <i x="571" s="1"/>
        <i x="678" s="1"/>
        <i x="712" s="1"/>
        <i x="643" s="1"/>
        <i x="340" s="1"/>
        <i x="414" s="1"/>
        <i x="818" s="1"/>
        <i x="662" s="1"/>
        <i x="196" s="1"/>
        <i x="805" s="1"/>
        <i x="726" s="1"/>
        <i x="113" s="1"/>
        <i x="258" s="1"/>
        <i x="425" s="1"/>
        <i x="67" s="1"/>
        <i x="171" s="1"/>
        <i x="224" s="1"/>
        <i x="248" s="1"/>
        <i x="738" s="1"/>
        <i x="579" s="1"/>
        <i x="359" s="1"/>
        <i x="926" s="1"/>
        <i x="117" s="1"/>
        <i x="574" s="1"/>
        <i x="147" s="1"/>
        <i x="974" s="1"/>
        <i x="364" s="1"/>
        <i x="103" s="1"/>
        <i x="163" s="1"/>
        <i x="616" s="1"/>
        <i x="475" s="1"/>
        <i x="594" s="1"/>
        <i x="652" s="1"/>
        <i x="844" s="1"/>
        <i x="55" s="1"/>
        <i x="592" s="1"/>
        <i x="17" s="1"/>
        <i x="808" s="1"/>
        <i x="12" s="1"/>
        <i x="836" s="1"/>
        <i x="443" s="1"/>
        <i x="449" s="1"/>
        <i x="423" s="1"/>
        <i x="940" s="1"/>
        <i x="825" s="1"/>
        <i x="830" s="1"/>
        <i x="198" s="1"/>
        <i x="602" s="1"/>
        <i x="459" s="1"/>
        <i x="50" s="1"/>
        <i x="252" s="1"/>
        <i x="476" s="1"/>
        <i x="573" s="1"/>
        <i x="857" s="1"/>
        <i x="207" s="1"/>
        <i x="265" s="1"/>
        <i x="969" s="1"/>
        <i x="472" s="1"/>
        <i x="15" s="1"/>
        <i x="977" s="1"/>
        <i x="253" s="1"/>
        <i x="636" s="1"/>
        <i x="557" s="1"/>
        <i x="747" s="1"/>
        <i x="56" s="1"/>
        <i x="540" s="1"/>
        <i x="354" s="1"/>
        <i x="31" s="1"/>
        <i x="216" s="1"/>
        <i x="865" s="1"/>
        <i x="972" s="1"/>
        <i x="587" s="1"/>
        <i x="952" s="1"/>
        <i x="146" s="1"/>
        <i x="95" s="1"/>
        <i x="710" s="1"/>
        <i x="306" s="1"/>
        <i x="297" s="1"/>
        <i x="81" s="1"/>
        <i x="298" s="1"/>
        <i x="54" s="1"/>
        <i x="698" s="1"/>
        <i x="140" s="1"/>
        <i x="338" s="1"/>
        <i x="526" s="1"/>
        <i x="564" s="1"/>
        <i x="319" s="1"/>
        <i x="70" s="1"/>
        <i x="861" s="1"/>
        <i x="206" s="1"/>
        <i x="82" s="1"/>
        <i x="219" s="1"/>
        <i x="810" s="1"/>
        <i x="936" s="1"/>
        <i x="316" s="1"/>
        <i x="127" s="1"/>
        <i x="838" s="1"/>
        <i x="959" s="1"/>
        <i x="9" s="1"/>
        <i x="874" s="1"/>
        <i x="335" s="1"/>
        <i x="391" s="1"/>
        <i x="33" s="1"/>
        <i x="303" s="1"/>
        <i x="819" s="1"/>
        <i x="961" s="1"/>
        <i x="69" s="1"/>
        <i x="461" s="1"/>
        <i x="49" s="1"/>
        <i x="565" s="1"/>
        <i x="730" s="1"/>
        <i x="896" s="1"/>
        <i x="68" s="1"/>
        <i x="161" s="1"/>
        <i x="488" s="1"/>
        <i x="629" s="1"/>
        <i x="193" s="1"/>
        <i x="514" s="1"/>
        <i x="788" s="1"/>
        <i x="742" s="1"/>
        <i x="798" s="1"/>
        <i x="696" s="1"/>
        <i x="585" s="1"/>
        <i x="412" s="1"/>
        <i x="7" s="1"/>
        <i x="931" s="1"/>
        <i x="294" s="1"/>
        <i x="968" s="1"/>
        <i x="145" s="1"/>
        <i x="743" s="1"/>
        <i x="501" s="1"/>
        <i x="397" s="1"/>
        <i x="91" s="1"/>
        <i x="467" s="1"/>
        <i x="327" s="1"/>
        <i x="907" s="1"/>
        <i x="647" s="1"/>
        <i x="654" s="1"/>
        <i x="984" s="1"/>
        <i x="641" s="1"/>
        <i x="796" s="1"/>
        <i x="760" s="1"/>
        <i x="683" s="1"/>
        <i x="555" s="1"/>
        <i x="318" s="1"/>
        <i x="586" s="1"/>
        <i x="283" s="1"/>
        <i x="728" s="1"/>
        <i x="965" s="1"/>
        <i x="859" s="1"/>
        <i x="569" s="1"/>
        <i x="386" s="1"/>
        <i x="178" s="1"/>
        <i x="427" s="1"/>
        <i x="276" s="1"/>
        <i x="160" s="1"/>
        <i x="911" s="1"/>
        <i x="663" s="1"/>
        <i x="432" s="1"/>
        <i x="503" s="1"/>
        <i x="914" s="1"/>
        <i x="21" s="1"/>
        <i x="515" s="1"/>
        <i x="65" s="1"/>
        <i x="955" s="1"/>
        <i x="727" s="1"/>
        <i x="570" s="1"/>
        <i x="66" s="1"/>
        <i x="106" s="1"/>
        <i x="213" s="1"/>
        <i x="402" s="1"/>
        <i x="701" s="1"/>
        <i x="967" s="1"/>
        <i x="96" s="1"/>
        <i x="32" s="1"/>
        <i x="257" s="1"/>
        <i x="175" s="1"/>
        <i x="763" s="1"/>
        <i x="741" s="1"/>
        <i x="908" s="1"/>
        <i x="398" s="1"/>
        <i x="894" s="1"/>
        <i x="424" s="1"/>
        <i x="59" s="1"/>
        <i x="541" s="1"/>
        <i x="469" s="1"/>
        <i x="877" s="1"/>
        <i x="903" s="1"/>
        <i x="754" s="1"/>
        <i x="375" s="1"/>
        <i x="780" s="1"/>
        <i x="307" s="1"/>
        <i x="98" s="1"/>
        <i x="129" s="1"/>
        <i x="45" s="1"/>
        <i x="462" s="1"/>
        <i x="342" s="1"/>
        <i x="595" s="1"/>
        <i x="250" s="1"/>
        <i x="786" s="1"/>
        <i x="867" s="1"/>
        <i x="593" s="1"/>
        <i x="309" s="1"/>
        <i x="120" s="1"/>
        <i x="201" s="1"/>
        <i x="42" s="1"/>
        <i x="218" s="1"/>
        <i x="167" s="1"/>
        <i x="403" s="1"/>
        <i x="158" s="1"/>
        <i x="142" s="1"/>
        <i x="119" s="1"/>
        <i x="181" s="1"/>
        <i x="978" s="1"/>
        <i x="46" s="1"/>
        <i x="282" s="1"/>
        <i x="758" s="1"/>
        <i x="215" s="1"/>
        <i x="813" s="1"/>
        <i x="284" s="1"/>
        <i x="280" s="1"/>
        <i x="312" s="1"/>
        <i x="464" s="1"/>
        <i x="304" s="1"/>
        <i x="900" s="1"/>
        <i x="123" s="1"/>
        <i x="481" s="1"/>
        <i x="203" s="1"/>
        <i x="684" s="1"/>
        <i x="622" s="1"/>
        <i x="89" s="1"/>
        <i x="634" s="1"/>
        <i x="898" s="1"/>
        <i x="876" s="1"/>
        <i x="556" s="1"/>
        <i x="803" s="1"/>
        <i x="249" s="1"/>
        <i x="843" s="1"/>
        <i x="471" s="1"/>
        <i x="360" s="1"/>
        <i x="78" s="1"/>
        <i x="420" s="1"/>
        <i x="236" s="1"/>
        <i x="379" s="1"/>
        <i x="346" s="1"/>
        <i x="389" s="1"/>
        <i x="543" s="1"/>
        <i x="40" s="1"/>
        <i x="301" s="1"/>
        <i x="673" s="1"/>
        <i x="473" s="1"/>
        <i x="16" s="1"/>
        <i x="388" s="1"/>
        <i x="487" s="1"/>
        <i x="528" s="1"/>
        <i x="387" s="1"/>
        <i x="393" s="1"/>
        <i x="623" s="1"/>
        <i x="72" s="1"/>
        <i x="355" s="1"/>
        <i x="57" s="1"/>
        <i x="483" s="1"/>
        <i x="789" s="1"/>
        <i x="699" s="1"/>
        <i x="286" s="1"/>
        <i x="317" s="1"/>
        <i x="94" s="1"/>
        <i x="102" s="1"/>
        <i x="983" s="1"/>
        <i x="822" s="1"/>
        <i x="580" s="1"/>
        <i x="612" s="1"/>
        <i x="108" s="1"/>
        <i x="381" s="1"/>
        <i x="413" s="1"/>
        <i x="26" s="1"/>
        <i x="497" s="1"/>
        <i x="603" s="1"/>
        <i x="705" s="1"/>
        <i x="950" s="1"/>
        <i x="149" s="1"/>
        <i x="840" s="1"/>
        <i x="670" s="1"/>
        <i x="85" s="1"/>
        <i x="776" s="1"/>
        <i x="334" s="1"/>
        <i x="772" s="1"/>
        <i x="650" s="1"/>
        <i x="166" s="1"/>
        <i x="405" s="1"/>
        <i x="239" s="1"/>
        <i x="75" s="1"/>
        <i x="8" s="1"/>
        <i x="860" s="1"/>
        <i x="706" s="1"/>
        <i x="869" s="1"/>
        <i x="269" s="1"/>
        <i x="399" s="1"/>
        <i x="905" s="1"/>
        <i x="675" s="1"/>
        <i x="677" s="1"/>
        <i x="831" s="1"/>
        <i x="279" s="1"/>
        <i x="460" s="1"/>
        <i x="174" s="1"/>
        <i x="880" s="1"/>
        <i x="115" s="1"/>
        <i x="973" s="1"/>
        <i x="680" s="1"/>
        <i x="153" s="1"/>
        <i x="30" s="1"/>
        <i x="223" s="1"/>
        <i x="288" s="1"/>
        <i x="408" s="1"/>
        <i x="169" s="1"/>
        <i x="793" s="1"/>
        <i x="613" s="1"/>
        <i x="531" s="1"/>
        <i x="498" s="1"/>
        <i x="441" s="1"/>
        <i x="366" s="1"/>
        <i x="73" s="1"/>
        <i x="447" s="1"/>
        <i x="34" s="1"/>
        <i x="477" s="1"/>
        <i x="835" s="1"/>
        <i x="260" s="1"/>
        <i x="707" s="1"/>
        <i x="756" s="1"/>
        <i x="766" s="1"/>
        <i x="958" s="1"/>
        <i x="723" s="1"/>
        <i x="132" s="1"/>
        <i x="430" s="1"/>
        <i x="152" s="1"/>
        <i x="86" s="1"/>
        <i x="376" s="1"/>
        <i x="924" s="1"/>
        <i x="493" s="1"/>
        <i x="529" s="1"/>
        <i x="947" s="1"/>
        <i x="605" s="1"/>
        <i x="567" s="1"/>
        <i x="566" s="1"/>
        <i x="315" s="1"/>
        <i x="415" s="1"/>
        <i x="492" s="1"/>
        <i x="411" s="1"/>
        <i x="527" s="1"/>
        <i x="385" s="1"/>
        <i x="755" s="1"/>
        <i x="774" s="1"/>
        <i x="162" s="1"/>
        <i x="189" s="1"/>
        <i x="235" s="1"/>
        <i x="458" s="1"/>
        <i x="669" s="1"/>
        <i x="596" s="1"/>
        <i x="60" s="1"/>
        <i x="744" s="1"/>
        <i x="406" s="1"/>
        <i x="657" s="1"/>
        <i x="725" s="1"/>
        <i x="451" s="1"/>
        <i x="438" s="1"/>
        <i x="668" s="1"/>
        <i x="101" s="1"/>
        <i x="682" s="1"/>
        <i x="724" s="1"/>
        <i x="559" s="1"/>
        <i x="930" s="1"/>
        <i x="156" s="1"/>
        <i x="220" s="1"/>
        <i x="177" s="1"/>
        <i x="159" s="1"/>
        <i x="244" s="1"/>
        <i x="109" s="1"/>
        <i x="626" s="1"/>
        <i x="946" s="1"/>
        <i x="542" s="1"/>
        <i x="737" s="1"/>
        <i x="792" s="1"/>
        <i x="826" s="1"/>
        <i x="373" s="1"/>
        <i x="901" s="1"/>
        <i x="920" s="1"/>
        <i x="155" s="1"/>
        <i x="52" s="1"/>
        <i x="782" s="1"/>
        <i x="916" s="1"/>
        <i x="938" s="1"/>
        <i x="717" s="1"/>
        <i x="941" s="1"/>
        <i x="904" s="1"/>
        <i x="584" s="1"/>
        <i x="28" s="1"/>
        <i x="630" s="1"/>
        <i x="866" s="1"/>
        <i x="582" s="1"/>
        <i x="450" s="1"/>
        <i x="351" s="1"/>
        <i x="409" s="1"/>
        <i x="583" s="1"/>
        <i x="352" s="1"/>
        <i x="849" s="1"/>
        <i x="928" s="1"/>
        <i x="369" s="1"/>
        <i x="674" s="1"/>
        <i x="439" s="1"/>
        <i x="479" s="1"/>
        <i x="62" s="1"/>
        <i x="466" s="1"/>
        <i x="523" s="1"/>
        <i x="895" s="1"/>
        <i x="299" s="1"/>
        <i x="722" s="1"/>
        <i x="639" s="1"/>
        <i x="871" s="1"/>
        <i x="655" s="1"/>
        <i x="648" s="1"/>
        <i x="839" s="1"/>
        <i x="401" s="1"/>
        <i x="90" s="1"/>
        <i x="966" s="1"/>
        <i x="11" s="1"/>
        <i x="504" s="1"/>
        <i x="36" s="1"/>
        <i x="445" s="1"/>
        <i x="910" s="1"/>
        <i x="937" s="1"/>
        <i x="205" s="1"/>
        <i x="627" s="1"/>
        <i x="308" s="1"/>
        <i x="671" s="1"/>
        <i x="173" s="1"/>
        <i x="138" s="1"/>
        <i x="255" s="1"/>
        <i x="361" s="1"/>
        <i x="885" s="1"/>
        <i x="598" s="1"/>
        <i x="767" s="1"/>
        <i x="157" s="1"/>
        <i x="832" s="1"/>
        <i x="560" s="1"/>
        <i x="426" s="1"/>
        <i x="817" s="1"/>
        <i x="333" s="1"/>
        <i x="292" s="1"/>
        <i x="821" s="1"/>
        <i x="740" s="1"/>
        <i x="329" s="1"/>
        <i x="489" s="1"/>
        <i x="846" s="1"/>
        <i x="664" s="1"/>
        <i x="326" s="1"/>
        <i x="925" s="1"/>
        <i x="118" s="1"/>
        <i x="197" s="1"/>
        <i x="121" s="1"/>
        <i x="92" s="1"/>
        <i x="887" s="1"/>
        <i x="321" s="1"/>
        <i x="922" s="1"/>
        <i x="645" s="1"/>
        <i x="324" s="1"/>
        <i x="773" s="1"/>
        <i x="525" s="1"/>
        <i x="172" s="1"/>
        <i x="631" s="1"/>
        <i x="137" s="1"/>
        <i x="277" s="1"/>
        <i x="110" s="1"/>
        <i x="870" s="1"/>
        <i x="695" s="1"/>
        <i x="729" s="1"/>
        <i x="809" s="1"/>
        <i x="963" s="1"/>
        <i x="841" s="1"/>
        <i x="985" s="1"/>
        <i x="890" s="1"/>
        <i x="943" s="1"/>
        <i x="499" s="1"/>
        <i x="517" s="1"/>
        <i x="508" s="1"/>
        <i x="290" s="1"/>
        <i x="739" s="1"/>
        <i x="272" s="1"/>
        <i x="97" s="1"/>
        <i x="332" s="1"/>
        <i x="22" s="1"/>
        <i x="935" s="1"/>
        <i x="913" s="1"/>
        <i x="957" s="1"/>
        <i x="848" s="1"/>
        <i x="176" s="1"/>
        <i x="63" s="1"/>
        <i x="679" s="1"/>
        <i x="357" s="1"/>
        <i x="337" s="1"/>
        <i x="873" s="1"/>
        <i x="128" s="1"/>
        <i x="962" s="1"/>
        <i x="716" s="1"/>
        <i x="676" s="1"/>
        <i x="112" s="1"/>
        <i x="363" s="1"/>
        <i x="490" s="1"/>
        <i x="536" s="1"/>
        <i x="520" s="1"/>
        <i x="231" s="1"/>
        <i x="538" s="1"/>
        <i x="246" s="1"/>
        <i x="621" s="1"/>
        <i x="879" s="1"/>
        <i x="289" s="1"/>
        <i x="989" s="1"/>
        <i x="143" s="1"/>
        <i x="604" s="1"/>
        <i x="829" s="1"/>
        <i x="105" s="1"/>
        <i x="168" s="1"/>
        <i x="578" s="1"/>
        <i x="247" s="1"/>
        <i x="368" s="1"/>
        <i x="200" s="1"/>
        <i x="816" s="1"/>
        <i x="708" s="1"/>
        <i x="513" s="1"/>
        <i x="419" s="1"/>
        <i x="240" s="1"/>
        <i x="465" s="1"/>
        <i x="868" s="1"/>
        <i x="431" s="1"/>
        <i x="875" s="1"/>
        <i x="77" s="1"/>
        <i x="353" s="1"/>
        <i x="446" s="1"/>
        <i x="704" s="1"/>
        <i x="600" s="1"/>
        <i x="404" s="1"/>
        <i x="878" s="1"/>
        <i x="917" s="1"/>
        <i x="512" s="1"/>
        <i x="932" s="1"/>
        <i x="243" s="1"/>
        <i x="154" s="1"/>
        <i x="187" s="1"/>
        <i x="238" s="1"/>
        <i x="864" s="1"/>
        <i x="254" s="1"/>
        <i x="732" s="1"/>
        <i x="537" s="1"/>
        <i x="328" s="1"/>
        <i x="581" s="1"/>
        <i x="268" s="1"/>
        <i x="799" s="1"/>
        <i x="521" s="1"/>
        <i x="18" s="1"/>
        <i x="951" s="1"/>
        <i x="749" s="1"/>
        <i x="182" s="1"/>
        <i x="659" s="1"/>
        <i x="287" s="1"/>
        <i x="225" s="1"/>
        <i x="133" s="1"/>
        <i x="918" s="1"/>
        <i x="100" s="1"/>
        <i x="208" s="1"/>
        <i x="44" s="1"/>
        <i x="893" s="1"/>
        <i x="455" s="1"/>
        <i x="902" s="1"/>
        <i x="320" s="1"/>
        <i x="245" s="1"/>
        <i x="125" s="1"/>
        <i x="232" s="1"/>
        <i x="804" s="1"/>
        <i x="982" s="1"/>
        <i x="372" s="1"/>
        <i x="779" s="1"/>
        <i x="347" s="1"/>
        <i x="554" s="1"/>
        <i x="209" s="1"/>
        <i x="457" s="1"/>
        <i x="606" s="1"/>
        <i x="971" s="1"/>
        <i x="395" s="1"/>
        <i x="535" s="1"/>
        <i x="970" s="1"/>
        <i x="842" s="1"/>
        <i x="807" s="1"/>
        <i x="76" s="1"/>
        <i x="202" s="1"/>
        <i x="390" s="1"/>
        <i x="485" s="1"/>
        <i x="852" s="1"/>
        <i x="656" s="1"/>
        <i x="948" s="1"/>
        <i x="909" s="1"/>
        <i x="35" s="1"/>
        <i x="820" s="1"/>
        <i x="589" s="1"/>
        <i x="124" s="1"/>
        <i x="382" s="1"/>
        <i x="610" s="1"/>
        <i x="653" s="1"/>
        <i x="886" s="1"/>
        <i x="721" s="1"/>
        <i x="150" s="1"/>
        <i x="192" s="1"/>
        <i x="384" s="1"/>
        <i x="165" s="1"/>
        <i x="191" s="1"/>
        <i x="141" s="1"/>
        <i x="544" s="1"/>
        <i x="929" s="1"/>
        <i x="4" s="1"/>
        <i x="753" s="1"/>
        <i x="617" s="1"/>
        <i x="906" s="1"/>
        <i x="700" s="1"/>
        <i x="228" s="1"/>
        <i x="625" s="1"/>
        <i x="410" s="1"/>
        <i x="575" s="1"/>
        <i x="736" s="1"/>
        <i x="164" s="1"/>
        <i x="454" s="1"/>
        <i x="262" s="1"/>
        <i x="939" s="1"/>
        <i x="486" s="1"/>
        <i x="300" s="1"/>
        <i x="484" s="1"/>
        <i x="709" s="1"/>
        <i x="781" s="1"/>
        <i x="83" s="1"/>
        <i x="532" s="1"/>
        <i x="975" s="1"/>
        <i x="511" s="1"/>
        <i x="644" s="1"/>
        <i x="79" s="1"/>
        <i x="964" s="1"/>
        <i x="632" s="1"/>
        <i x="134" s="1"/>
        <i x="667" s="1"/>
        <i x="285" s="1"/>
        <i x="394" s="1"/>
        <i x="358" s="1"/>
        <i x="302" s="1"/>
        <i x="572" s="1"/>
        <i x="47" s="1"/>
        <i x="759" s="1"/>
        <i x="855" s="1"/>
        <i x="356" s="1"/>
        <i x="823" s="1"/>
        <i x="452" s="1"/>
        <i x="615" s="1"/>
        <i x="791" s="1"/>
        <i x="71" s="1"/>
        <i x="892" s="1"/>
        <i x="731" s="1"/>
        <i x="687" s="1"/>
        <i x="953" s="1"/>
        <i x="474" s="1"/>
        <i x="482" s="1"/>
        <i x="872" s="1"/>
        <i x="84" s="1"/>
        <i x="350" s="1"/>
        <i x="416" s="1"/>
        <i x="519" s="1"/>
        <i x="502" s="1"/>
        <i x="183" s="1"/>
        <i x="53" s="1"/>
        <i x="769" s="1"/>
        <i x="295" s="1"/>
        <i x="365" s="1"/>
        <i x="827" s="1"/>
        <i x="934" s="1"/>
        <i x="314" s="1"/>
        <i x="765" s="1"/>
        <i x="204" s="1"/>
        <i x="184" s="1"/>
        <i x="322" s="1"/>
        <i x="881" s="1"/>
        <i x="370" s="1"/>
        <i x="524" s="1"/>
        <i x="577" s="1"/>
        <i x="495" s="1"/>
        <i x="665" s="1"/>
        <i x="383" s="1"/>
        <i x="256" s="1"/>
        <i x="343" s="1"/>
        <i x="702" s="1"/>
        <i x="20" s="1"/>
        <i x="715" s="1"/>
        <i x="135" s="1"/>
        <i x="29" s="1"/>
        <i x="367" s="1"/>
        <i x="751" s="1"/>
        <i x="274" s="1"/>
        <i x="752" s="1"/>
        <i x="714" s="1"/>
        <i x="396" s="1"/>
        <i x="923" s="1"/>
        <i x="371" s="1"/>
        <i x="697" s="1"/>
        <i x="429" s="1"/>
        <i x="93" s="1"/>
        <i x="597" s="1"/>
        <i x="6" s="1"/>
        <i x="221" s="1"/>
        <i x="330" s="1"/>
        <i x="576" s="1"/>
        <i x="336" s="1"/>
        <i x="453" s="1"/>
        <i x="642" s="1"/>
        <i x="180" s="1"/>
        <i x="549" s="1"/>
        <i x="348" s="1"/>
        <i x="666" s="1"/>
        <i x="949" s="1"/>
        <i x="689" s="1"/>
        <i x="273" s="1"/>
        <i x="619" s="1"/>
        <i x="884" s="1"/>
        <i x="624" s="1"/>
        <i x="533" s="1"/>
        <i x="548" s="1"/>
        <i x="635" s="1"/>
        <i x="468" s="1"/>
        <i x="264" s="1"/>
        <i x="646" s="1"/>
        <i x="227" s="1"/>
        <i x="713" s="1"/>
        <i x="988" s="1"/>
        <i x="856" s="1"/>
        <i x="858" s="1"/>
        <i x="229" s="1"/>
        <i x="24" s="1"/>
        <i x="692" s="1"/>
        <i x="226" s="1"/>
        <i x="547" s="1"/>
        <i x="633" s="1"/>
        <i x="863" s="1"/>
        <i x="151" s="1"/>
        <i x="27" s="1"/>
        <i x="10" s="1"/>
        <i x="251" s="1"/>
        <i x="614" s="1"/>
        <i x="530" s="1"/>
        <i x="186" s="1"/>
        <i x="139" s="1"/>
        <i x="491" s="1"/>
        <i x="981" s="1"/>
        <i x="882" s="1"/>
        <i x="649" s="1"/>
        <i x="553" s="1"/>
        <i x="693" s="1"/>
        <i x="234" s="1"/>
        <i x="505" s="1"/>
        <i x="735" s="1"/>
        <i x="271" s="1"/>
        <i x="494" s="1"/>
        <i x="19" s="1"/>
        <i x="263" s="1"/>
        <i x="954" s="1"/>
        <i x="945" s="1"/>
        <i x="23" s="1"/>
        <i x="660" s="1"/>
        <i x="126" s="1"/>
        <i x="378" s="1"/>
        <i x="518" s="1"/>
        <i x="784" s="1"/>
        <i x="374" s="1"/>
        <i x="933" s="1"/>
        <i x="136" s="1"/>
        <i x="267" s="1"/>
        <i x="806" s="1"/>
        <i x="436" s="1"/>
        <i x="190" s="1"/>
        <i x="703" s="1"/>
        <i x="478" s="1"/>
        <i x="545" s="1"/>
        <i x="854" s="1"/>
        <i x="214" s="1"/>
        <i x="607" s="1"/>
        <i x="80" s="1"/>
        <i x="976" s="1"/>
        <i x="800" s="1"/>
        <i x="814" s="1"/>
        <i x="407" s="1"/>
        <i x="293" s="1"/>
        <i x="428" s="1"/>
        <i x="883" s="1"/>
        <i x="275" s="1"/>
        <i x="681" s="1"/>
        <i x="599" s="1"/>
        <i x="212" s="1"/>
        <i x="456" s="1"/>
        <i x="380" s="1"/>
        <i x="341" s="1"/>
        <i x="48" s="1"/>
        <i x="516" s="1"/>
        <i x="944" s="1"/>
        <i x="833" s="1"/>
        <i x="620" s="1"/>
        <i x="986" s="1"/>
        <i x="775" s="1"/>
        <i x="694" s="1"/>
        <i x="99" s="1"/>
        <i x="88" s="1"/>
        <i x="509" s="1"/>
        <i x="552" s="1"/>
        <i x="658" s="1"/>
        <i x="990" s="1"/>
        <i x="43" s="1"/>
        <i x="551" s="1"/>
        <i x="362" s="1"/>
        <i x="787" s="1"/>
        <i x="828" s="1"/>
        <i x="259" s="1"/>
        <i x="13" s="1"/>
        <i x="241" s="1"/>
        <i x="561" s="1"/>
        <i x="418" s="1"/>
        <i x="344" s="1"/>
        <i x="562" s="1"/>
        <i x="661" s="1"/>
        <i x="417" s="1"/>
        <i x="637" s="1"/>
        <i x="199" s="1"/>
        <i x="313" s="1"/>
        <i x="296" s="1"/>
        <i x="851" s="1"/>
        <i x="691" s="1"/>
        <i x="480" s="1"/>
        <i x="762" s="1"/>
        <i x="345" s="1"/>
        <i x="510" s="1"/>
        <i x="261" s="1"/>
        <i x="58" s="1"/>
        <i x="801" s="1"/>
        <i x="25" s="1"/>
        <i x="310" s="1"/>
        <i x="434" s="1"/>
        <i x="897" s="1"/>
        <i x="116" s="1"/>
        <i x="278" s="1"/>
        <i x="563" s="1"/>
        <i x="114" s="1"/>
        <i x="601" s="1"/>
        <i x="837" s="1"/>
        <i x="685" s="1"/>
        <i x="87" s="1"/>
        <i x="778" s="1"/>
        <i x="144" s="1"/>
        <i x="222" s="1"/>
        <i x="942" s="1"/>
        <i x="611" s="1"/>
        <i x="0" s="1"/>
        <i x="815" s="1"/>
        <i x="444" s="1"/>
        <i x="435" s="1"/>
        <i x="956" s="1"/>
        <i x="496" s="1"/>
        <i x="888" s="1"/>
        <i x="107" s="1"/>
        <i x="179" s="1"/>
        <i x="588" s="1"/>
        <i x="608" s="1"/>
        <i x="651" s="1"/>
        <i x="1" s="1"/>
        <i x="558" s="1"/>
        <i x="242" s="1"/>
        <i x="5" s="1"/>
        <i x="448" s="1"/>
        <i x="891" s="1"/>
        <i x="39" s="1"/>
        <i x="550" s="1"/>
        <i x="794" s="1"/>
        <i x="795" s="1"/>
        <i x="3" s="1"/>
        <i x="170" s="1"/>
        <i x="746" s="1"/>
        <i x="233" s="1"/>
        <i x="4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A0CAE48D-26D3-446D-BE5B-4D8FFA2922C2}" sourceName="Customer Name">
  <pivotTables>
    <pivotTable tabId="11" name="PivotTable5"/>
  </pivotTables>
  <data>
    <tabular pivotCacheId="1246513906">
      <items count="991">
        <i x="51" s="1"/>
        <i x="912" s="1"/>
        <i x="38" s="1"/>
        <i x="104" s="1"/>
        <i x="790" s="1"/>
        <i x="761" s="1"/>
        <i x="783" s="1"/>
        <i x="899" s="1"/>
        <i x="422" s="1"/>
        <i x="266" s="1"/>
        <i x="377" s="1"/>
        <i x="546" s="1"/>
        <i x="14" s="1"/>
        <i x="507" s="1"/>
        <i x="638" s="1"/>
        <i x="148" s="1"/>
        <i x="211" s="1"/>
        <i x="719" s="1"/>
        <i x="311" s="1"/>
        <i x="185" s="1"/>
        <i x="771" s="1"/>
        <i x="210" s="1"/>
        <i x="122" s="1"/>
        <i x="750" s="1"/>
        <i x="686" s="1"/>
        <i x="609" s="1"/>
        <i x="194" s="1"/>
        <i x="785" s="1"/>
        <i x="688" s="1"/>
        <i x="734" s="1"/>
        <i x="711" s="1"/>
        <i x="470" s="1"/>
        <i x="130" s="1"/>
        <i x="889" s="1"/>
        <i x="188" s="1"/>
        <i x="748" s="1"/>
        <i x="323" s="1"/>
        <i x="230" s="1"/>
        <i x="500" s="1"/>
        <i x="281" s="1"/>
        <i x="437" s="1"/>
        <i x="845" s="1"/>
        <i x="797" s="1"/>
        <i x="618" s="1"/>
        <i x="195" s="1"/>
        <i x="768" s="1"/>
        <i x="305" s="1"/>
        <i x="777" s="1"/>
        <i x="757" s="1"/>
        <i x="979" s="1"/>
        <i x="718" s="1"/>
        <i x="440" s="1"/>
        <i x="921" s="1"/>
        <i x="850" s="1"/>
        <i x="325" s="1"/>
        <i x="74" s="1"/>
        <i x="433" s="1"/>
        <i x="506" s="1"/>
        <i x="590" s="1"/>
        <i x="628" s="1"/>
        <i x="812" s="1"/>
        <i x="400" s="1"/>
        <i x="131" s="1"/>
        <i x="392" s="1"/>
        <i x="770" s="1"/>
        <i x="37" s="1"/>
        <i x="690" s="1"/>
        <i x="802" s="1"/>
        <i x="927" s="1"/>
        <i x="339" s="1"/>
        <i x="270" s="1"/>
        <i x="331" s="1"/>
        <i x="64" s="1"/>
        <i x="733" s="1"/>
        <i x="522" s="1"/>
        <i x="834" s="1"/>
        <i x="862" s="1"/>
        <i x="217" s="1"/>
        <i x="824" s="1"/>
        <i x="847" s="1"/>
        <i x="987" s="1"/>
        <i x="811" s="1"/>
        <i x="764" s="1"/>
        <i x="720" s="1"/>
        <i x="442" s="1"/>
        <i x="421" s="1"/>
        <i x="591" s="1"/>
        <i x="915" s="1"/>
        <i x="291" s="1"/>
        <i x="745" s="1"/>
        <i x="980" s="1"/>
        <i x="853" s="1"/>
        <i x="534" s="1"/>
        <i x="539" s="1"/>
        <i x="2" s="1"/>
        <i x="349" s="1"/>
        <i x="111" s="1"/>
        <i x="640" s="1"/>
        <i x="237" s="1"/>
        <i x="61" s="1"/>
        <i x="672" s="1"/>
        <i x="568" s="1"/>
        <i x="919" s="1"/>
        <i x="960" s="1"/>
        <i x="463" s="1"/>
        <i x="571" s="1"/>
        <i x="678" s="1"/>
        <i x="712" s="1"/>
        <i x="643" s="1"/>
        <i x="340" s="1"/>
        <i x="414" s="1"/>
        <i x="818" s="1"/>
        <i x="662" s="1"/>
        <i x="196" s="1"/>
        <i x="805" s="1"/>
        <i x="726" s="1"/>
        <i x="113" s="1"/>
        <i x="258" s="1"/>
        <i x="425" s="1"/>
        <i x="67" s="1"/>
        <i x="171" s="1"/>
        <i x="224" s="1"/>
        <i x="248" s="1"/>
        <i x="738" s="1"/>
        <i x="579" s="1"/>
        <i x="359" s="1"/>
        <i x="926" s="1"/>
        <i x="117" s="1"/>
        <i x="574" s="1"/>
        <i x="147" s="1"/>
        <i x="974" s="1"/>
        <i x="364" s="1"/>
        <i x="103" s="1"/>
        <i x="163" s="1"/>
        <i x="616" s="1"/>
        <i x="475" s="1"/>
        <i x="594" s="1"/>
        <i x="652" s="1"/>
        <i x="844" s="1"/>
        <i x="55" s="1"/>
        <i x="592" s="1"/>
        <i x="17" s="1"/>
        <i x="808" s="1"/>
        <i x="12" s="1"/>
        <i x="836" s="1"/>
        <i x="443" s="1"/>
        <i x="449" s="1"/>
        <i x="423" s="1"/>
        <i x="940" s="1"/>
        <i x="825" s="1"/>
        <i x="830" s="1"/>
        <i x="198" s="1"/>
        <i x="602" s="1"/>
        <i x="459" s="1"/>
        <i x="50" s="1"/>
        <i x="252" s="1"/>
        <i x="476" s="1"/>
        <i x="573" s="1"/>
        <i x="857" s="1"/>
        <i x="207" s="1"/>
        <i x="265" s="1"/>
        <i x="969" s="1"/>
        <i x="472" s="1"/>
        <i x="15" s="1"/>
        <i x="977" s="1"/>
        <i x="253" s="1"/>
        <i x="636" s="1"/>
        <i x="557" s="1"/>
        <i x="747" s="1"/>
        <i x="56" s="1"/>
        <i x="540" s="1"/>
        <i x="354" s="1"/>
        <i x="31" s="1"/>
        <i x="216" s="1"/>
        <i x="865" s="1"/>
        <i x="972" s="1"/>
        <i x="587" s="1"/>
        <i x="952" s="1"/>
        <i x="146" s="1"/>
        <i x="95" s="1"/>
        <i x="710" s="1"/>
        <i x="306" s="1"/>
        <i x="297" s="1"/>
        <i x="81" s="1"/>
        <i x="298" s="1"/>
        <i x="54" s="1"/>
        <i x="698" s="1"/>
        <i x="140" s="1"/>
        <i x="338" s="1"/>
        <i x="526" s="1"/>
        <i x="564" s="1"/>
        <i x="319" s="1"/>
        <i x="70" s="1"/>
        <i x="861" s="1"/>
        <i x="206" s="1"/>
        <i x="82" s="1"/>
        <i x="219" s="1"/>
        <i x="810" s="1"/>
        <i x="936" s="1"/>
        <i x="316" s="1"/>
        <i x="127" s="1"/>
        <i x="838" s="1"/>
        <i x="959" s="1"/>
        <i x="9" s="1"/>
        <i x="874" s="1"/>
        <i x="335" s="1"/>
        <i x="391" s="1"/>
        <i x="33" s="1"/>
        <i x="303" s="1"/>
        <i x="819" s="1"/>
        <i x="961" s="1"/>
        <i x="69" s="1"/>
        <i x="461" s="1"/>
        <i x="49" s="1"/>
        <i x="565" s="1"/>
        <i x="730" s="1"/>
        <i x="896" s="1"/>
        <i x="68" s="1"/>
        <i x="161" s="1"/>
        <i x="488" s="1"/>
        <i x="629" s="1"/>
        <i x="193" s="1"/>
        <i x="514" s="1"/>
        <i x="788" s="1"/>
        <i x="742" s="1"/>
        <i x="798" s="1"/>
        <i x="696" s="1"/>
        <i x="585" s="1"/>
        <i x="412" s="1"/>
        <i x="7" s="1"/>
        <i x="931" s="1"/>
        <i x="294" s="1"/>
        <i x="968" s="1"/>
        <i x="145" s="1"/>
        <i x="743" s="1"/>
        <i x="501" s="1"/>
        <i x="397" s="1"/>
        <i x="91" s="1"/>
        <i x="467" s="1"/>
        <i x="327" s="1"/>
        <i x="907" s="1"/>
        <i x="647" s="1"/>
        <i x="654" s="1"/>
        <i x="984" s="1"/>
        <i x="641" s="1"/>
        <i x="796" s="1"/>
        <i x="760" s="1"/>
        <i x="683" s="1"/>
        <i x="555" s="1"/>
        <i x="318" s="1"/>
        <i x="586" s="1"/>
        <i x="283" s="1"/>
        <i x="728" s="1"/>
        <i x="965" s="1"/>
        <i x="859" s="1"/>
        <i x="569" s="1"/>
        <i x="386" s="1"/>
        <i x="178" s="1"/>
        <i x="427" s="1"/>
        <i x="276" s="1"/>
        <i x="160" s="1"/>
        <i x="911" s="1"/>
        <i x="663" s="1"/>
        <i x="432" s="1"/>
        <i x="503" s="1"/>
        <i x="914" s="1"/>
        <i x="21" s="1"/>
        <i x="515" s="1"/>
        <i x="65" s="1"/>
        <i x="955" s="1"/>
        <i x="727" s="1"/>
        <i x="570" s="1"/>
        <i x="66" s="1"/>
        <i x="106" s="1"/>
        <i x="213" s="1"/>
        <i x="402" s="1"/>
        <i x="701" s="1"/>
        <i x="967" s="1"/>
        <i x="96" s="1"/>
        <i x="32" s="1"/>
        <i x="257" s="1"/>
        <i x="175" s="1"/>
        <i x="763" s="1"/>
        <i x="741" s="1"/>
        <i x="908" s="1"/>
        <i x="398" s="1"/>
        <i x="894" s="1"/>
        <i x="424" s="1"/>
        <i x="59" s="1"/>
        <i x="541" s="1"/>
        <i x="469" s="1"/>
        <i x="877" s="1"/>
        <i x="903" s="1"/>
        <i x="754" s="1"/>
        <i x="375" s="1"/>
        <i x="780" s="1"/>
        <i x="307" s="1"/>
        <i x="98" s="1"/>
        <i x="129" s="1"/>
        <i x="45" s="1"/>
        <i x="462" s="1"/>
        <i x="342" s="1"/>
        <i x="595" s="1"/>
        <i x="250" s="1"/>
        <i x="786" s="1"/>
        <i x="867" s="1"/>
        <i x="593" s="1"/>
        <i x="309" s="1"/>
        <i x="120" s="1"/>
        <i x="201" s="1"/>
        <i x="42" s="1"/>
        <i x="218" s="1"/>
        <i x="167" s="1"/>
        <i x="403" s="1"/>
        <i x="158" s="1"/>
        <i x="142" s="1"/>
        <i x="119" s="1"/>
        <i x="181" s="1"/>
        <i x="978" s="1"/>
        <i x="46" s="1"/>
        <i x="282" s="1"/>
        <i x="758" s="1"/>
        <i x="215" s="1"/>
        <i x="813" s="1"/>
        <i x="284" s="1"/>
        <i x="280" s="1"/>
        <i x="312" s="1"/>
        <i x="464" s="1"/>
        <i x="304" s="1"/>
        <i x="900" s="1"/>
        <i x="123" s="1"/>
        <i x="481" s="1"/>
        <i x="203" s="1"/>
        <i x="684" s="1"/>
        <i x="622" s="1"/>
        <i x="89" s="1"/>
        <i x="634" s="1"/>
        <i x="898" s="1"/>
        <i x="876" s="1"/>
        <i x="556" s="1"/>
        <i x="803" s="1"/>
        <i x="249" s="1"/>
        <i x="843" s="1"/>
        <i x="471" s="1"/>
        <i x="360" s="1"/>
        <i x="78" s="1"/>
        <i x="420" s="1"/>
        <i x="236" s="1"/>
        <i x="379" s="1"/>
        <i x="346" s="1"/>
        <i x="389" s="1"/>
        <i x="543" s="1"/>
        <i x="40" s="1"/>
        <i x="301" s="1"/>
        <i x="673" s="1"/>
        <i x="473" s="1"/>
        <i x="16" s="1"/>
        <i x="388" s="1"/>
        <i x="487" s="1"/>
        <i x="528" s="1"/>
        <i x="387" s="1"/>
        <i x="393" s="1"/>
        <i x="623" s="1"/>
        <i x="72" s="1"/>
        <i x="355" s="1"/>
        <i x="57" s="1"/>
        <i x="483" s="1"/>
        <i x="789" s="1"/>
        <i x="699" s="1"/>
        <i x="286" s="1"/>
        <i x="317" s="1"/>
        <i x="94" s="1"/>
        <i x="102" s="1"/>
        <i x="983" s="1"/>
        <i x="822" s="1"/>
        <i x="580" s="1"/>
        <i x="612" s="1"/>
        <i x="108" s="1"/>
        <i x="381" s="1"/>
        <i x="413" s="1"/>
        <i x="26" s="1"/>
        <i x="497" s="1"/>
        <i x="603" s="1"/>
        <i x="705" s="1"/>
        <i x="950" s="1"/>
        <i x="149" s="1"/>
        <i x="840" s="1"/>
        <i x="670" s="1"/>
        <i x="85" s="1"/>
        <i x="776" s="1"/>
        <i x="334" s="1"/>
        <i x="772" s="1"/>
        <i x="650" s="1"/>
        <i x="166" s="1"/>
        <i x="405" s="1"/>
        <i x="239" s="1"/>
        <i x="75" s="1"/>
        <i x="8" s="1"/>
        <i x="860" s="1"/>
        <i x="706" s="1"/>
        <i x="869" s="1"/>
        <i x="269" s="1"/>
        <i x="399" s="1"/>
        <i x="905" s="1"/>
        <i x="675" s="1"/>
        <i x="677" s="1"/>
        <i x="831" s="1"/>
        <i x="279" s="1"/>
        <i x="460" s="1"/>
        <i x="174" s="1"/>
        <i x="880" s="1"/>
        <i x="115" s="1"/>
        <i x="973" s="1"/>
        <i x="680" s="1"/>
        <i x="153" s="1"/>
        <i x="30" s="1"/>
        <i x="223" s="1"/>
        <i x="288" s="1"/>
        <i x="408" s="1"/>
        <i x="169" s="1"/>
        <i x="793" s="1"/>
        <i x="613" s="1"/>
        <i x="531" s="1"/>
        <i x="498" s="1"/>
        <i x="441" s="1"/>
        <i x="366" s="1"/>
        <i x="73" s="1"/>
        <i x="447" s="1"/>
        <i x="34" s="1"/>
        <i x="477" s="1"/>
        <i x="835" s="1"/>
        <i x="260" s="1"/>
        <i x="707" s="1"/>
        <i x="756" s="1"/>
        <i x="766" s="1"/>
        <i x="958" s="1"/>
        <i x="723" s="1"/>
        <i x="132" s="1"/>
        <i x="430" s="1"/>
        <i x="152" s="1"/>
        <i x="86" s="1"/>
        <i x="376" s="1"/>
        <i x="924" s="1"/>
        <i x="493" s="1"/>
        <i x="529" s="1"/>
        <i x="947" s="1"/>
        <i x="605" s="1"/>
        <i x="567" s="1"/>
        <i x="566" s="1"/>
        <i x="315" s="1"/>
        <i x="415" s="1"/>
        <i x="492" s="1"/>
        <i x="411" s="1"/>
        <i x="527" s="1"/>
        <i x="385" s="1"/>
        <i x="755" s="1"/>
        <i x="774" s="1"/>
        <i x="162" s="1"/>
        <i x="189" s="1"/>
        <i x="235" s="1"/>
        <i x="458" s="1"/>
        <i x="669" s="1"/>
        <i x="596" s="1"/>
        <i x="60" s="1"/>
        <i x="744" s="1"/>
        <i x="406" s="1"/>
        <i x="657" s="1"/>
        <i x="725" s="1"/>
        <i x="451" s="1"/>
        <i x="438" s="1"/>
        <i x="668" s="1"/>
        <i x="101" s="1"/>
        <i x="682" s="1"/>
        <i x="724" s="1"/>
        <i x="559" s="1"/>
        <i x="930" s="1"/>
        <i x="156" s="1"/>
        <i x="220" s="1"/>
        <i x="177" s="1"/>
        <i x="159" s="1"/>
        <i x="244" s="1"/>
        <i x="109" s="1"/>
        <i x="626" s="1"/>
        <i x="946" s="1"/>
        <i x="542" s="1"/>
        <i x="737" s="1"/>
        <i x="792" s="1"/>
        <i x="826" s="1"/>
        <i x="373" s="1"/>
        <i x="901" s="1"/>
        <i x="920" s="1"/>
        <i x="155" s="1"/>
        <i x="52" s="1"/>
        <i x="782" s="1"/>
        <i x="916" s="1"/>
        <i x="938" s="1"/>
        <i x="717" s="1"/>
        <i x="941" s="1"/>
        <i x="904" s="1"/>
        <i x="584" s="1"/>
        <i x="28" s="1"/>
        <i x="630" s="1"/>
        <i x="866" s="1"/>
        <i x="582" s="1"/>
        <i x="450" s="1"/>
        <i x="351" s="1"/>
        <i x="409" s="1"/>
        <i x="583" s="1"/>
        <i x="352" s="1"/>
        <i x="849" s="1"/>
        <i x="928" s="1"/>
        <i x="369" s="1"/>
        <i x="674" s="1"/>
        <i x="439" s="1"/>
        <i x="479" s="1"/>
        <i x="62" s="1"/>
        <i x="466" s="1"/>
        <i x="523" s="1"/>
        <i x="895" s="1"/>
        <i x="299" s="1"/>
        <i x="722" s="1"/>
        <i x="639" s="1"/>
        <i x="871" s="1"/>
        <i x="655" s="1"/>
        <i x="648" s="1"/>
        <i x="839" s="1"/>
        <i x="401" s="1"/>
        <i x="90" s="1"/>
        <i x="966" s="1"/>
        <i x="11" s="1"/>
        <i x="504" s="1"/>
        <i x="36" s="1"/>
        <i x="445" s="1"/>
        <i x="910" s="1"/>
        <i x="937" s="1"/>
        <i x="205" s="1"/>
        <i x="627" s="1"/>
        <i x="308" s="1"/>
        <i x="671" s="1"/>
        <i x="173" s="1"/>
        <i x="138" s="1"/>
        <i x="255" s="1"/>
        <i x="361" s="1"/>
        <i x="885" s="1"/>
        <i x="598" s="1"/>
        <i x="767" s="1"/>
        <i x="157" s="1"/>
        <i x="832" s="1"/>
        <i x="560" s="1"/>
        <i x="426" s="1"/>
        <i x="817" s="1"/>
        <i x="333" s="1"/>
        <i x="292" s="1"/>
        <i x="821" s="1"/>
        <i x="740" s="1"/>
        <i x="329" s="1"/>
        <i x="489" s="1"/>
        <i x="846" s="1"/>
        <i x="664" s="1"/>
        <i x="326" s="1"/>
        <i x="925" s="1"/>
        <i x="118" s="1"/>
        <i x="197" s="1"/>
        <i x="121" s="1"/>
        <i x="92" s="1"/>
        <i x="887" s="1"/>
        <i x="321" s="1"/>
        <i x="922" s="1"/>
        <i x="645" s="1"/>
        <i x="324" s="1"/>
        <i x="773" s="1"/>
        <i x="525" s="1"/>
        <i x="172" s="1"/>
        <i x="631" s="1"/>
        <i x="137" s="1"/>
        <i x="277" s="1"/>
        <i x="110" s="1"/>
        <i x="870" s="1"/>
        <i x="695" s="1"/>
        <i x="729" s="1"/>
        <i x="809" s="1"/>
        <i x="963" s="1"/>
        <i x="841" s="1"/>
        <i x="985" s="1"/>
        <i x="890" s="1"/>
        <i x="943" s="1"/>
        <i x="499" s="1"/>
        <i x="517" s="1"/>
        <i x="508" s="1"/>
        <i x="290" s="1"/>
        <i x="739" s="1"/>
        <i x="272" s="1"/>
        <i x="97" s="1"/>
        <i x="332" s="1"/>
        <i x="22" s="1"/>
        <i x="935" s="1"/>
        <i x="913" s="1"/>
        <i x="957" s="1"/>
        <i x="848" s="1"/>
        <i x="176" s="1"/>
        <i x="63" s="1"/>
        <i x="679" s="1"/>
        <i x="357" s="1"/>
        <i x="337" s="1"/>
        <i x="873" s="1"/>
        <i x="128" s="1"/>
        <i x="962" s="1"/>
        <i x="716" s="1"/>
        <i x="676" s="1"/>
        <i x="112" s="1"/>
        <i x="363" s="1"/>
        <i x="490" s="1"/>
        <i x="536" s="1"/>
        <i x="520" s="1"/>
        <i x="231" s="1"/>
        <i x="538" s="1"/>
        <i x="246" s="1"/>
        <i x="621" s="1"/>
        <i x="879" s="1"/>
        <i x="289" s="1"/>
        <i x="989" s="1"/>
        <i x="143" s="1"/>
        <i x="604" s="1"/>
        <i x="829" s="1"/>
        <i x="105" s="1"/>
        <i x="168" s="1"/>
        <i x="578" s="1"/>
        <i x="247" s="1"/>
        <i x="368" s="1"/>
        <i x="200" s="1"/>
        <i x="816" s="1"/>
        <i x="708" s="1"/>
        <i x="513" s="1"/>
        <i x="419" s="1"/>
        <i x="240" s="1"/>
        <i x="465" s="1"/>
        <i x="868" s="1"/>
        <i x="431" s="1"/>
        <i x="875" s="1"/>
        <i x="77" s="1"/>
        <i x="353" s="1"/>
        <i x="446" s="1"/>
        <i x="704" s="1"/>
        <i x="600" s="1"/>
        <i x="404" s="1"/>
        <i x="878" s="1"/>
        <i x="917" s="1"/>
        <i x="512" s="1"/>
        <i x="932" s="1"/>
        <i x="243" s="1"/>
        <i x="154" s="1"/>
        <i x="187" s="1"/>
        <i x="238" s="1"/>
        <i x="864" s="1"/>
        <i x="254" s="1"/>
        <i x="732" s="1"/>
        <i x="537" s="1"/>
        <i x="328" s="1"/>
        <i x="581" s="1"/>
        <i x="268" s="1"/>
        <i x="799" s="1"/>
        <i x="521" s="1"/>
        <i x="18" s="1"/>
        <i x="951" s="1"/>
        <i x="749" s="1"/>
        <i x="182" s="1"/>
        <i x="659" s="1"/>
        <i x="287" s="1"/>
        <i x="225" s="1"/>
        <i x="133" s="1"/>
        <i x="918" s="1"/>
        <i x="100" s="1"/>
        <i x="208" s="1"/>
        <i x="44" s="1"/>
        <i x="893" s="1"/>
        <i x="455" s="1"/>
        <i x="902" s="1"/>
        <i x="320" s="1"/>
        <i x="245" s="1"/>
        <i x="125" s="1"/>
        <i x="232" s="1"/>
        <i x="804" s="1"/>
        <i x="982" s="1"/>
        <i x="372" s="1"/>
        <i x="779" s="1"/>
        <i x="347" s="1"/>
        <i x="554" s="1"/>
        <i x="209" s="1"/>
        <i x="457" s="1"/>
        <i x="606" s="1"/>
        <i x="971" s="1"/>
        <i x="395" s="1"/>
        <i x="535" s="1"/>
        <i x="970" s="1"/>
        <i x="842" s="1"/>
        <i x="807" s="1"/>
        <i x="76" s="1"/>
        <i x="202" s="1"/>
        <i x="390" s="1"/>
        <i x="485" s="1"/>
        <i x="852" s="1"/>
        <i x="656" s="1"/>
        <i x="948" s="1"/>
        <i x="909" s="1"/>
        <i x="35" s="1"/>
        <i x="820" s="1"/>
        <i x="589" s="1"/>
        <i x="124" s="1"/>
        <i x="382" s="1"/>
        <i x="610" s="1"/>
        <i x="653" s="1"/>
        <i x="886" s="1"/>
        <i x="721" s="1"/>
        <i x="150" s="1"/>
        <i x="192" s="1"/>
        <i x="384" s="1"/>
        <i x="165" s="1"/>
        <i x="191" s="1"/>
        <i x="141" s="1"/>
        <i x="544" s="1"/>
        <i x="929" s="1"/>
        <i x="4" s="1"/>
        <i x="753" s="1"/>
        <i x="617" s="1"/>
        <i x="906" s="1"/>
        <i x="700" s="1"/>
        <i x="228" s="1"/>
        <i x="625" s="1"/>
        <i x="410" s="1"/>
        <i x="575" s="1"/>
        <i x="736" s="1"/>
        <i x="164" s="1"/>
        <i x="454" s="1"/>
        <i x="262" s="1"/>
        <i x="939" s="1"/>
        <i x="486" s="1"/>
        <i x="300" s="1"/>
        <i x="484" s="1"/>
        <i x="709" s="1"/>
        <i x="781" s="1"/>
        <i x="83" s="1"/>
        <i x="532" s="1"/>
        <i x="975" s="1"/>
        <i x="511" s="1"/>
        <i x="644" s="1"/>
        <i x="79" s="1"/>
        <i x="964" s="1"/>
        <i x="632" s="1"/>
        <i x="134" s="1"/>
        <i x="667" s="1"/>
        <i x="285" s="1"/>
        <i x="394" s="1"/>
        <i x="358" s="1"/>
        <i x="302" s="1"/>
        <i x="572" s="1"/>
        <i x="47" s="1"/>
        <i x="759" s="1"/>
        <i x="855" s="1"/>
        <i x="356" s="1"/>
        <i x="823" s="1"/>
        <i x="452" s="1"/>
        <i x="615" s="1"/>
        <i x="791" s="1"/>
        <i x="71" s="1"/>
        <i x="892" s="1"/>
        <i x="731" s="1"/>
        <i x="687" s="1"/>
        <i x="953" s="1"/>
        <i x="474" s="1"/>
        <i x="482" s="1"/>
        <i x="872" s="1"/>
        <i x="84" s="1"/>
        <i x="350" s="1"/>
        <i x="416" s="1"/>
        <i x="519" s="1"/>
        <i x="502" s="1"/>
        <i x="183" s="1"/>
        <i x="53" s="1"/>
        <i x="769" s="1"/>
        <i x="295" s="1"/>
        <i x="365" s="1"/>
        <i x="827" s="1"/>
        <i x="934" s="1"/>
        <i x="314" s="1"/>
        <i x="765" s="1"/>
        <i x="204" s="1"/>
        <i x="184" s="1"/>
        <i x="322" s="1"/>
        <i x="881" s="1"/>
        <i x="370" s="1"/>
        <i x="524" s="1"/>
        <i x="577" s="1"/>
        <i x="495" s="1"/>
        <i x="665" s="1"/>
        <i x="383" s="1"/>
        <i x="256" s="1"/>
        <i x="343" s="1"/>
        <i x="702" s="1"/>
        <i x="20" s="1"/>
        <i x="715" s="1"/>
        <i x="135" s="1"/>
        <i x="29" s="1"/>
        <i x="367" s="1"/>
        <i x="751" s="1"/>
        <i x="274" s="1"/>
        <i x="752" s="1"/>
        <i x="714" s="1"/>
        <i x="396" s="1"/>
        <i x="923" s="1"/>
        <i x="371" s="1"/>
        <i x="697" s="1"/>
        <i x="429" s="1"/>
        <i x="93" s="1"/>
        <i x="597" s="1"/>
        <i x="6" s="1"/>
        <i x="221" s="1"/>
        <i x="330" s="1"/>
        <i x="576" s="1"/>
        <i x="336" s="1"/>
        <i x="453" s="1"/>
        <i x="642" s="1"/>
        <i x="180" s="1"/>
        <i x="549" s="1"/>
        <i x="348" s="1"/>
        <i x="666" s="1"/>
        <i x="949" s="1"/>
        <i x="689" s="1"/>
        <i x="273" s="1"/>
        <i x="619" s="1"/>
        <i x="884" s="1"/>
        <i x="624" s="1"/>
        <i x="533" s="1"/>
        <i x="548" s="1"/>
        <i x="635" s="1"/>
        <i x="468" s="1"/>
        <i x="264" s="1"/>
        <i x="646" s="1"/>
        <i x="227" s="1"/>
        <i x="713" s="1"/>
        <i x="988" s="1"/>
        <i x="856" s="1"/>
        <i x="858" s="1"/>
        <i x="229" s="1"/>
        <i x="24" s="1"/>
        <i x="692" s="1"/>
        <i x="226" s="1"/>
        <i x="547" s="1"/>
        <i x="633" s="1"/>
        <i x="863" s="1"/>
        <i x="151" s="1"/>
        <i x="27" s="1"/>
        <i x="10" s="1"/>
        <i x="251" s="1"/>
        <i x="614" s="1"/>
        <i x="530" s="1"/>
        <i x="186" s="1"/>
        <i x="139" s="1"/>
        <i x="491" s="1"/>
        <i x="981" s="1"/>
        <i x="882" s="1"/>
        <i x="649" s="1"/>
        <i x="553" s="1"/>
        <i x="693" s="1"/>
        <i x="234" s="1"/>
        <i x="505" s="1"/>
        <i x="735" s="1"/>
        <i x="271" s="1"/>
        <i x="494" s="1"/>
        <i x="19" s="1"/>
        <i x="263" s="1"/>
        <i x="954" s="1"/>
        <i x="945" s="1"/>
        <i x="23" s="1"/>
        <i x="660" s="1"/>
        <i x="126" s="1"/>
        <i x="378" s="1"/>
        <i x="518" s="1"/>
        <i x="784" s="1"/>
        <i x="374" s="1"/>
        <i x="933" s="1"/>
        <i x="136" s="1"/>
        <i x="267" s="1"/>
        <i x="806" s="1"/>
        <i x="436" s="1"/>
        <i x="190" s="1"/>
        <i x="703" s="1"/>
        <i x="478" s="1"/>
        <i x="545" s="1"/>
        <i x="854" s="1"/>
        <i x="214" s="1"/>
        <i x="607" s="1"/>
        <i x="80" s="1"/>
        <i x="976" s="1"/>
        <i x="800" s="1"/>
        <i x="814" s="1"/>
        <i x="407" s="1"/>
        <i x="293" s="1"/>
        <i x="428" s="1"/>
        <i x="883" s="1"/>
        <i x="275" s="1"/>
        <i x="681" s="1"/>
        <i x="599" s="1"/>
        <i x="212" s="1"/>
        <i x="456" s="1"/>
        <i x="380" s="1"/>
        <i x="341" s="1"/>
        <i x="48" s="1"/>
        <i x="516" s="1"/>
        <i x="944" s="1"/>
        <i x="833" s="1"/>
        <i x="620" s="1"/>
        <i x="986" s="1"/>
        <i x="775" s="1"/>
        <i x="694" s="1"/>
        <i x="99" s="1"/>
        <i x="88" s="1"/>
        <i x="509" s="1"/>
        <i x="552" s="1"/>
        <i x="658" s="1"/>
        <i x="990" s="1"/>
        <i x="43" s="1"/>
        <i x="551" s="1"/>
        <i x="362" s="1"/>
        <i x="787" s="1"/>
        <i x="828" s="1"/>
        <i x="259" s="1"/>
        <i x="13" s="1"/>
        <i x="241" s="1"/>
        <i x="561" s="1"/>
        <i x="418" s="1"/>
        <i x="344" s="1"/>
        <i x="562" s="1"/>
        <i x="661" s="1"/>
        <i x="417" s="1"/>
        <i x="637" s="1"/>
        <i x="199" s="1"/>
        <i x="313" s="1"/>
        <i x="296" s="1"/>
        <i x="851" s="1"/>
        <i x="691" s="1"/>
        <i x="480" s="1"/>
        <i x="762" s="1"/>
        <i x="345" s="1"/>
        <i x="510" s="1"/>
        <i x="261" s="1"/>
        <i x="58" s="1"/>
        <i x="801" s="1"/>
        <i x="25" s="1"/>
        <i x="310" s="1"/>
        <i x="434" s="1"/>
        <i x="897" s="1"/>
        <i x="116" s="1"/>
        <i x="278" s="1"/>
        <i x="563" s="1"/>
        <i x="114" s="1"/>
        <i x="601" s="1"/>
        <i x="837" s="1"/>
        <i x="685" s="1"/>
        <i x="87" s="1"/>
        <i x="778" s="1"/>
        <i x="144" s="1"/>
        <i x="222" s="1"/>
        <i x="942" s="1"/>
        <i x="611" s="1"/>
        <i x="0" s="1"/>
        <i x="815" s="1"/>
        <i x="444" s="1"/>
        <i x="435" s="1"/>
        <i x="956" s="1"/>
        <i x="496" s="1"/>
        <i x="888" s="1"/>
        <i x="107" s="1"/>
        <i x="179" s="1"/>
        <i x="588" s="1"/>
        <i x="608" s="1"/>
        <i x="651" s="1"/>
        <i x="1" s="1"/>
        <i x="558" s="1"/>
        <i x="242" s="1"/>
        <i x="5" s="1"/>
        <i x="448" s="1"/>
        <i x="891" s="1"/>
        <i x="39" s="1"/>
        <i x="550" s="1"/>
        <i x="794" s="1"/>
        <i x="795" s="1"/>
        <i x="3" s="1"/>
        <i x="170" s="1"/>
        <i x="746" s="1"/>
        <i x="233" s="1"/>
        <i x="4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ales" xr10:uid="{3DB5A9CE-538D-4B96-AA7A-D3D28AAF8D26}" sourceName="Total Sales">
  <pivotTables>
    <pivotTable tabId="11" name="PivotTable5"/>
  </pivotTables>
  <data>
    <tabular pivotCacheId="1246513906">
      <items count="1000">
        <i x="244" s="1"/>
        <i x="336" s="1"/>
        <i x="236" s="1"/>
        <i x="411" s="1"/>
        <i x="577" s="1"/>
        <i x="877" s="1"/>
        <i x="207" s="1"/>
        <i x="956" s="1"/>
        <i x="129" s="1"/>
        <i x="653" s="1"/>
        <i x="263" s="1"/>
        <i x="936" s="1"/>
        <i x="524" s="1"/>
        <i x="138" s="1"/>
        <i x="428" s="1"/>
        <i x="724" s="1"/>
        <i x="147" s="1"/>
        <i x="305" s="1"/>
        <i x="161" s="1"/>
        <i x="983" s="1"/>
        <i x="42" s="1"/>
        <i x="471" s="1"/>
        <i x="465" s="1"/>
        <i x="230" s="1"/>
        <i x="380" s="1"/>
        <i x="810" s="1"/>
        <i x="60" s="1"/>
        <i x="388" s="1"/>
        <i x="8" s="1"/>
        <i x="485" s="1"/>
        <i x="934" s="1"/>
        <i x="167" s="1"/>
        <i x="316" s="1"/>
        <i x="525" s="1"/>
        <i x="826" s="1"/>
        <i x="70" s="1"/>
        <i x="182" s="1"/>
        <i x="93" s="1"/>
        <i x="328" s="1"/>
        <i x="347" s="1"/>
        <i x="748" s="1"/>
        <i x="180" s="1"/>
        <i x="128" s="1"/>
        <i x="308" s="1"/>
        <i x="588" s="1"/>
        <i x="100" s="1"/>
        <i x="853" s="1"/>
        <i x="387" s="1"/>
        <i x="678" s="1"/>
        <i x="845" s="1"/>
        <i x="554" s="1"/>
        <i x="179" s="1"/>
        <i x="989" s="1"/>
        <i x="912" s="1"/>
        <i x="217" s="1"/>
        <i x="585" s="1"/>
        <i x="49" s="1"/>
        <i x="337" s="1"/>
        <i x="769" s="1"/>
        <i x="461" s="1"/>
        <i x="76" s="1"/>
        <i x="269" s="1"/>
        <i x="898" s="1"/>
        <i x="611" s="1"/>
        <i x="642" s="1"/>
        <i x="684" s="1"/>
        <i x="627" s="1"/>
        <i x="946" s="1"/>
        <i x="593" s="1"/>
        <i x="408" s="1"/>
        <i x="969" s="1"/>
        <i x="467" s="1"/>
        <i x="871" s="1"/>
        <i x="763" s="1"/>
        <i x="521" s="1"/>
        <i x="34" s="1"/>
        <i x="698" s="1"/>
        <i x="710" s="1"/>
        <i x="972" s="1"/>
        <i x="192" s="1"/>
        <i x="402" s="1"/>
        <i x="59" s="1"/>
        <i x="301" s="1"/>
        <i x="135" s="1"/>
        <i x="63" s="1"/>
        <i x="220" s="1"/>
        <i x="837" s="1"/>
        <i x="736" s="1"/>
        <i x="246" s="1"/>
        <i x="199" s="1"/>
        <i x="172" s="1"/>
        <i x="601" s="1"/>
        <i x="933" s="1"/>
        <i x="322" s="1"/>
        <i x="811" s="1"/>
        <i x="727" s="1"/>
        <i x="295" s="1"/>
        <i x="737" s="1"/>
        <i x="396" s="1"/>
        <i x="186" s="1"/>
        <i x="453" s="1"/>
        <i x="19" s="1"/>
        <i x="443" s="1"/>
        <i x="320" s="1"/>
        <i x="541" s="1"/>
        <i x="330" s="1"/>
        <i x="383" s="1"/>
        <i x="543" s="1"/>
        <i x="255" s="1"/>
        <i x="442" s="1"/>
        <i x="124" s="1"/>
        <i x="849" s="1"/>
        <i x="379" s="1"/>
        <i x="738" s="1"/>
        <i x="571" s="1"/>
        <i x="544" s="1"/>
        <i x="538" s="1"/>
        <i x="67" s="1"/>
        <i x="368" s="1"/>
        <i x="873" s="1"/>
        <i x="615" s="1"/>
        <i x="661" s="1"/>
        <i x="447" s="1"/>
        <i x="744" s="1"/>
        <i x="879" s="1"/>
        <i x="751" s="1"/>
        <i x="704" s="1"/>
        <i x="426" s="1"/>
        <i x="975" s="1"/>
        <i x="960" s="1"/>
        <i x="665" s="1"/>
        <i x="896" s="1"/>
        <i x="520" s="1"/>
        <i x="660" s="1"/>
        <i x="209" s="1"/>
        <i x="509" s="1"/>
        <i x="159" s="1"/>
        <i x="781" s="1"/>
        <i x="371" s="1"/>
        <i x="671" s="1"/>
        <i x="250" s="1"/>
        <i x="911" s="1"/>
        <i x="284" s="1"/>
        <i x="816" s="1"/>
        <i x="422" s="1"/>
        <i x="259" s="1"/>
        <i x="609" s="1"/>
        <i x="171" s="1"/>
        <i x="602" s="1"/>
        <i x="676" s="1"/>
        <i x="655" s="1"/>
        <i x="528" s="1"/>
        <i x="842" s="1"/>
        <i x="664" s="1"/>
        <i x="657" s="1"/>
        <i x="884" s="1"/>
        <i x="992" s="1"/>
        <i x="654" s="1"/>
        <i x="43" s="1"/>
        <i x="23" s="1"/>
        <i x="168" s="1"/>
        <i x="761" s="1"/>
        <i x="293" s="1"/>
        <i x="986" s="1"/>
        <i x="313" s="1"/>
        <i x="734" s="1"/>
        <i x="125" s="1"/>
        <i x="417" s="1"/>
        <i x="987" s="1"/>
        <i x="96" s="1"/>
        <i x="65" s="1"/>
        <i x="252" s="1"/>
        <i x="331" s="1"/>
        <i x="389" s="1"/>
        <i x="674" s="1"/>
        <i x="302" s="1"/>
        <i x="531" s="1"/>
        <i x="590" s="1"/>
        <i x="280" s="1"/>
        <i x="925" s="1"/>
        <i x="920" s="1"/>
        <i x="406" s="1"/>
        <i x="448" s="1"/>
        <i x="747" s="1"/>
        <i x="126" s="1"/>
        <i x="597" s="1"/>
        <i x="976" s="1"/>
        <i x="233" s="1"/>
        <i x="742" s="1"/>
        <i x="512" s="1"/>
        <i x="875" s="1"/>
        <i x="44" s="1"/>
        <i x="787" s="1"/>
        <i x="778" s="1"/>
        <i x="80" s="1"/>
        <i x="276" s="1"/>
        <i x="726" s="1"/>
        <i x="772" s="1"/>
        <i x="890" s="1"/>
        <i x="829" s="1"/>
        <i x="741" s="1"/>
        <i x="464" s="1"/>
        <i x="791" s="1"/>
        <i x="971" s="1"/>
        <i x="264" s="1"/>
        <i x="885" s="1"/>
        <i x="940" s="1"/>
        <i x="257" s="1"/>
        <i x="634" s="1"/>
        <i x="69" s="1"/>
        <i x="424" s="1"/>
        <i x="15" s="1"/>
        <i x="876" s="1"/>
        <i x="297" s="1"/>
        <i x="494" s="1"/>
        <i x="238" s="1"/>
        <i x="64" s="1"/>
        <i x="247" s="1"/>
        <i x="4" s="1"/>
        <i x="766" s="1"/>
        <i x="254" s="1"/>
        <i x="984" s="1"/>
        <i x="990" s="1"/>
        <i x="646" s="1"/>
        <i x="491" s="1"/>
        <i x="66" s="1"/>
        <i x="980" s="1"/>
        <i x="978" s="1"/>
        <i x="643" s="1"/>
        <i x="522" s="1"/>
        <i x="46" s="1"/>
        <i x="248" s="1"/>
        <i x="127" s="1"/>
        <i x="327" s="1"/>
        <i x="47" s="1"/>
        <i x="504" s="1"/>
        <i x="142" s="1"/>
        <i x="618" s="1"/>
        <i x="190" s="1"/>
        <i x="907" s="1"/>
        <i x="776" s="1"/>
        <i x="373" s="1"/>
        <i x="499" s="1"/>
        <i x="457" s="1"/>
        <i x="306" s="1"/>
        <i x="930" s="1"/>
        <i x="670" s="1"/>
        <i x="181" s="1"/>
        <i x="789" s="1"/>
        <i x="905" s="1"/>
        <i x="686" s="1"/>
        <i x="460" s="1"/>
        <i x="775" s="1"/>
        <i x="573" s="1"/>
        <i x="106" s="1"/>
        <i x="677" s="1"/>
        <i x="162" s="1"/>
        <i x="673" s="1"/>
        <i x="505" s="1"/>
        <i x="256" s="1"/>
        <i x="567" s="1"/>
        <i x="545" s="1"/>
        <i x="713" s="1"/>
        <i x="897" s="1"/>
        <i x="173" s="1"/>
        <i x="770" s="1"/>
        <i x="822" s="1"/>
        <i x="290" s="1"/>
        <i x="223" s="1"/>
        <i x="463" s="1"/>
        <i x="285" s="1"/>
        <i x="658" s="1"/>
        <i x="619" s="1"/>
        <i x="414" s="1"/>
        <i x="749" s="1"/>
        <i x="300" s="1"/>
        <i x="314" s="1"/>
        <i x="378" s="1"/>
        <i x="369" s="1"/>
        <i x="881" s="1"/>
        <i x="2" s="1"/>
        <i x="949" s="1"/>
        <i x="754" s="1"/>
        <i x="786" s="1"/>
        <i x="801" s="1"/>
        <i x="843" s="1"/>
        <i x="872" s="1"/>
        <i x="519" s="1"/>
        <i x="988" s="1"/>
        <i x="506" s="1"/>
        <i x="349" s="1"/>
        <i x="441" s="1"/>
        <i x="174" s="1"/>
        <i x="416" s="1"/>
        <i x="514" s="1"/>
        <i x="139" s="1"/>
        <i x="435" s="1"/>
        <i x="365" s="1"/>
        <i x="902" s="1"/>
        <i x="844" s="1"/>
        <i x="149" s="1"/>
        <i x="888" s="1"/>
        <i x="214" s="1"/>
        <i x="687" s="1"/>
        <i x="166" s="1"/>
        <i x="540" s="1"/>
        <i x="275" s="1"/>
        <i x="711" s="1"/>
        <i x="996" s="1"/>
        <i x="586" s="1"/>
        <i x="869" s="1"/>
        <i x="762" s="1"/>
        <i x="795" s="1"/>
        <i x="688" s="1"/>
        <i x="935" s="1"/>
        <i x="187" s="1"/>
        <i x="84" s="1"/>
        <i x="495" s="1"/>
        <i x="346" s="1"/>
        <i x="922" s="1"/>
        <i x="562" s="1"/>
        <i x="630" s="1"/>
        <i x="3" s="1"/>
        <i x="824" s="1"/>
        <i x="418" s="1"/>
        <i x="27" s="1"/>
        <i x="178" s="1"/>
        <i x="122" s="1"/>
        <i x="739" s="1"/>
        <i x="624" s="1"/>
        <i x="7" s="1"/>
        <i x="342" s="1"/>
        <i x="118" s="1"/>
        <i x="243" s="1"/>
        <i x="493" s="1"/>
        <i x="790" s="1"/>
        <i x="605" s="1"/>
        <i x="185" s="1"/>
        <i x="83" s="1"/>
        <i x="427" s="1"/>
        <i x="893" s="1"/>
        <i x="415" s="1"/>
        <i x="771" s="1"/>
        <i x="266" s="1"/>
        <i x="867" s="1"/>
        <i x="260" s="1"/>
        <i x="381" s="1"/>
        <i x="21" s="1"/>
        <i x="806" s="1"/>
        <i x="92" s="1"/>
        <i x="667" s="1"/>
        <i x="22" s="1"/>
        <i x="343" s="1"/>
        <i x="41" s="1"/>
        <i x="560" s="1"/>
        <i x="662" s="1"/>
        <i x="157" s="1"/>
        <i x="475" s="1"/>
        <i x="886" s="1"/>
        <i x="420" s="1"/>
        <i x="903" s="1"/>
        <i x="644" s="1"/>
        <i x="587" s="1"/>
        <i x="825" s="1"/>
        <i x="488" s="1"/>
        <i x="783" s="1"/>
        <i x="153" s="1"/>
        <i x="917" s="1"/>
        <i x="870" s="1"/>
        <i x="808" s="1"/>
        <i x="743" s="1"/>
        <i x="395" s="1"/>
        <i x="431" s="1"/>
        <i x="184" s="1"/>
        <i x="735" s="1"/>
        <i x="909" s="1"/>
        <i x="73" s="1"/>
        <i x="707" s="1"/>
        <i x="926" s="1"/>
        <i x="865" s="1"/>
        <i x="329" s="1"/>
        <i x="474" s="1"/>
        <i x="145" s="1"/>
        <i x="510" s="1"/>
        <i x="750" s="1"/>
        <i x="785" s="1"/>
        <i x="361" s="1"/>
        <i x="908" s="1"/>
        <i x="797" s="1"/>
        <i x="121" s="1"/>
        <i x="942" s="1"/>
        <i x="445" s="1"/>
        <i x="224" s="1"/>
        <i x="542" s="1"/>
        <i x="755" s="1"/>
        <i x="455" s="1"/>
        <i x="235" s="1"/>
        <i x="294" s="1"/>
        <i x="177" s="1"/>
        <i x="407" s="1"/>
        <i x="570" s="1"/>
        <i x="891" s="1"/>
        <i x="473" s="1"/>
        <i x="702" s="1"/>
        <i x="821" s="1"/>
        <i x="410" s="1"/>
        <i x="33" s="1"/>
        <i x="852" s="1"/>
        <i x="82" s="1"/>
        <i x="947" s="1"/>
        <i x="484" s="1"/>
        <i x="459" s="1"/>
        <i x="134" s="1"/>
        <i x="193" s="1"/>
        <i x="477" s="1"/>
        <i x="690" s="1"/>
        <i x="119" s="1"/>
        <i x="725" s="1"/>
        <i x="866" s="1"/>
        <i x="5" s="1"/>
        <i x="517" s="1"/>
        <i x="999" s="1"/>
        <i x="482" s="1"/>
        <i x="444" s="1"/>
        <i x="532" s="1"/>
        <i x="796" s="1"/>
        <i x="835" s="1"/>
        <i x="335" s="1"/>
        <i x="114" s="1"/>
        <i x="974" s="1"/>
        <i x="229" s="1"/>
        <i x="819" s="1"/>
        <i x="277" s="1"/>
        <i x="636" s="1"/>
        <i x="626" s="1"/>
        <i x="648" s="1"/>
        <i x="765" s="1"/>
        <i x="26" s="1"/>
        <i x="452" s="1"/>
        <i x="196" s="1"/>
        <i x="708" s="1"/>
        <i x="299" s="1"/>
        <i x="208" s="1"/>
        <i x="848" s="1"/>
        <i x="439" s="1"/>
        <i x="558" s="1"/>
        <i x="716" s="1"/>
        <i x="794" s="1"/>
        <i x="647" s="1"/>
        <i x="584" s="1"/>
        <i x="312" s="1"/>
        <i x="399" s="1"/>
        <i x="497" s="1"/>
        <i x="240" s="1"/>
        <i x="758" s="1"/>
        <i x="998" s="1"/>
        <i x="894" s="1"/>
        <i x="53" s="1"/>
        <i x="682" s="1"/>
        <i x="616" s="1"/>
        <i x="39" s="1"/>
        <i x="834" s="1"/>
        <i x="401" s="1"/>
        <i x="218" s="1"/>
        <i x="12" s="1"/>
        <i x="804" s="1"/>
        <i x="899" s="1"/>
        <i x="604" s="1"/>
        <i x="151" s="1"/>
        <i x="364" s="1"/>
        <i x="490" s="1"/>
        <i x="764" s="1"/>
        <i x="857" s="1"/>
        <i x="916" s="1"/>
        <i x="28" s="1"/>
        <i x="709" s="1"/>
        <i x="278" s="1"/>
        <i x="782" s="1"/>
        <i x="98" s="1"/>
        <i x="158" s="1"/>
        <i x="194" s="1"/>
        <i x="788" s="1"/>
        <i x="565" s="1"/>
        <i x="752" s="1"/>
        <i x="800" s="1"/>
        <i x="533" s="1"/>
        <i x="13" s="1"/>
        <i x="58" s="1"/>
        <i x="637" s="1"/>
        <i x="52" s="1"/>
        <i x="189" s="1"/>
        <i x="348" s="1"/>
        <i x="957" s="1"/>
        <i x="669" s="1"/>
        <i x="20" s="1"/>
        <i x="326" s="1"/>
        <i x="241" s="1"/>
        <i x="689" s="1"/>
        <i x="391" s="1"/>
        <i x="991" s="1"/>
        <i x="403" s="1"/>
        <i x="901" s="1"/>
        <i x="479" s="1"/>
        <i x="814" s="1"/>
        <i x="508" s="1"/>
        <i x="77" s="1"/>
        <i x="232" s="1"/>
        <i x="318" s="1"/>
        <i x="924" s="1"/>
        <i x="919" s="1"/>
        <i x="993" s="1"/>
        <i x="164" s="1"/>
        <i x="137" s="1"/>
        <i x="111" s="1"/>
        <i x="413" s="1"/>
        <i x="959" s="1"/>
        <i x="72" s="1"/>
        <i x="982" s="1"/>
        <i x="961" s="1"/>
        <i x="56" s="1"/>
        <i x="472" s="1"/>
        <i x="437" s="1"/>
        <i x="827" s="1"/>
        <i x="757" s="1"/>
        <i x="315" s="1"/>
        <i x="451" s="1"/>
        <i x="1" s="1"/>
        <i x="376" s="1"/>
        <i x="730" s="1"/>
        <i x="372" s="1"/>
        <i x="719" s="1"/>
        <i x="206" s="1"/>
        <i x="30" s="1"/>
        <i x="607" s="1"/>
        <i x="359" s="1"/>
        <i x="57" s="1"/>
        <i x="937" s="1"/>
        <i x="35" s="1"/>
        <i x="476" s="1"/>
        <i x="981" s="1"/>
        <i x="88" s="1"/>
        <i x="429" s="1"/>
        <i x="339" s="1"/>
        <i x="846" s="1"/>
        <i x="970" s="1"/>
        <i x="170" s="1"/>
        <i x="548" s="1"/>
        <i x="820" s="1"/>
        <i x="133" s="1"/>
        <i x="864" s="1"/>
        <i x="90" s="1"/>
        <i x="18" s="1"/>
        <i x="10" s="1"/>
        <i x="638" s="1"/>
        <i x="979" s="1"/>
        <i x="154" s="1"/>
        <i x="392" s="1"/>
        <i x="985" s="1"/>
        <i x="699" s="1"/>
        <i x="351" s="1"/>
        <i x="568" s="1"/>
        <i x="878" s="1"/>
        <i x="89" s="1"/>
        <i x="943" s="1"/>
        <i x="503" s="1"/>
        <i x="203" s="1"/>
        <i x="578" s="1"/>
        <i x="222" s="1"/>
        <i x="50" s="1"/>
        <i x="530" s="1"/>
        <i x="501" s="1"/>
        <i x="550" s="1"/>
        <i x="204" s="1"/>
        <i x="267" s="1"/>
        <i x="102" s="1"/>
        <i x="649" s="1"/>
        <i x="962" s="1"/>
        <i x="502" s="1"/>
        <i x="54" s="1"/>
        <i x="774" s="1"/>
        <i x="31" s="1"/>
        <i x="511" s="1"/>
        <i x="468" s="1"/>
        <i x="456" s="1"/>
        <i x="227" s="1"/>
        <i x="367" s="1"/>
        <i x="623" s="1"/>
        <i x="932" s="1"/>
        <i x="780" s="1"/>
        <i x="483" s="1"/>
        <i x="813" s="1"/>
        <i x="183" s="1"/>
        <i x="150" s="1"/>
        <i x="99" s="1"/>
        <i x="75" s="1"/>
        <i x="492" s="1"/>
        <i x="633" s="1"/>
        <i x="304" s="1"/>
        <i x="325" s="1"/>
        <i x="628" s="1"/>
        <i x="967" s="1"/>
        <i x="79" s="1"/>
        <i x="610" s="1"/>
        <i x="274" s="1"/>
        <i x="760" s="1"/>
        <i x="549" s="1"/>
        <i x="323" s="1"/>
        <i x="652" s="1"/>
        <i x="211" s="1"/>
        <i x="279" s="1"/>
        <i x="355" s="1"/>
        <i x="733" s="1"/>
        <i x="500" s="1"/>
        <i x="37" s="1"/>
        <i x="621" s="1"/>
        <i x="812" s="1"/>
        <i x="756" s="1"/>
        <i x="350" s="1"/>
        <i x="589" s="1"/>
        <i x="792" s="1"/>
        <i x="793" s="1"/>
        <i x="579" s="1"/>
        <i x="828" s="1"/>
        <i x="344" s="1"/>
        <i x="555" s="1"/>
        <i x="862" s="1"/>
        <i x="556" s="1"/>
        <i x="666" s="1"/>
        <i x="397" s="1"/>
        <i x="81" s="1"/>
        <i x="156" s="1"/>
        <i x="784" s="1"/>
        <i x="40" s="1"/>
        <i x="29" s="1"/>
        <i x="384" s="1"/>
        <i x="215" s="1"/>
        <i x="645" s="1"/>
        <i x="731" s="1"/>
        <i x="799" s="1"/>
        <i x="205" s="1"/>
        <i x="651" s="1"/>
        <i x="612" s="1"/>
        <i x="143" s="1"/>
        <i x="101" s="1"/>
        <i x="895" s="1"/>
        <i x="729" s="1"/>
        <i x="900" s="1"/>
        <i x="360" s="1"/>
        <i x="272" s="1"/>
        <i x="458" s="1"/>
        <i x="95" s="1"/>
        <i x="487" s="1"/>
        <i x="581" s="1"/>
        <i x="353" s="1"/>
        <i x="103" s="1"/>
        <i x="904" s="1"/>
        <i x="362" s="1"/>
        <i x="449" s="1"/>
        <i x="25" s="1"/>
        <i x="332" s="1"/>
        <i x="357" s="1"/>
        <i x="481" s="1"/>
        <i x="887" s="1"/>
        <i x="17" s="1"/>
        <i x="462" s="1"/>
        <i x="681" s="1"/>
        <i x="941" s="1"/>
        <i x="823" s="1"/>
        <i x="432" s="1"/>
        <i x="32" s="1"/>
        <i x="838" s="1"/>
        <i x="696" s="1"/>
        <i x="965" s="1"/>
        <i x="802" s="1"/>
        <i x="977" s="1"/>
        <i x="160" s="1"/>
        <i x="48" s="1"/>
        <i x="341" s="1"/>
        <i x="292" s="1"/>
        <i x="434" s="1"/>
        <i x="87" s="1"/>
        <i x="210" s="1"/>
        <i x="564" s="1"/>
        <i x="705" s="1"/>
        <i x="436" s="1"/>
        <i x="390" s="1"/>
        <i x="486" s="1"/>
        <i x="202" s="1"/>
        <i x="798" s="1"/>
        <i x="697" s="1"/>
        <i x="880" s="1"/>
        <i x="767" s="1"/>
        <i x="311" s="1"/>
        <i x="945" s="1"/>
        <i x="685" s="1"/>
        <i x="561" s="1"/>
        <i x="914" s="1"/>
        <i x="253" s="1"/>
        <i x="421" s="1"/>
        <i x="245" s="1"/>
        <i x="715" s="1"/>
        <i x="131" s="1"/>
        <i x="307" s="1"/>
        <i x="617" s="1"/>
        <i x="910" s="1"/>
        <i x="24" s="1"/>
        <i x="592" s="1"/>
        <i x="317" s="1"/>
        <i x="155" s="1"/>
        <i x="258" s="1"/>
        <i x="874" s="1"/>
        <i x="108" s="1"/>
        <i x="576" s="1"/>
        <i x="386" s="1"/>
        <i x="952" s="1"/>
        <i x="107" s="1"/>
        <i x="968" s="1"/>
        <i x="596" s="1"/>
        <i x="805" s="1"/>
        <i x="423" s="1"/>
        <i x="251" s="1"/>
        <i x="939" s="1"/>
        <i x="668" s="1"/>
        <i x="721" s="1"/>
        <i x="650" s="1"/>
        <i x="136" s="1"/>
        <i x="714" s="1"/>
        <i x="356" s="1"/>
        <i x="745" s="1"/>
        <i x="718" s="1"/>
        <i x="582" s="1"/>
        <i x="165" s="1"/>
        <i x="777" s="1"/>
        <i x="527" s="1"/>
        <i x="746" s="1"/>
        <i x="552" s="1"/>
        <i x="692" s="1"/>
        <i x="694" s="1"/>
        <i x="693" s="1"/>
        <i x="281" s="1"/>
        <i x="287" s="1"/>
        <i x="68" s="1"/>
        <i x="370" s="1"/>
        <i x="291" s="1"/>
        <i x="454" s="1"/>
        <i x="656" s="1"/>
        <i x="591" s="1"/>
        <i x="412" s="1"/>
        <i x="963" s="1"/>
        <i x="62" s="1"/>
        <i x="270" s="1"/>
        <i x="298" s="1"/>
        <i x="640" s="1"/>
        <i x="393" s="1"/>
        <i x="310" s="1"/>
        <i x="469" s="1"/>
        <i x="132" s="1"/>
        <i x="221" s="1"/>
        <i x="498" s="1"/>
        <i x="319" s="1"/>
        <i x="551" s="1"/>
        <i x="535" s="1"/>
        <i x="242" s="1"/>
        <i x="216" s="1"/>
        <i x="120" s="1"/>
        <i x="123" s="1"/>
        <i x="858" s="1"/>
        <i x="200" s="1"/>
        <i x="695" s="1"/>
        <i x="635" s="1"/>
        <i x="892" s="1"/>
        <i x="889" s="1"/>
        <i x="340" s="1"/>
        <i x="861" s="1"/>
        <i x="345" s="1"/>
        <i x="419" s="1"/>
        <i x="539" s="1"/>
        <i x="953" s="1"/>
        <i x="929" s="1"/>
        <i x="830" s="1"/>
        <i x="906" s="1"/>
        <i x="16" s="1"/>
        <i x="85" s="1"/>
        <i x="219" s="1"/>
        <i x="833" s="1"/>
        <i x="863" s="1"/>
        <i x="534" s="1"/>
        <i x="234" s="1"/>
        <i x="225" s="1"/>
        <i x="553" s="1"/>
        <i x="831" s="1"/>
        <i x="663" s="1"/>
        <i x="847" s="1"/>
        <i x="773" s="1"/>
        <i x="97" s="1"/>
        <i x="283" s="1"/>
        <i x="732" s="1"/>
        <i x="994" s="1"/>
        <i x="918" s="1"/>
        <i x="480" s="1"/>
        <i x="374" s="1"/>
        <i x="466" s="1"/>
        <i x="868" s="1"/>
        <i x="104" s="1"/>
        <i x="394" s="1"/>
        <i x="237" s="1"/>
        <i x="265" s="1"/>
        <i x="309" s="1"/>
        <i x="321" s="1"/>
        <i x="261" s="1"/>
        <i x="433" s="1"/>
        <i x="836" s="1"/>
        <i x="951" s="1"/>
        <i x="779" s="1"/>
        <i x="409" s="1"/>
        <i x="141" s="1"/>
        <i x="14" s="1"/>
        <i x="288" s="1"/>
        <i x="289" s="1"/>
        <i x="61" s="1"/>
        <i x="489" s="1"/>
        <i x="672" s="1"/>
        <i x="728" s="1"/>
        <i x="606" s="1"/>
        <i x="239" s="1"/>
        <i x="303" s="1"/>
        <i x="641" s="1"/>
        <i x="262" s="1"/>
        <i x="603" s="1"/>
        <i x="815" s="1"/>
        <i x="594" s="1"/>
        <i x="622" s="1"/>
        <i x="850" s="1"/>
        <i x="507" s="1"/>
        <i x="841" s="1"/>
        <i x="717" s="1"/>
        <i x="855" s="1"/>
        <i x="629" s="1"/>
        <i x="11" s="1"/>
        <i x="931" s="1"/>
        <i x="438" s="1"/>
        <i x="354" s="1"/>
        <i x="176" s="1"/>
        <i x="45" s="1"/>
        <i x="632" s="1"/>
        <i x="197" s="1"/>
        <i x="598" s="1"/>
        <i x="430" s="1"/>
        <i x="817" s="1"/>
        <i x="36" s="1"/>
        <i x="130" s="1"/>
        <i x="116" s="1"/>
        <i x="523" s="1"/>
        <i x="703" s="1"/>
        <i x="964" s="1"/>
        <i x="228" s="1"/>
        <i x="333" s="1"/>
        <i x="518" s="1"/>
        <i x="753" s="1"/>
        <i x="921" s="1"/>
        <i x="94" s="1"/>
        <i x="537" s="1"/>
        <i x="955" s="1"/>
        <i x="198" s="1"/>
        <i x="995" s="1"/>
        <i x="557" s="1"/>
        <i x="286" s="1"/>
        <i x="148" s="1"/>
        <i x="144" s="1"/>
        <i x="51" s="1"/>
        <i x="110" s="1"/>
        <i x="569" s="1"/>
        <i x="580" s="1"/>
        <i x="282" s="1"/>
        <i x="859" s="1"/>
        <i x="363" s="1"/>
        <i x="478" s="1"/>
        <i x="958" s="1"/>
        <i x="0" s="1"/>
        <i x="595" s="1"/>
        <i x="529" s="1"/>
        <i x="683" s="1"/>
        <i x="515" s="1"/>
        <i x="375" s="1"/>
        <i x="700" s="1"/>
        <i x="547" s="1"/>
        <i x="575" s="1"/>
        <i x="948" s="1"/>
        <i x="271" s="1"/>
        <i x="440" s="1"/>
        <i x="338" s="1"/>
        <i x="854" s="1"/>
        <i x="231" s="1"/>
        <i x="966" s="1"/>
        <i x="997" s="1"/>
        <i x="226" s="1"/>
        <i x="377" s="1"/>
        <i x="675" s="1"/>
        <i x="470" s="1"/>
        <i x="38" s="1"/>
        <i x="913" s="1"/>
        <i x="358" s="1"/>
        <i x="839" s="1"/>
        <i x="625" s="1"/>
        <i x="546" s="1"/>
        <i x="563" s="1"/>
        <i x="112" s="1"/>
        <i x="405" s="1"/>
        <i x="385" s="1"/>
        <i x="882" s="1"/>
        <i x="818" s="1"/>
        <i x="536" s="1"/>
        <i x="249" s="1"/>
        <i x="723" s="1"/>
        <i x="450" s="1"/>
        <i x="113" s="1"/>
        <i x="191" s="1"/>
        <i x="188" s="1"/>
        <i x="768" s="1"/>
        <i x="954" s="1"/>
        <i x="620" s="1"/>
        <i x="680" s="1"/>
        <i x="273" s="1"/>
        <i x="856" s="1"/>
        <i x="352" s="1"/>
        <i x="832" s="1"/>
        <i x="213" s="1"/>
        <i x="496" s="1"/>
        <i x="722" s="1"/>
        <i x="928" s="1"/>
        <i x="599" s="1"/>
        <i x="938" s="1"/>
        <i x="851" s="1"/>
        <i x="840" s="1"/>
        <i x="74" s="1"/>
        <i x="516" s="1"/>
        <i x="574" s="1"/>
        <i x="613" s="1"/>
        <i x="614" s="1"/>
        <i x="759" s="1"/>
        <i x="175" s="1"/>
        <i x="140" s="1"/>
        <i x="691" s="1"/>
        <i x="927" s="1"/>
        <i x="146" s="1"/>
        <i x="860" s="1"/>
        <i x="572" s="1"/>
        <i x="109" s="1"/>
        <i x="117" s="1"/>
        <i x="78" s="1"/>
        <i x="296" s="1"/>
        <i x="712" s="1"/>
        <i x="425" s="1"/>
        <i x="400" s="1"/>
        <i x="212" s="1"/>
        <i x="169" s="1"/>
        <i x="740" s="1"/>
        <i x="973" s="1"/>
        <i x="366" s="1"/>
        <i x="6" s="1"/>
        <i x="566" s="1"/>
        <i x="268" s="1"/>
        <i x="71" s="1"/>
        <i x="679" s="1"/>
        <i x="915" s="1"/>
        <i x="608" s="1"/>
        <i x="639" s="1"/>
        <i x="382" s="1"/>
        <i x="9" s="1"/>
        <i x="152" s="1"/>
        <i x="944" s="1"/>
        <i x="559" s="1"/>
        <i x="324" s="1"/>
        <i x="398" s="1"/>
        <i x="807" s="1"/>
        <i x="600" s="1"/>
        <i x="583" s="1"/>
        <i x="923" s="1"/>
        <i x="706" s="1"/>
        <i x="55" s="1"/>
        <i x="631" s="1"/>
        <i x="526" s="1"/>
        <i x="883" s="1"/>
        <i x="105" s="1"/>
        <i x="115" s="1"/>
        <i x="809" s="1"/>
        <i x="404" s="1"/>
        <i x="86" s="1"/>
        <i x="91" s="1"/>
        <i x="701" s="1"/>
        <i x="334" s="1"/>
        <i x="803" s="1"/>
        <i x="950" s="1"/>
        <i x="513" s="1"/>
        <i x="446" s="1"/>
        <i x="659" s="1"/>
        <i x="163" s="1"/>
        <i x="201" s="1"/>
        <i x="195" s="1"/>
        <i x="72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CB262868-08C9-41A3-970C-4601EEB970B0}" sourceName="Product Name">
  <pivotTables>
    <pivotTable tabId="11" name="PivotTable5"/>
  </pivotTables>
  <data>
    <tabular pivotCacheId="1246513906">
      <items count="8">
        <i x="1" s="1"/>
        <i x="4" s="1"/>
        <i x="0" s="1"/>
        <i x="3" s="1"/>
        <i x="5" s="1"/>
        <i x="7" s="1"/>
        <i x="2"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Quarter" xr10:uid="{6CC26A11-57DC-4B58-ADFA-89ACB6A2AD8C}" sourceName="[Range].[Order Date (Quarter)]">
  <pivotTables>
    <pivotTable tabId="14" name="PivotTable11"/>
  </pivotTables>
  <data>
    <olap pivotCacheId="205523189">
      <levels count="2">
        <level uniqueName="[Range].[Order Date (Quarter)].[(All)]" sourceCaption="(All)" count="0"/>
        <level uniqueName="[Range].[Order Date (Quarter)].[Order Date (Quarter)]" sourceCaption="Order Date (Quarter)" count="4">
          <ranges>
            <range startItem="0">
              <i n="[Range].[Order Date (Quarter)].&amp;[Qtr1]" c="Qtr1"/>
              <i n="[Range].[Order Date (Quarter)].&amp;[Qtr2]" c="Qtr2"/>
              <i n="[Range].[Order Date (Quarter)].&amp;[Qtr3]" c="Qtr3"/>
              <i n="[Range].[Order Date (Quarter)].&amp;[Qtr4]" c="Qtr4"/>
            </range>
          </ranges>
        </level>
      </levels>
      <selections count="1">
        <selection n="[Range].[Order Date (Quarte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D9962964-70E6-4312-8B55-25ED61B7E1B7}" sourceName="[Range].[Order Date (Month)]">
  <pivotTables>
    <pivotTable tabId="14" name="PivotTable11"/>
  </pivotTables>
  <data>
    <olap pivotCacheId="205523189">
      <levels count="2">
        <level uniqueName="[Range].[Order Date (Month)].[(All)]" sourceCaption="(All)" count="0"/>
        <level uniqueName="[Range].[Order Date (Month)].[Order Date (Month)]" sourceCaption="Order Date (Month)" count="12">
          <ranges>
            <range startItem="0">
              <i n="[Range].[Order Date (Month)].&amp;[Jan]" c="Jan"/>
              <i n="[Range].[Order Date (Month)].&amp;[Feb]" c="Feb"/>
              <i n="[Range].[Order Date (Month)].&amp;[Mar]" c="Mar"/>
              <i n="[Range].[Order Date (Month)].&amp;[Apr]" c="Apr"/>
              <i n="[Range].[Order Date (Month)].&amp;[May]" c="May"/>
              <i n="[Range].[Order Date (Month)].&amp;[Jun]" c="Jun"/>
              <i n="[Range].[Order Date (Month)].&amp;[Jul]" c="Jul"/>
              <i n="[Range].[Order Date (Month)].&amp;[Aug]" c="Aug"/>
              <i n="[Range].[Order Date (Month)].&amp;[Sep]" c="Sep"/>
              <i n="[Range].[Order Date (Month)].&amp;[Oct]" c="Oct"/>
              <i n="[Range].[Order Date (Month)].&amp;[Nov]" c="Nov"/>
              <i n="[Range].[Order Date (Month)].&amp;[Dec]" c="Dec"/>
            </range>
          </ranges>
        </level>
      </levels>
      <selections count="1">
        <selection n="[Range].[Order Date (Month)].[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A3C4389A-CB80-4324-832A-70C96A50E4A4}" sourceName="[Range].[Order Date (Year)]">
  <pivotTables>
    <pivotTable tabId="14" name="PivotTable11"/>
  </pivotTables>
  <data>
    <olap pivotCacheId="205523189">
      <levels count="2">
        <level uniqueName="[Range].[Order Date (Year)].[(All)]" sourceCaption="(All)" count="0"/>
        <level uniqueName="[Range].[Order Date (Year)].[Order Date (Year)]" sourceCaption="Order Date (Year)" count="3">
          <ranges>
            <range startItem="0">
              <i n="[Range].[Order Date (Year)].&amp;[2023]" c="2023"/>
              <i n="[Range].[Order Date (Year)].&amp;[2024]" c="2024"/>
              <i n="[Range].[Order Date (Year)].&amp;[2025]" c="2025"/>
            </range>
          </ranges>
        </level>
      </levels>
      <selections count="1">
        <selection n="[Range].[Order Date (Year)].[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97EAC3E-DD3C-40C7-B874-630A9D6C53EE}" sourceName="[Range].[Product Category]">
  <pivotTables>
    <pivotTable tabId="14" name="PivotTable11"/>
  </pivotTables>
  <data>
    <olap pivotCacheId="205523189">
      <levels count="2">
        <level uniqueName="[Range].[Product Category].[(All)]" sourceCaption="(All)" count="0"/>
        <level uniqueName="[Range].[Product Category].[Product Category]" sourceCaption="Product Category" count="3">
          <ranges>
            <range startItem="0">
              <i n="[Range].[Product Category].&amp;[Electronics]" c="Electronics"/>
              <i n="[Range].[Product Category].&amp;[Furniture]" c="Furniture"/>
              <i n="[Range].[Product Category].&amp;[Office Supplies]" c="Office Supplies"/>
            </range>
          </ranges>
        </level>
      </levels>
      <selections count="1">
        <selection n="[Range].[Product Category].[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0EBACD-373C-4A56-A4F8-96F0E722DCC7}" sourceName="[Range].[Region]">
  <pivotTables>
    <pivotTable tabId="14" name="PivotTable11"/>
  </pivotTables>
  <data>
    <olap pivotCacheId="205523189">
      <levels count="2">
        <level uniqueName="[Range].[Region].[(All)]" sourceCaption="(All)" count="0"/>
        <level uniqueName="[Range].[Region].[Region]" sourceCaption="Region" count="4">
          <ranges>
            <range startItem="0">
              <i n="[Range].[Region].&amp;[East]" c="East"/>
              <i n="[Range].[Region].&amp;[North]" c="North"/>
              <i n="[Range].[Region].&amp;[South]" c="South"/>
              <i n="[Range].[Region].&amp;[West]" c="West"/>
            </range>
          </ranges>
        </level>
      </levels>
      <selections count="1">
        <selection n="[Rang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xr10:uid="{5BA1C64D-EED0-47E0-8B08-3E7B952D2DC9}" cache="Slicer_Customer_Name" caption="Customer Name" rowHeight="234950"/>
  <slicer name="Total Sales" xr10:uid="{43A057D9-43A9-4303-B78F-98FC6455DB1C}" cache="Slicer_Total_Sales" caption="Total Sales" rowHeight="234950"/>
  <slicer name="Product Name" xr10:uid="{67EBC510-32F7-4082-85D5-C099EABAC2C5}" cache="Slicer_Product_Name" caption="Product 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1" xr10:uid="{F7A8DF5B-B5DD-4009-A535-8158E5D7996D}" cache="Slicer_Customer_Name1" caption="Customer Nam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Quarter)" xr10:uid="{3355FE8A-92AF-4307-AB95-B50D10D1AD87}" cache="Slicer_Order_Date__Quarter" caption="Order Date (Quarter)" level="1" rowHeight="234950"/>
  <slicer name="Order Date (Month)" xr10:uid="{0D000E25-52C9-4E48-B291-4988DAB5049C}" cache="Slicer_Order_Date__Month" caption="Order Date (Month)" level="1" rowHeight="234950"/>
  <slicer name="Order Date (Year)" xr10:uid="{E7AB9A70-2D8A-4AB6-826B-C42BC057B9BE}" cache="Slicer_Order_Date__Year" caption="Order Date (Year)" level="1" rowHeight="234950"/>
  <slicer name="Product Category" xr10:uid="{41A217ED-0231-47EA-8A22-F885A3566A46}" cache="Slicer_Product_Category" caption="Product Category" level="1" rowHeight="234950"/>
  <slicer name="Region" xr10:uid="{FE81624E-3E8E-4123-B267-AD692BFB0A1C}" cache="Slicer_Region" caption="Region" startItem="1"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60BD4F-AF81-49D3-8C00-D676D746A5C2}" name="Table1" displayName="Table1" ref="A3:M1003" totalsRowShown="0">
  <autoFilter ref="A3:M1003" xr:uid="{A560BD4F-AF81-49D3-8C00-D676D746A5C2}"/>
  <sortState xmlns:xlrd2="http://schemas.microsoft.com/office/spreadsheetml/2017/richdata2" ref="B4:M1003">
    <sortCondition ref="B3:B1003"/>
  </sortState>
  <tableColumns count="13">
    <tableColumn id="4" xr3:uid="{7427475F-BE17-4915-A2FA-975047AA6932}" name="Region"/>
    <tableColumn id="1" xr3:uid="{B1D136EF-5ADC-4A47-ACB6-75296ABA734C}" name="Order ID"/>
    <tableColumn id="2" xr3:uid="{4BB8E3AE-E9FA-4840-B397-B9B09A6182A7}" name="Order Date" dataDxfId="5"/>
    <tableColumn id="3" xr3:uid="{B4876C46-B2AC-45C2-BBBB-AEDB4D281733}" name="Customer Name"/>
    <tableColumn id="5" xr3:uid="{8F63AF70-9056-4646-9876-600C2B3019C2}" name="Product Category"/>
    <tableColumn id="6" xr3:uid="{2B11C615-C602-4188-A2FB-7F81EF4AD334}" name="Product Name"/>
    <tableColumn id="7" xr3:uid="{06029CED-8747-4515-B99A-174216BE8D8D}" name="Quantity"/>
    <tableColumn id="8" xr3:uid="{76DADA74-1448-4F9F-B8F6-3F387885F5A5}" name="Unit Price"/>
    <tableColumn id="9" xr3:uid="{5CD4DE49-2BB4-462A-B69D-66AAD39EA87F}" name="Total Sales"/>
    <tableColumn id="10" xr3:uid="{F00C981D-5913-440E-991B-B6D434FAE05C}" name="Sales Type"/>
    <tableColumn id="11" xr3:uid="{6C9BFE1B-C7C9-4891-B5AE-6B283EAE847B}" name="year"/>
    <tableColumn id="14" xr3:uid="{D7BDAB9E-FEFA-4DB1-AABB-FB7D700D9CE1}" name="DISCOUNTED PRICE"/>
    <tableColumn id="16" xr3:uid="{6D8C9943-7729-4C10-A8DC-6E298072FB20}" name="SALES TAX 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E0CE28F-85CB-429F-B436-89AA70FECC37}" name="Table5" displayName="Table5" ref="Q5:R13" totalsRowShown="0">
  <autoFilter ref="Q5:R13" xr:uid="{FE0CE28F-85CB-429F-B436-89AA70FECC37}"/>
  <sortState xmlns:xlrd2="http://schemas.microsoft.com/office/spreadsheetml/2017/richdata2" ref="Q6:R13">
    <sortCondition descending="1" ref="R5:R13"/>
  </sortState>
  <tableColumns count="2">
    <tableColumn id="1" xr3:uid="{4FE18867-2425-41B7-B85B-D3E39E4D5401}" name="East"/>
    <tableColumn id="2" xr3:uid="{6B3EFE31-0095-4EE0-B62F-DFEBD797D995}" name="Sum of Total Revenue"/>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3C3ACBE-7E3F-4684-9748-DD1D6DFA9B04}" name="Table6" displayName="Table6" ref="S5:T13" totalsRowShown="0">
  <autoFilter ref="S5:T13" xr:uid="{33C3ACBE-7E3F-4684-9748-DD1D6DFA9B04}"/>
  <sortState xmlns:xlrd2="http://schemas.microsoft.com/office/spreadsheetml/2017/richdata2" ref="S6:T13">
    <sortCondition descending="1" ref="T5:T13"/>
  </sortState>
  <tableColumns count="2">
    <tableColumn id="1" xr3:uid="{1F0ED3D7-3866-421B-9FA2-B3AAB2BDE8E8}" name="North"/>
    <tableColumn id="2" xr3:uid="{DAC8752E-41EC-4C9D-A4FC-530EA4A84D41}" name="Sum of Total Revenue"/>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76233E1-21D5-4E47-88F6-AB4FCF653EF1}" name="Table7" displayName="Table7" ref="U5:V13" totalsRowShown="0">
  <autoFilter ref="U5:V13" xr:uid="{976233E1-21D5-4E47-88F6-AB4FCF653EF1}"/>
  <sortState xmlns:xlrd2="http://schemas.microsoft.com/office/spreadsheetml/2017/richdata2" ref="U6:V13">
    <sortCondition descending="1" ref="V5:V13"/>
  </sortState>
  <tableColumns count="2">
    <tableColumn id="1" xr3:uid="{F7C76C98-8EAF-4999-8B65-4A865FF53CA8}" name="South"/>
    <tableColumn id="2" xr3:uid="{9A0F407F-0BDF-4538-8E5C-678157A58D98}" name="Sum of Total Revenue"/>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8D6B1AA-ABA4-4AAA-AA59-D9EEA6A186A1}" name="Table8" displayName="Table8" ref="W5:X13" totalsRowShown="0">
  <autoFilter ref="W5:X13" xr:uid="{78D6B1AA-ABA4-4AAA-AA59-D9EEA6A186A1}"/>
  <sortState xmlns:xlrd2="http://schemas.microsoft.com/office/spreadsheetml/2017/richdata2" ref="W6:X13">
    <sortCondition descending="1" ref="X5:X13"/>
  </sortState>
  <tableColumns count="2">
    <tableColumn id="1" xr3:uid="{BFDC9BCA-BB64-4C96-9D24-D8DB31CEC831}" name="West"/>
    <tableColumn id="2" xr3:uid="{32914CB4-110E-470E-B18C-A87F85DD68D0}" name="Sum of Total Revenue"/>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B06A42-F6FC-41DC-98F5-7F4A02E2F269}" name="Table3" displayName="Table3" ref="S27:T31" totalsRowShown="0">
  <autoFilter ref="S27:T31" xr:uid="{FEB06A42-F6FC-41DC-98F5-7F4A02E2F269}"/>
  <sortState xmlns:xlrd2="http://schemas.microsoft.com/office/spreadsheetml/2017/richdata2" ref="S28:T31">
    <sortCondition descending="1" ref="T27:T31"/>
  </sortState>
  <tableColumns count="2">
    <tableColumn id="1" xr3:uid="{B9E9313D-714E-4139-BFB4-61A6EB30ED68}" name="Row Labels"/>
    <tableColumn id="2" xr3:uid="{69B4C382-BDD3-492F-8EF6-79E101915453}" name="Total Revenue"/>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drawing" Target="../drawings/drawing3.xml"/><Relationship Id="rId7" Type="http://schemas.openxmlformats.org/officeDocument/2006/relationships/table" Target="../tables/table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 Id="rId9" Type="http://schemas.microsoft.com/office/2007/relationships/slicer" Target="../slicers/slicer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sheetPr>
  <dimension ref="B1:D50"/>
  <sheetViews>
    <sheetView topLeftCell="A34" workbookViewId="0">
      <selection activeCell="B46" sqref="B46"/>
    </sheetView>
  </sheetViews>
  <sheetFormatPr defaultRowHeight="14.4"/>
  <cols>
    <col min="2" max="2" width="97.33203125" bestFit="1" customWidth="1"/>
    <col min="3" max="3" width="12.33203125" bestFit="1" customWidth="1"/>
    <col min="4" max="4" width="34.77734375" style="24" customWidth="1"/>
  </cols>
  <sheetData>
    <row r="1" spans="2:4" ht="18">
      <c r="B1" s="8" t="s">
        <v>1106</v>
      </c>
      <c r="C1" s="8" t="s">
        <v>1223</v>
      </c>
      <c r="D1" s="23" t="s">
        <v>1222</v>
      </c>
    </row>
    <row r="3" spans="2:4">
      <c r="B3" t="s">
        <v>1026</v>
      </c>
      <c r="D3" s="26" t="s">
        <v>1226</v>
      </c>
    </row>
    <row r="4" spans="2:4">
      <c r="B4" t="s">
        <v>1027</v>
      </c>
      <c r="D4" s="25" t="s">
        <v>1254</v>
      </c>
    </row>
    <row r="5" spans="2:4">
      <c r="B5" t="s">
        <v>1028</v>
      </c>
      <c r="C5" t="s">
        <v>35</v>
      </c>
      <c r="D5" s="15">
        <f>COUNTIF('Main Data'!F2:F1001,C5)</f>
        <v>116</v>
      </c>
    </row>
    <row r="6" spans="2:4">
      <c r="B6" t="s">
        <v>1029</v>
      </c>
      <c r="C6" t="s">
        <v>17</v>
      </c>
      <c r="D6" s="15">
        <f>SUMIF('Main Data'!D2:D1001,'Assignment Questions'!C6,'Main Data'!I2:I1001)</f>
        <v>595706.23000000021</v>
      </c>
    </row>
    <row r="7" spans="2:4">
      <c r="B7" t="s">
        <v>1030</v>
      </c>
    </row>
    <row r="8" spans="2:4">
      <c r="B8" t="s">
        <v>1031</v>
      </c>
      <c r="D8" s="25" t="s">
        <v>1226</v>
      </c>
    </row>
    <row r="9" spans="2:4">
      <c r="B9" t="s">
        <v>1032</v>
      </c>
      <c r="D9" s="25" t="s">
        <v>1226</v>
      </c>
    </row>
    <row r="10" spans="2:4">
      <c r="B10" t="s">
        <v>1033</v>
      </c>
      <c r="D10" s="25" t="s">
        <v>1226</v>
      </c>
    </row>
    <row r="11" spans="2:4">
      <c r="B11" t="s">
        <v>1034</v>
      </c>
      <c r="D11" s="25" t="s">
        <v>1226</v>
      </c>
    </row>
    <row r="12" spans="2:4">
      <c r="B12" t="s">
        <v>1035</v>
      </c>
      <c r="D12" s="25" t="s">
        <v>1238</v>
      </c>
    </row>
    <row r="13" spans="2:4">
      <c r="B13" t="s">
        <v>1036</v>
      </c>
    </row>
    <row r="14" spans="2:4">
      <c r="B14" t="s">
        <v>1037</v>
      </c>
      <c r="C14" t="s">
        <v>1239</v>
      </c>
      <c r="D14" s="15">
        <f>AVERAGE('sales data'!G2:G1001)</f>
        <v>4.8979999999999997</v>
      </c>
    </row>
    <row r="15" spans="2:4">
      <c r="B15" t="s">
        <v>1038</v>
      </c>
      <c r="C15" t="s">
        <v>1240</v>
      </c>
      <c r="D15" s="15">
        <f>MAX('sales data'!I2:I1001)</f>
        <v>8890.65</v>
      </c>
    </row>
    <row r="16" spans="2:4">
      <c r="C16" t="s">
        <v>1241</v>
      </c>
      <c r="D16" s="15">
        <f>MIN('sales data'!I2:I1001)</f>
        <v>15.7</v>
      </c>
    </row>
    <row r="17" spans="2:4">
      <c r="B17" t="s">
        <v>1039</v>
      </c>
      <c r="D17" s="25" t="s">
        <v>1234</v>
      </c>
    </row>
    <row r="18" spans="2:4">
      <c r="B18" t="s">
        <v>1040</v>
      </c>
      <c r="D18" s="25" t="s">
        <v>1234</v>
      </c>
    </row>
    <row r="19" spans="2:4">
      <c r="B19" t="s">
        <v>1041</v>
      </c>
      <c r="D19" s="25" t="s">
        <v>1234</v>
      </c>
    </row>
    <row r="20" spans="2:4">
      <c r="B20" t="s">
        <v>1042</v>
      </c>
      <c r="D20" s="25" t="s">
        <v>1234</v>
      </c>
    </row>
    <row r="21" spans="2:4">
      <c r="B21" t="s">
        <v>1043</v>
      </c>
      <c r="D21" s="26" t="s">
        <v>1234</v>
      </c>
    </row>
    <row r="22" spans="2:4">
      <c r="B22" t="s">
        <v>1070</v>
      </c>
      <c r="D22" s="26" t="s">
        <v>1235</v>
      </c>
    </row>
    <row r="23" spans="2:4">
      <c r="B23" t="s">
        <v>1044</v>
      </c>
      <c r="D23" s="26" t="s">
        <v>1235</v>
      </c>
    </row>
    <row r="25" spans="2:4">
      <c r="B25" t="s">
        <v>1045</v>
      </c>
      <c r="D25" s="26" t="s">
        <v>1242</v>
      </c>
    </row>
    <row r="26" spans="2:4">
      <c r="B26" t="s">
        <v>1046</v>
      </c>
      <c r="D26" s="26" t="s">
        <v>1244</v>
      </c>
    </row>
    <row r="27" spans="2:4">
      <c r="B27" t="s">
        <v>1047</v>
      </c>
      <c r="C27" t="s">
        <v>1236</v>
      </c>
      <c r="D27" s="24">
        <f>COUNTIFS('Main Data'!D2:D1001,"East",'Main Data'!F2:F1001,"Laptop")</f>
        <v>30</v>
      </c>
    </row>
    <row r="28" spans="2:4">
      <c r="B28" t="s">
        <v>1048</v>
      </c>
      <c r="D28" s="26" t="s">
        <v>1255</v>
      </c>
    </row>
    <row r="29" spans="2:4">
      <c r="B29" t="s">
        <v>1049</v>
      </c>
      <c r="D29" s="26" t="s">
        <v>1255</v>
      </c>
    </row>
    <row r="30" spans="2:4">
      <c r="B30" t="s">
        <v>1050</v>
      </c>
      <c r="D30" s="44" t="str">
        <f>HYPERLINK('Main Data'!T2)</f>
        <v>North</v>
      </c>
    </row>
    <row r="31" spans="2:4">
      <c r="B31" t="s">
        <v>1051</v>
      </c>
      <c r="D31" s="26" t="s">
        <v>1273</v>
      </c>
    </row>
    <row r="32" spans="2:4">
      <c r="B32" t="s">
        <v>1052</v>
      </c>
      <c r="D32" s="44" t="str">
        <f>HYPERLINK('Main Data'!Q2)</f>
        <v>4</v>
      </c>
    </row>
    <row r="33" spans="2:4">
      <c r="B33" t="s">
        <v>1053</v>
      </c>
      <c r="D33" s="26" t="s">
        <v>1256</v>
      </c>
    </row>
    <row r="34" spans="2:4">
      <c r="B34" t="s">
        <v>1054</v>
      </c>
      <c r="D34" s="26" t="s">
        <v>1275</v>
      </c>
    </row>
    <row r="35" spans="2:4">
      <c r="B35" t="s">
        <v>1055</v>
      </c>
      <c r="D35" s="26" t="s">
        <v>1294</v>
      </c>
    </row>
    <row r="36" spans="2:4">
      <c r="B36" t="s">
        <v>1061</v>
      </c>
      <c r="D36" s="26" t="s">
        <v>1277</v>
      </c>
    </row>
    <row r="37" spans="2:4">
      <c r="B37" t="s">
        <v>1056</v>
      </c>
    </row>
    <row r="38" spans="2:4">
      <c r="B38" t="s">
        <v>1057</v>
      </c>
      <c r="D38" s="26" t="s">
        <v>1284</v>
      </c>
    </row>
    <row r="39" spans="2:4">
      <c r="B39" t="s">
        <v>1058</v>
      </c>
      <c r="D39" s="44" t="str">
        <f>HYPERLINK('Pivot table'!A1)</f>
        <v>Order Date (Month)</v>
      </c>
    </row>
    <row r="40" spans="2:4">
      <c r="B40" t="s">
        <v>1059</v>
      </c>
      <c r="D40" s="26" t="s">
        <v>1300</v>
      </c>
    </row>
    <row r="41" spans="2:4">
      <c r="B41" t="s">
        <v>1060</v>
      </c>
    </row>
    <row r="43" spans="2:4">
      <c r="B43" t="s">
        <v>1062</v>
      </c>
      <c r="D43" s="26" t="s">
        <v>1301</v>
      </c>
    </row>
    <row r="44" spans="2:4">
      <c r="B44" t="s">
        <v>1063</v>
      </c>
      <c r="D44" s="26" t="s">
        <v>1303</v>
      </c>
    </row>
    <row r="45" spans="2:4">
      <c r="B45" t="s">
        <v>1069</v>
      </c>
      <c r="D45" s="26" t="s">
        <v>1314</v>
      </c>
    </row>
    <row r="46" spans="2:4">
      <c r="B46" t="s">
        <v>1064</v>
      </c>
    </row>
    <row r="47" spans="2:4">
      <c r="B47" t="s">
        <v>1065</v>
      </c>
    </row>
    <row r="48" spans="2:4">
      <c r="B48" t="s">
        <v>1066</v>
      </c>
    </row>
    <row r="49" spans="2:2">
      <c r="B49" t="s">
        <v>1067</v>
      </c>
    </row>
    <row r="50" spans="2:2">
      <c r="B50" t="s">
        <v>1068</v>
      </c>
    </row>
  </sheetData>
  <hyperlinks>
    <hyperlink ref="D8" location="'Main Data'!J2" display="Main Data'!A1" xr:uid="{8A7E3366-F9CB-4E17-969D-C8193FA26C36}"/>
    <hyperlink ref="D9" location="'Main Data'!K2" display="Main Data'!A1" xr:uid="{11BEA14A-DC83-47B1-B554-B2D4719ADC63}"/>
    <hyperlink ref="D10" location="'Main Data'!H2" display="Main Data'!A1" xr:uid="{DCDEC642-94F5-4D00-BF7F-506110E2060E}"/>
    <hyperlink ref="D11" location="'Main Data'!L2" display="Main Data'!A1" xr:uid="{4B59A0A9-F107-46C7-868D-C4FBCA5147CF}"/>
    <hyperlink ref="D21" location="'sales data'!A1" display="'sales data'!A1" xr:uid="{37CBAAAE-2136-430E-A455-6C57B615944B}"/>
    <hyperlink ref="D22" location="'sales data'!P1" display="'sales data'!P1" xr:uid="{A8F3383F-7E2E-4003-BBA8-A2127742AE08}"/>
    <hyperlink ref="D23" location="'sales data'!P1" display="'sales data'!P1" xr:uid="{78D8F55F-515C-41CD-8BBC-A3BE4DE97E7C}"/>
    <hyperlink ref="D12" location="' Charts'!A1" display="Bar Chart'!A1" xr:uid="{2C1CEE3A-FA52-4D86-AB36-119F7F01EEF6}"/>
    <hyperlink ref="D17" location="'sales data'!N2" display="sales data'!A1" xr:uid="{B29BC6CB-756C-47AF-937C-2C99E60FE683}"/>
    <hyperlink ref="D18" location="'sales data'!O2" display="sales data'!A1" xr:uid="{793A33BC-0673-45E2-877B-BE8CF2D7EF03}"/>
    <hyperlink ref="D19" location="'sales data'!G2" display="sales data'!A1" xr:uid="{9533DB76-CED8-4B54-84FC-B4B6188CEA4D}"/>
    <hyperlink ref="D20" location="'sales data'!G2" display="sales data'!A1" xr:uid="{760B5A77-C29F-4500-9B20-1BB5FB6978C9}"/>
    <hyperlink ref="D25" location="'Product_Lookup Data'!D13" display="'Product_Lookup Data'!D13" xr:uid="{8A7DCC50-7032-45F8-A51C-3E4F5573F9B0}"/>
    <hyperlink ref="D26" location="'Product_Lookup Data'!D23" display="Product_Lookup Data'!D23" xr:uid="{838FF301-94CC-4601-89F0-2D663227C17C}"/>
    <hyperlink ref="D3" location="'Main Data'!A1" display="'Main Data'!A1" xr:uid="{B4170529-FE28-4686-84F8-04F5418837D4}"/>
    <hyperlink ref="D4" location="'Main Data'!J1" display="'Main Data'!J1" xr:uid="{B2EB4F6B-932A-4D6E-93C9-3BB312A5EAB2}"/>
    <hyperlink ref="D28" location="' Charts'!A21" display="Bar Chart'!A21" xr:uid="{9F4D13D6-6154-4B8C-B894-665315DDCC5A}"/>
    <hyperlink ref="D33" location="'Main Data'!I165" display="Main Data'!i165" xr:uid="{B6ACF118-4C75-4017-B714-5EF608C9991B}"/>
    <hyperlink ref="D29" location="' Charts'!A21" display="Bar Chart'!A21" xr:uid="{C90EA801-50E8-47BA-99B0-80ABBD54C0E4}"/>
    <hyperlink ref="D31" location="' Charts'!D42" display="' Charts'!D42" xr:uid="{8E2C7772-CAC4-4F7E-8D41-665CF52D7C73}"/>
    <hyperlink ref="D34" location="'sales data'!P2" display="'sales data'!P2" xr:uid="{5C5E9E3D-03FE-48E5-85DA-5E89C9C16AD1}"/>
    <hyperlink ref="D36" location="'sales data'!Q2" display="'sales data'!Q2" xr:uid="{E68B4FDB-AF2F-46A1-9540-6204B58A940B}"/>
    <hyperlink ref="D38" location="'dynamic chart'!O1" display="'dynamic chart'!O1" xr:uid="{9824A1E9-189A-4366-BFD0-48907A79B3F1}"/>
    <hyperlink ref="D35" location="'Product_Lookup Data'!G1" display="'Product_Lookup Data'!G1" xr:uid="{F9481920-D6E1-4DC7-A13C-56F95AA157E4}"/>
    <hyperlink ref="D40" location="'Pivot table'!D5" display="'Pivot table'!D5" xr:uid="{F126111F-5A83-4299-8170-904D94C5BCB7}"/>
    <hyperlink ref="D43" location="'sales data'!R2" display="sales data'!R2" xr:uid="{D8A820A6-9557-488F-B3F2-C8F4D3B47C49}"/>
    <hyperlink ref="D44" location="'sales data'!S2" display="'sales data'!S2" xr:uid="{382F4E95-9876-482A-9C6C-BA23141BF992}"/>
    <hyperlink ref="D45" location="'sales data'!T2" display="sales data'!T2" xr:uid="{A45C0464-429B-4C04-8C40-9616F9739DE4}"/>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1:U1001"/>
  <sheetViews>
    <sheetView topLeftCell="F1" workbookViewId="0">
      <pane ySplit="1" topLeftCell="A2" activePane="bottomLeft" state="frozen"/>
      <selection activeCell="H18" sqref="H18"/>
      <selection pane="bottomLeft" activeCell="P8" sqref="P8"/>
    </sheetView>
  </sheetViews>
  <sheetFormatPr defaultRowHeight="14.4"/>
  <cols>
    <col min="1" max="1" width="12.44140625" bestFit="1" customWidth="1"/>
    <col min="2" max="2" width="14.5546875" bestFit="1" customWidth="1"/>
    <col min="5" max="5" width="20.21875" bestFit="1" customWidth="1"/>
    <col min="9" max="9" width="11" bestFit="1" customWidth="1"/>
    <col min="10" max="10" width="13.109375" bestFit="1" customWidth="1"/>
    <col min="13" max="13" width="22.77734375" bestFit="1" customWidth="1"/>
    <col min="14" max="14" width="26.44140625" bestFit="1" customWidth="1"/>
    <col min="15" max="15" width="17.6640625" bestFit="1" customWidth="1"/>
    <col min="16" max="18" width="9.44140625" bestFit="1" customWidth="1"/>
    <col min="20" max="20" width="25.109375" bestFit="1" customWidth="1"/>
  </cols>
  <sheetData>
    <row r="1" spans="1:21">
      <c r="A1" s="1" t="s">
        <v>0</v>
      </c>
      <c r="B1" s="1" t="s">
        <v>1</v>
      </c>
      <c r="C1" s="1" t="s">
        <v>2</v>
      </c>
      <c r="D1" s="1" t="s">
        <v>3</v>
      </c>
      <c r="E1" s="1" t="s">
        <v>4</v>
      </c>
      <c r="F1" s="1" t="s">
        <v>5</v>
      </c>
      <c r="G1" s="1" t="s">
        <v>6</v>
      </c>
      <c r="H1" s="19" t="s">
        <v>7</v>
      </c>
      <c r="I1" s="1" t="s">
        <v>8</v>
      </c>
      <c r="J1" s="16" t="s">
        <v>1253</v>
      </c>
      <c r="K1" s="16" t="s">
        <v>1224</v>
      </c>
      <c r="L1" s="18" t="s">
        <v>1225</v>
      </c>
      <c r="M1" s="18" t="s">
        <v>1227</v>
      </c>
      <c r="N1" s="18" t="s">
        <v>1228</v>
      </c>
      <c r="O1" s="18" t="s">
        <v>1232</v>
      </c>
      <c r="P1" s="18" t="s">
        <v>1233</v>
      </c>
      <c r="Q1" s="18" t="s">
        <v>1297</v>
      </c>
      <c r="R1" s="18" t="s">
        <v>1298</v>
      </c>
      <c r="T1" s="45" t="s">
        <v>1295</v>
      </c>
      <c r="U1" s="45" t="s">
        <v>1296</v>
      </c>
    </row>
    <row r="2" spans="1:21">
      <c r="A2">
        <v>8516</v>
      </c>
      <c r="B2" s="2">
        <v>45023</v>
      </c>
      <c r="C2" t="s">
        <v>1011</v>
      </c>
      <c r="D2" t="s">
        <v>25</v>
      </c>
      <c r="E2" t="s">
        <v>20</v>
      </c>
      <c r="F2" t="s">
        <v>35</v>
      </c>
      <c r="G2">
        <v>6</v>
      </c>
      <c r="H2" s="20">
        <v>874.94</v>
      </c>
      <c r="I2">
        <v>5249.64</v>
      </c>
      <c r="J2" s="20">
        <f>G2*H2</f>
        <v>5249.64</v>
      </c>
      <c r="K2" s="17" t="str">
        <f>IF('Main Data'!I2&gt;=5000,"High", "Low")</f>
        <v>High</v>
      </c>
      <c r="L2" s="17">
        <f>YEAR(B2)</f>
        <v>2023</v>
      </c>
      <c r="M2" s="17" t="str">
        <f>PROPER(C2)</f>
        <v>Turner Llc</v>
      </c>
      <c r="N2" s="17" t="str">
        <f>UPPER(C2)</f>
        <v>TURNER LLC</v>
      </c>
      <c r="O2" s="20">
        <f>G2*(H2*0.9)</f>
        <v>4724.6760000000004</v>
      </c>
      <c r="P2" s="20" t="str">
        <f>TEXT((B2),"mmm-yyyy")</f>
        <v>Apr-2023</v>
      </c>
      <c r="Q2" s="46">
        <f>MONTH(B2)</f>
        <v>4</v>
      </c>
      <c r="R2" s="46">
        <f>YEAR(B2)</f>
        <v>2023</v>
      </c>
      <c r="T2" s="38" t="s">
        <v>25</v>
      </c>
      <c r="U2" s="38">
        <f>AVERAGEIF($D$2:$D$1001,T2,$H$2:$H$1001)</f>
        <v>507.28012000000001</v>
      </c>
    </row>
    <row r="3" spans="1:21">
      <c r="A3">
        <v>3328</v>
      </c>
      <c r="B3" s="2">
        <v>45023</v>
      </c>
      <c r="C3" t="s">
        <v>987</v>
      </c>
      <c r="D3" t="s">
        <v>10</v>
      </c>
      <c r="E3" t="s">
        <v>14</v>
      </c>
      <c r="F3" t="s">
        <v>43</v>
      </c>
      <c r="G3">
        <v>3</v>
      </c>
      <c r="H3" s="20">
        <v>659.6</v>
      </c>
      <c r="I3">
        <v>1978.8</v>
      </c>
      <c r="J3" s="20">
        <f t="shared" ref="J3:J66" si="0">G3*H3</f>
        <v>1978.8000000000002</v>
      </c>
      <c r="K3" s="17" t="str">
        <f>IF('Main Data'!I3&gt;=5000,"High", "Low")</f>
        <v>Low</v>
      </c>
      <c r="L3" s="17">
        <f t="shared" ref="L3:L66" si="1">YEAR(B3)</f>
        <v>2023</v>
      </c>
      <c r="M3" s="17" t="str">
        <f t="shared" ref="M3:M66" si="2">PROPER(C3)</f>
        <v>Wesley Davis</v>
      </c>
      <c r="N3" s="17" t="str">
        <f t="shared" ref="N3:N66" si="3">UPPER(C3)</f>
        <v>WESLEY DAVIS</v>
      </c>
      <c r="O3" s="20">
        <f t="shared" ref="O3:O66" si="4">G3*(H3*0.9)</f>
        <v>1780.92</v>
      </c>
      <c r="P3" s="20" t="str">
        <f t="shared" ref="P3:P66" si="5">TEXT((B3),"mmm-yyyy")</f>
        <v>Apr-2023</v>
      </c>
      <c r="Q3" s="46">
        <f t="shared" ref="Q3:Q66" si="6">MONTH(B3)</f>
        <v>4</v>
      </c>
      <c r="R3" s="46">
        <f t="shared" ref="R3:R66" si="7">YEAR(B3)</f>
        <v>2023</v>
      </c>
      <c r="T3" s="38" t="s">
        <v>10</v>
      </c>
      <c r="U3" s="38">
        <f>AVERAGEIF($D$2:$D$1001,T3,$H$2:$H$1001)</f>
        <v>495.88240157480288</v>
      </c>
    </row>
    <row r="4" spans="1:21">
      <c r="A4">
        <v>8895</v>
      </c>
      <c r="B4" s="2">
        <v>45024</v>
      </c>
      <c r="C4" t="s">
        <v>318</v>
      </c>
      <c r="D4" t="s">
        <v>31</v>
      </c>
      <c r="E4" t="s">
        <v>14</v>
      </c>
      <c r="F4" t="s">
        <v>43</v>
      </c>
      <c r="G4">
        <v>7</v>
      </c>
      <c r="H4" s="20">
        <v>115.91</v>
      </c>
      <c r="I4">
        <v>811.37</v>
      </c>
      <c r="J4" s="20">
        <f t="shared" si="0"/>
        <v>811.37</v>
      </c>
      <c r="K4" s="17" t="str">
        <f>IF('Main Data'!I4&gt;=5000,"High", "Low")</f>
        <v>Low</v>
      </c>
      <c r="L4" s="17">
        <f t="shared" si="1"/>
        <v>2023</v>
      </c>
      <c r="M4" s="17" t="str">
        <f t="shared" si="2"/>
        <v>Brandi Berg</v>
      </c>
      <c r="N4" s="17" t="str">
        <f t="shared" si="3"/>
        <v>BRANDI BERG</v>
      </c>
      <c r="O4" s="20">
        <f t="shared" si="4"/>
        <v>730.23300000000006</v>
      </c>
      <c r="P4" s="20" t="str">
        <f t="shared" si="5"/>
        <v>Apr-2023</v>
      </c>
      <c r="Q4" s="46">
        <f t="shared" si="6"/>
        <v>4</v>
      </c>
      <c r="R4" s="46">
        <f t="shared" si="7"/>
        <v>2023</v>
      </c>
      <c r="T4" s="38" t="s">
        <v>31</v>
      </c>
      <c r="U4" s="38">
        <f>AVERAGEIF($D$2:$D$1001,T4,$H$2:$H$1001)</f>
        <v>488.61509293680297</v>
      </c>
    </row>
    <row r="5" spans="1:21">
      <c r="A5">
        <v>8412</v>
      </c>
      <c r="B5" s="2">
        <v>45025</v>
      </c>
      <c r="C5" t="s">
        <v>113</v>
      </c>
      <c r="D5" t="s">
        <v>25</v>
      </c>
      <c r="E5" t="s">
        <v>20</v>
      </c>
      <c r="F5" t="s">
        <v>26</v>
      </c>
      <c r="G5">
        <v>2</v>
      </c>
      <c r="H5" s="20">
        <v>481.29</v>
      </c>
      <c r="I5">
        <v>962.58</v>
      </c>
      <c r="J5" s="20">
        <f t="shared" si="0"/>
        <v>962.58</v>
      </c>
      <c r="K5" s="17" t="str">
        <f>IF('Main Data'!I5&gt;=5000,"High", "Low")</f>
        <v>Low</v>
      </c>
      <c r="L5" s="17">
        <f t="shared" si="1"/>
        <v>2023</v>
      </c>
      <c r="M5" s="17" t="str">
        <f t="shared" si="2"/>
        <v>William Morgan</v>
      </c>
      <c r="N5" s="17" t="str">
        <f t="shared" si="3"/>
        <v>WILLIAM MORGAN</v>
      </c>
      <c r="O5" s="20">
        <f t="shared" si="4"/>
        <v>866.322</v>
      </c>
      <c r="P5" s="20" t="str">
        <f t="shared" si="5"/>
        <v>Apr-2023</v>
      </c>
      <c r="Q5" s="46">
        <f t="shared" si="6"/>
        <v>4</v>
      </c>
      <c r="R5" s="46">
        <f t="shared" si="7"/>
        <v>2023</v>
      </c>
      <c r="T5" s="38" t="s">
        <v>17</v>
      </c>
      <c r="U5" s="38">
        <f>AVERAGEIF($D$2:$D$1001,T5,$H$2:$H$1001)</f>
        <v>547.19845814977975</v>
      </c>
    </row>
    <row r="6" spans="1:21">
      <c r="A6">
        <v>4451</v>
      </c>
      <c r="B6" s="2">
        <v>45025</v>
      </c>
      <c r="C6" t="s">
        <v>289</v>
      </c>
      <c r="D6" t="s">
        <v>31</v>
      </c>
      <c r="E6" t="s">
        <v>14</v>
      </c>
      <c r="F6" t="s">
        <v>12</v>
      </c>
      <c r="G6">
        <v>1</v>
      </c>
      <c r="H6" s="20">
        <v>661.87</v>
      </c>
      <c r="I6">
        <v>661.87</v>
      </c>
      <c r="J6" s="20">
        <f t="shared" si="0"/>
        <v>661.87</v>
      </c>
      <c r="K6" s="17" t="str">
        <f>IF('Main Data'!I6&gt;=5000,"High", "Low")</f>
        <v>Low</v>
      </c>
      <c r="L6" s="17">
        <f t="shared" si="1"/>
        <v>2023</v>
      </c>
      <c r="M6" s="17" t="str">
        <f t="shared" si="2"/>
        <v>Mr. Dakota Owens</v>
      </c>
      <c r="N6" s="17" t="str">
        <f t="shared" si="3"/>
        <v>MR. DAKOTA OWENS</v>
      </c>
      <c r="O6" s="20">
        <f t="shared" si="4"/>
        <v>595.68299999999999</v>
      </c>
      <c r="P6" s="20" t="str">
        <f t="shared" si="5"/>
        <v>Apr-2023</v>
      </c>
      <c r="Q6" s="46">
        <f t="shared" si="6"/>
        <v>4</v>
      </c>
      <c r="R6" s="46">
        <f t="shared" si="7"/>
        <v>2023</v>
      </c>
    </row>
    <row r="7" spans="1:21">
      <c r="A7">
        <v>5863</v>
      </c>
      <c r="B7" s="2">
        <v>45025</v>
      </c>
      <c r="C7" t="s">
        <v>486</v>
      </c>
      <c r="D7" t="s">
        <v>25</v>
      </c>
      <c r="E7" t="s">
        <v>11</v>
      </c>
      <c r="F7" t="s">
        <v>29</v>
      </c>
      <c r="G7">
        <v>4</v>
      </c>
      <c r="H7" s="20">
        <v>377.33</v>
      </c>
      <c r="I7">
        <v>1509.32</v>
      </c>
      <c r="J7" s="20">
        <f t="shared" si="0"/>
        <v>1509.32</v>
      </c>
      <c r="K7" s="17" t="str">
        <f>IF('Main Data'!I7&gt;=5000,"High", "Low")</f>
        <v>Low</v>
      </c>
      <c r="L7" s="17">
        <f t="shared" si="1"/>
        <v>2023</v>
      </c>
      <c r="M7" s="17" t="str">
        <f t="shared" si="2"/>
        <v>William Barber Dds</v>
      </c>
      <c r="N7" s="17" t="str">
        <f t="shared" si="3"/>
        <v>WILLIAM BARBER DDS</v>
      </c>
      <c r="O7" s="20">
        <f t="shared" si="4"/>
        <v>1358.3879999999999</v>
      </c>
      <c r="P7" s="20" t="str">
        <f t="shared" si="5"/>
        <v>Apr-2023</v>
      </c>
      <c r="Q7" s="46">
        <f t="shared" si="6"/>
        <v>4</v>
      </c>
      <c r="R7" s="46">
        <f t="shared" si="7"/>
        <v>2023</v>
      </c>
    </row>
    <row r="8" spans="1:21">
      <c r="A8">
        <v>2915</v>
      </c>
      <c r="B8" s="2">
        <v>45025</v>
      </c>
      <c r="C8" t="s">
        <v>579</v>
      </c>
      <c r="D8" t="s">
        <v>10</v>
      </c>
      <c r="E8" t="s">
        <v>14</v>
      </c>
      <c r="F8" t="s">
        <v>21</v>
      </c>
      <c r="G8">
        <v>8</v>
      </c>
      <c r="H8" s="20">
        <v>869.46</v>
      </c>
      <c r="I8">
        <v>6955.68</v>
      </c>
      <c r="J8" s="20">
        <f t="shared" si="0"/>
        <v>6955.68</v>
      </c>
      <c r="K8" s="17" t="str">
        <f>IF('Main Data'!I8&gt;=5000,"High", "Low")</f>
        <v>High</v>
      </c>
      <c r="L8" s="17">
        <f t="shared" si="1"/>
        <v>2023</v>
      </c>
      <c r="M8" s="17" t="str">
        <f t="shared" si="2"/>
        <v>Robert Mack</v>
      </c>
      <c r="N8" s="17" t="str">
        <f t="shared" si="3"/>
        <v>ROBERT MACK</v>
      </c>
      <c r="O8" s="20">
        <f t="shared" si="4"/>
        <v>6260.1120000000001</v>
      </c>
      <c r="P8" s="20" t="str">
        <f t="shared" si="5"/>
        <v>Apr-2023</v>
      </c>
      <c r="Q8" s="46">
        <f t="shared" si="6"/>
        <v>4</v>
      </c>
      <c r="R8" s="46">
        <f t="shared" si="7"/>
        <v>2023</v>
      </c>
    </row>
    <row r="9" spans="1:21">
      <c r="A9">
        <v>2315</v>
      </c>
      <c r="B9" s="2">
        <v>45026</v>
      </c>
      <c r="C9" t="s">
        <v>849</v>
      </c>
      <c r="D9" t="s">
        <v>10</v>
      </c>
      <c r="E9" t="s">
        <v>20</v>
      </c>
      <c r="F9" t="s">
        <v>43</v>
      </c>
      <c r="G9">
        <v>1</v>
      </c>
      <c r="H9" s="20">
        <v>983.84</v>
      </c>
      <c r="I9">
        <v>983.84</v>
      </c>
      <c r="J9" s="20">
        <f t="shared" si="0"/>
        <v>983.84</v>
      </c>
      <c r="K9" s="17" t="str">
        <f>IF('Main Data'!I9&gt;=5000,"High", "Low")</f>
        <v>Low</v>
      </c>
      <c r="L9" s="17">
        <f t="shared" si="1"/>
        <v>2023</v>
      </c>
      <c r="M9" s="17" t="str">
        <f t="shared" si="2"/>
        <v>David Greene</v>
      </c>
      <c r="N9" s="17" t="str">
        <f t="shared" si="3"/>
        <v>DAVID GREENE</v>
      </c>
      <c r="O9" s="20">
        <f t="shared" si="4"/>
        <v>885.45600000000002</v>
      </c>
      <c r="P9" s="20" t="str">
        <f t="shared" si="5"/>
        <v>Apr-2023</v>
      </c>
      <c r="Q9" s="46">
        <f t="shared" si="6"/>
        <v>4</v>
      </c>
      <c r="R9" s="46">
        <f t="shared" si="7"/>
        <v>2023</v>
      </c>
    </row>
    <row r="10" spans="1:21">
      <c r="A10">
        <v>7129</v>
      </c>
      <c r="B10" s="2">
        <v>45027</v>
      </c>
      <c r="C10" t="s">
        <v>597</v>
      </c>
      <c r="D10" t="s">
        <v>31</v>
      </c>
      <c r="E10" t="s">
        <v>20</v>
      </c>
      <c r="F10" t="s">
        <v>43</v>
      </c>
      <c r="G10">
        <v>1</v>
      </c>
      <c r="H10" s="20">
        <v>115.53</v>
      </c>
      <c r="I10">
        <v>115.53</v>
      </c>
      <c r="J10" s="20">
        <f t="shared" si="0"/>
        <v>115.53</v>
      </c>
      <c r="K10" s="17" t="str">
        <f>IF('Main Data'!I10&gt;=5000,"High", "Low")</f>
        <v>Low</v>
      </c>
      <c r="L10" s="17">
        <f t="shared" si="1"/>
        <v>2023</v>
      </c>
      <c r="M10" s="17" t="str">
        <f t="shared" si="2"/>
        <v>Janice Hammond</v>
      </c>
      <c r="N10" s="17" t="str">
        <f t="shared" si="3"/>
        <v>JANICE HAMMOND</v>
      </c>
      <c r="O10" s="20">
        <f t="shared" si="4"/>
        <v>103.977</v>
      </c>
      <c r="P10" s="20" t="str">
        <f t="shared" si="5"/>
        <v>Apr-2023</v>
      </c>
      <c r="Q10" s="46">
        <f t="shared" si="6"/>
        <v>4</v>
      </c>
      <c r="R10" s="46">
        <f t="shared" si="7"/>
        <v>2023</v>
      </c>
    </row>
    <row r="11" spans="1:21">
      <c r="A11">
        <v>1822</v>
      </c>
      <c r="B11" s="2">
        <v>45029</v>
      </c>
      <c r="C11" t="s">
        <v>166</v>
      </c>
      <c r="D11" t="s">
        <v>25</v>
      </c>
      <c r="E11" t="s">
        <v>11</v>
      </c>
      <c r="F11" t="s">
        <v>21</v>
      </c>
      <c r="G11">
        <v>8</v>
      </c>
      <c r="H11" s="20">
        <v>925.15</v>
      </c>
      <c r="I11">
        <v>7401.2</v>
      </c>
      <c r="J11" s="20">
        <f t="shared" si="0"/>
        <v>7401.2</v>
      </c>
      <c r="K11" s="17" t="str">
        <f>IF('Main Data'!I11&gt;=5000,"High", "Low")</f>
        <v>High</v>
      </c>
      <c r="L11" s="17">
        <f t="shared" si="1"/>
        <v>2023</v>
      </c>
      <c r="M11" s="17" t="str">
        <f t="shared" si="2"/>
        <v>Daniel Griffin Jr.</v>
      </c>
      <c r="N11" s="17" t="str">
        <f t="shared" si="3"/>
        <v>DANIEL GRIFFIN JR.</v>
      </c>
      <c r="O11" s="20">
        <f t="shared" si="4"/>
        <v>6661.08</v>
      </c>
      <c r="P11" s="20" t="str">
        <f t="shared" si="5"/>
        <v>Apr-2023</v>
      </c>
      <c r="Q11" s="46">
        <f t="shared" si="6"/>
        <v>4</v>
      </c>
      <c r="R11" s="46">
        <f t="shared" si="7"/>
        <v>2023</v>
      </c>
    </row>
    <row r="12" spans="1:21">
      <c r="A12">
        <v>2951</v>
      </c>
      <c r="B12" s="2">
        <v>45029</v>
      </c>
      <c r="C12" t="s">
        <v>199</v>
      </c>
      <c r="D12" t="s">
        <v>17</v>
      </c>
      <c r="E12" t="s">
        <v>11</v>
      </c>
      <c r="F12" t="s">
        <v>43</v>
      </c>
      <c r="G12">
        <v>6</v>
      </c>
      <c r="H12" s="20">
        <v>357.2</v>
      </c>
      <c r="I12">
        <v>2143.1999999999998</v>
      </c>
      <c r="J12" s="20">
        <f t="shared" si="0"/>
        <v>2143.1999999999998</v>
      </c>
      <c r="K12" s="17" t="str">
        <f>IF('Main Data'!I12&gt;=5000,"High", "Low")</f>
        <v>Low</v>
      </c>
      <c r="L12" s="17">
        <f t="shared" si="1"/>
        <v>2023</v>
      </c>
      <c r="M12" s="17" t="str">
        <f t="shared" si="2"/>
        <v>Sara Harrison</v>
      </c>
      <c r="N12" s="17" t="str">
        <f t="shared" si="3"/>
        <v>SARA HARRISON</v>
      </c>
      <c r="O12" s="20">
        <f t="shared" si="4"/>
        <v>1928.88</v>
      </c>
      <c r="P12" s="20" t="str">
        <f t="shared" si="5"/>
        <v>Apr-2023</v>
      </c>
      <c r="Q12" s="46">
        <f t="shared" si="6"/>
        <v>4</v>
      </c>
      <c r="R12" s="46">
        <f t="shared" si="7"/>
        <v>2023</v>
      </c>
    </row>
    <row r="13" spans="1:21">
      <c r="A13">
        <v>6869</v>
      </c>
      <c r="B13" s="2">
        <v>45029</v>
      </c>
      <c r="C13" t="s">
        <v>1245</v>
      </c>
      <c r="D13" t="s">
        <v>10</v>
      </c>
      <c r="E13" t="s">
        <v>14</v>
      </c>
      <c r="F13" t="s">
        <v>35</v>
      </c>
      <c r="G13">
        <v>6</v>
      </c>
      <c r="H13" s="20">
        <v>782.95</v>
      </c>
      <c r="I13">
        <v>4697.7000000000007</v>
      </c>
      <c r="J13" s="20">
        <f t="shared" si="0"/>
        <v>4697.7000000000007</v>
      </c>
      <c r="K13" s="17" t="str">
        <f>IF('Main Data'!I13&gt;=5000,"High", "Low")</f>
        <v>Low</v>
      </c>
      <c r="L13" s="17">
        <f t="shared" si="1"/>
        <v>2023</v>
      </c>
      <c r="M13" s="17" t="str">
        <f t="shared" si="2"/>
        <v>Kathleen King</v>
      </c>
      <c r="N13" s="17" t="str">
        <f t="shared" si="3"/>
        <v>KATHLEEN KING</v>
      </c>
      <c r="O13" s="20">
        <f t="shared" si="4"/>
        <v>4227.93</v>
      </c>
      <c r="P13" s="20" t="str">
        <f t="shared" si="5"/>
        <v>Apr-2023</v>
      </c>
      <c r="Q13" s="46">
        <f t="shared" si="6"/>
        <v>4</v>
      </c>
      <c r="R13" s="46">
        <f t="shared" si="7"/>
        <v>2023</v>
      </c>
    </row>
    <row r="14" spans="1:21">
      <c r="A14">
        <v>6012</v>
      </c>
      <c r="B14" s="2">
        <v>45031</v>
      </c>
      <c r="C14" t="s">
        <v>1246</v>
      </c>
      <c r="D14" t="s">
        <v>17</v>
      </c>
      <c r="E14" t="s">
        <v>20</v>
      </c>
      <c r="F14" t="s">
        <v>35</v>
      </c>
      <c r="G14">
        <v>4</v>
      </c>
      <c r="H14" s="20">
        <v>421.99</v>
      </c>
      <c r="I14">
        <v>1687.96</v>
      </c>
      <c r="J14" s="20">
        <f t="shared" si="0"/>
        <v>1687.96</v>
      </c>
      <c r="K14" s="17" t="str">
        <f>IF('Main Data'!I14&gt;=5000,"High", "Low")</f>
        <v>Low</v>
      </c>
      <c r="L14" s="17">
        <f t="shared" si="1"/>
        <v>2023</v>
      </c>
      <c r="M14" s="17" t="str">
        <f t="shared" si="2"/>
        <v>Charles Stokes</v>
      </c>
      <c r="N14" s="17" t="str">
        <f t="shared" si="3"/>
        <v>CHARLES STOKES</v>
      </c>
      <c r="O14" s="20">
        <f t="shared" si="4"/>
        <v>1519.164</v>
      </c>
      <c r="P14" s="20" t="str">
        <f t="shared" si="5"/>
        <v>Apr-2023</v>
      </c>
      <c r="Q14" s="46">
        <f t="shared" si="6"/>
        <v>4</v>
      </c>
      <c r="R14" s="46">
        <f t="shared" si="7"/>
        <v>2023</v>
      </c>
    </row>
    <row r="15" spans="1:21">
      <c r="A15">
        <v>2481</v>
      </c>
      <c r="B15" s="2">
        <v>45032</v>
      </c>
      <c r="C15" t="s">
        <v>1247</v>
      </c>
      <c r="D15" t="s">
        <v>17</v>
      </c>
      <c r="E15" t="s">
        <v>14</v>
      </c>
      <c r="F15" t="s">
        <v>12</v>
      </c>
      <c r="G15">
        <v>2</v>
      </c>
      <c r="H15" s="20">
        <v>880.33</v>
      </c>
      <c r="I15">
        <v>1760.66</v>
      </c>
      <c r="J15" s="20">
        <f t="shared" si="0"/>
        <v>1760.66</v>
      </c>
      <c r="K15" s="17" t="str">
        <f>IF('Main Data'!I15&gt;=5000,"High", "Low")</f>
        <v>Low</v>
      </c>
      <c r="L15" s="17">
        <f t="shared" si="1"/>
        <v>2023</v>
      </c>
      <c r="M15" s="17" t="str">
        <f t="shared" si="2"/>
        <v>Terry Fisher</v>
      </c>
      <c r="N15" s="17" t="str">
        <f t="shared" si="3"/>
        <v>TERRY FISHER</v>
      </c>
      <c r="O15" s="20">
        <f t="shared" si="4"/>
        <v>1584.5940000000001</v>
      </c>
      <c r="P15" s="20" t="str">
        <f t="shared" si="5"/>
        <v>Apr-2023</v>
      </c>
      <c r="Q15" s="46">
        <f t="shared" si="6"/>
        <v>4</v>
      </c>
      <c r="R15" s="46">
        <f t="shared" si="7"/>
        <v>2023</v>
      </c>
    </row>
    <row r="16" spans="1:21">
      <c r="A16">
        <v>1921</v>
      </c>
      <c r="B16" s="2">
        <v>45032</v>
      </c>
      <c r="C16" t="s">
        <v>1248</v>
      </c>
      <c r="D16" t="s">
        <v>17</v>
      </c>
      <c r="E16" t="s">
        <v>14</v>
      </c>
      <c r="F16" t="s">
        <v>35</v>
      </c>
      <c r="G16">
        <v>6</v>
      </c>
      <c r="H16" s="20">
        <v>739.98</v>
      </c>
      <c r="I16">
        <v>4439.88</v>
      </c>
      <c r="J16" s="20">
        <f t="shared" si="0"/>
        <v>4439.88</v>
      </c>
      <c r="K16" s="17" t="str">
        <f>IF('Main Data'!I16&gt;=5000,"High", "Low")</f>
        <v>Low</v>
      </c>
      <c r="L16" s="17">
        <f t="shared" si="1"/>
        <v>2023</v>
      </c>
      <c r="M16" s="17" t="str">
        <f t="shared" si="2"/>
        <v>Alexander Johnson</v>
      </c>
      <c r="N16" s="17" t="str">
        <f t="shared" si="3"/>
        <v>ALEXANDER JOHNSON</v>
      </c>
      <c r="O16" s="20">
        <f t="shared" si="4"/>
        <v>3995.8920000000007</v>
      </c>
      <c r="P16" s="20" t="str">
        <f t="shared" si="5"/>
        <v>Apr-2023</v>
      </c>
      <c r="Q16" s="46">
        <f t="shared" si="6"/>
        <v>4</v>
      </c>
      <c r="R16" s="46">
        <f t="shared" si="7"/>
        <v>2023</v>
      </c>
    </row>
    <row r="17" spans="1:18">
      <c r="A17">
        <v>5895</v>
      </c>
      <c r="B17" s="2">
        <v>45032</v>
      </c>
      <c r="C17" t="s">
        <v>1249</v>
      </c>
      <c r="D17" t="s">
        <v>10</v>
      </c>
      <c r="E17" t="s">
        <v>20</v>
      </c>
      <c r="F17" t="s">
        <v>21</v>
      </c>
      <c r="G17">
        <v>1</v>
      </c>
      <c r="H17" s="20">
        <v>649.35</v>
      </c>
      <c r="I17">
        <v>649.35</v>
      </c>
      <c r="J17" s="20">
        <f t="shared" si="0"/>
        <v>649.35</v>
      </c>
      <c r="K17" s="17" t="str">
        <f>IF('Main Data'!I17&gt;=5000,"High", "Low")</f>
        <v>Low</v>
      </c>
      <c r="L17" s="17">
        <f t="shared" si="1"/>
        <v>2023</v>
      </c>
      <c r="M17" s="17" t="str">
        <f t="shared" si="2"/>
        <v>Christopher Herman</v>
      </c>
      <c r="N17" s="17" t="str">
        <f t="shared" si="3"/>
        <v>CHRISTOPHER HERMAN</v>
      </c>
      <c r="O17" s="20">
        <f t="shared" si="4"/>
        <v>584.41500000000008</v>
      </c>
      <c r="P17" s="20" t="str">
        <f t="shared" si="5"/>
        <v>Apr-2023</v>
      </c>
      <c r="Q17" s="46">
        <f t="shared" si="6"/>
        <v>4</v>
      </c>
      <c r="R17" s="46">
        <f t="shared" si="7"/>
        <v>2023</v>
      </c>
    </row>
    <row r="18" spans="1:18">
      <c r="A18">
        <v>8730</v>
      </c>
      <c r="B18" s="2">
        <v>45033</v>
      </c>
      <c r="C18" t="s">
        <v>1250</v>
      </c>
      <c r="D18" t="s">
        <v>17</v>
      </c>
      <c r="E18" t="s">
        <v>11</v>
      </c>
      <c r="F18" t="s">
        <v>15</v>
      </c>
      <c r="G18">
        <v>7</v>
      </c>
      <c r="H18" s="20">
        <v>582.89</v>
      </c>
      <c r="I18">
        <v>4080.23</v>
      </c>
      <c r="J18" s="20">
        <f t="shared" si="0"/>
        <v>4080.23</v>
      </c>
      <c r="K18" s="17" t="str">
        <f>IF('Main Data'!I18&gt;=5000,"High", "Low")</f>
        <v>Low</v>
      </c>
      <c r="L18" s="17">
        <f t="shared" si="1"/>
        <v>2023</v>
      </c>
      <c r="M18" s="17" t="str">
        <f t="shared" si="2"/>
        <v>Heather Shelton</v>
      </c>
      <c r="N18" s="17" t="str">
        <f t="shared" si="3"/>
        <v>HEATHER SHELTON</v>
      </c>
      <c r="O18" s="20">
        <f t="shared" si="4"/>
        <v>3672.2069999999999</v>
      </c>
      <c r="P18" s="20" t="str">
        <f t="shared" si="5"/>
        <v>Apr-2023</v>
      </c>
      <c r="Q18" s="46">
        <f t="shared" si="6"/>
        <v>4</v>
      </c>
      <c r="R18" s="46">
        <f t="shared" si="7"/>
        <v>2023</v>
      </c>
    </row>
    <row r="19" spans="1:18">
      <c r="A19">
        <v>3249</v>
      </c>
      <c r="B19" s="2">
        <v>45034</v>
      </c>
      <c r="C19" t="s">
        <v>1251</v>
      </c>
      <c r="D19" t="s">
        <v>17</v>
      </c>
      <c r="E19" t="s">
        <v>14</v>
      </c>
      <c r="F19" t="s">
        <v>35</v>
      </c>
      <c r="G19">
        <v>6</v>
      </c>
      <c r="H19" s="20">
        <v>501.8</v>
      </c>
      <c r="I19">
        <v>3010.8</v>
      </c>
      <c r="J19" s="20">
        <f t="shared" si="0"/>
        <v>3010.8</v>
      </c>
      <c r="K19" s="17" t="str">
        <f>IF('Main Data'!I19&gt;=5000,"High", "Low")</f>
        <v>Low</v>
      </c>
      <c r="L19" s="17">
        <f t="shared" si="1"/>
        <v>2023</v>
      </c>
      <c r="M19" s="17" t="str">
        <f t="shared" si="2"/>
        <v>Charles Jackson</v>
      </c>
      <c r="N19" s="17" t="str">
        <f t="shared" si="3"/>
        <v>CHARLES JACKSON</v>
      </c>
      <c r="O19" s="20">
        <f t="shared" si="4"/>
        <v>2709.7200000000003</v>
      </c>
      <c r="P19" s="20" t="str">
        <f t="shared" si="5"/>
        <v>Apr-2023</v>
      </c>
      <c r="Q19" s="46">
        <f t="shared" si="6"/>
        <v>4</v>
      </c>
      <c r="R19" s="46">
        <f t="shared" si="7"/>
        <v>2023</v>
      </c>
    </row>
    <row r="20" spans="1:18">
      <c r="A20">
        <v>7035</v>
      </c>
      <c r="B20" s="2">
        <v>45035</v>
      </c>
      <c r="C20" t="s">
        <v>1252</v>
      </c>
      <c r="D20" t="s">
        <v>17</v>
      </c>
      <c r="E20" t="s">
        <v>11</v>
      </c>
      <c r="F20" t="s">
        <v>35</v>
      </c>
      <c r="G20">
        <v>8</v>
      </c>
      <c r="H20" s="20">
        <v>267.20999999999998</v>
      </c>
      <c r="I20">
        <v>2137.6799999999998</v>
      </c>
      <c r="J20" s="20">
        <f t="shared" si="0"/>
        <v>2137.6799999999998</v>
      </c>
      <c r="K20" s="17" t="str">
        <f>IF('Main Data'!I20&gt;=5000,"High", "Low")</f>
        <v>Low</v>
      </c>
      <c r="L20" s="17">
        <f t="shared" si="1"/>
        <v>2023</v>
      </c>
      <c r="M20" s="17" t="str">
        <f t="shared" si="2"/>
        <v>Megan Smith</v>
      </c>
      <c r="N20" s="17" t="str">
        <f t="shared" si="3"/>
        <v>MEGAN SMITH</v>
      </c>
      <c r="O20" s="20">
        <f t="shared" si="4"/>
        <v>1923.9119999999998</v>
      </c>
      <c r="P20" s="20" t="str">
        <f t="shared" si="5"/>
        <v>Apr-2023</v>
      </c>
      <c r="Q20" s="46">
        <f t="shared" si="6"/>
        <v>4</v>
      </c>
      <c r="R20" s="46">
        <f t="shared" si="7"/>
        <v>2023</v>
      </c>
    </row>
    <row r="21" spans="1:18">
      <c r="A21">
        <v>4175</v>
      </c>
      <c r="B21" s="2">
        <v>45035</v>
      </c>
      <c r="C21" t="s">
        <v>923</v>
      </c>
      <c r="D21" t="s">
        <v>10</v>
      </c>
      <c r="E21" t="s">
        <v>11</v>
      </c>
      <c r="F21" t="s">
        <v>26</v>
      </c>
      <c r="G21">
        <v>7</v>
      </c>
      <c r="H21" s="20">
        <v>51.26</v>
      </c>
      <c r="I21">
        <v>358.82</v>
      </c>
      <c r="J21" s="20">
        <f t="shared" si="0"/>
        <v>358.82</v>
      </c>
      <c r="K21" s="17" t="str">
        <f>IF('Main Data'!I21&gt;=5000,"High", "Low")</f>
        <v>Low</v>
      </c>
      <c r="L21" s="17">
        <f t="shared" si="1"/>
        <v>2023</v>
      </c>
      <c r="M21" s="17" t="str">
        <f t="shared" si="2"/>
        <v>Shane Hunter Dds</v>
      </c>
      <c r="N21" s="17" t="str">
        <f t="shared" si="3"/>
        <v>SHANE HUNTER DDS</v>
      </c>
      <c r="O21" s="20">
        <f t="shared" si="4"/>
        <v>322.93799999999999</v>
      </c>
      <c r="P21" s="20" t="str">
        <f t="shared" si="5"/>
        <v>Apr-2023</v>
      </c>
      <c r="Q21" s="46">
        <f t="shared" si="6"/>
        <v>4</v>
      </c>
      <c r="R21" s="46">
        <f t="shared" si="7"/>
        <v>2023</v>
      </c>
    </row>
    <row r="22" spans="1:18">
      <c r="A22">
        <v>3481</v>
      </c>
      <c r="B22" s="2">
        <v>45036</v>
      </c>
      <c r="C22" t="s">
        <v>105</v>
      </c>
      <c r="D22" t="s">
        <v>31</v>
      </c>
      <c r="E22" t="s">
        <v>14</v>
      </c>
      <c r="F22" t="s">
        <v>21</v>
      </c>
      <c r="G22">
        <v>3</v>
      </c>
      <c r="H22" s="20">
        <v>607.12</v>
      </c>
      <c r="I22">
        <v>1821.36</v>
      </c>
      <c r="J22" s="20">
        <f t="shared" si="0"/>
        <v>1821.3600000000001</v>
      </c>
      <c r="K22" s="17" t="str">
        <f>IF('Main Data'!I22&gt;=5000,"High", "Low")</f>
        <v>Low</v>
      </c>
      <c r="L22" s="17">
        <f t="shared" si="1"/>
        <v>2023</v>
      </c>
      <c r="M22" s="17" t="str">
        <f t="shared" si="2"/>
        <v>Richard Oconnor</v>
      </c>
      <c r="N22" s="17" t="str">
        <f t="shared" si="3"/>
        <v>RICHARD OCONNOR</v>
      </c>
      <c r="O22" s="20">
        <f t="shared" si="4"/>
        <v>1639.2240000000002</v>
      </c>
      <c r="P22" s="20" t="str">
        <f t="shared" si="5"/>
        <v>Apr-2023</v>
      </c>
      <c r="Q22" s="46">
        <f t="shared" si="6"/>
        <v>4</v>
      </c>
      <c r="R22" s="46">
        <f t="shared" si="7"/>
        <v>2023</v>
      </c>
    </row>
    <row r="23" spans="1:18">
      <c r="A23">
        <v>3851</v>
      </c>
      <c r="B23" s="2">
        <v>45036</v>
      </c>
      <c r="C23" t="s">
        <v>124</v>
      </c>
      <c r="D23" t="s">
        <v>25</v>
      </c>
      <c r="E23" t="s">
        <v>14</v>
      </c>
      <c r="F23" t="s">
        <v>12</v>
      </c>
      <c r="G23">
        <v>3</v>
      </c>
      <c r="H23" s="20">
        <v>340.9</v>
      </c>
      <c r="I23">
        <v>1022.7</v>
      </c>
      <c r="J23" s="20">
        <f t="shared" si="0"/>
        <v>1022.6999999999999</v>
      </c>
      <c r="K23" s="17" t="str">
        <f>IF('Main Data'!I23&gt;=5000,"High", "Low")</f>
        <v>Low</v>
      </c>
      <c r="L23" s="17">
        <f t="shared" si="1"/>
        <v>2023</v>
      </c>
      <c r="M23" s="17" t="str">
        <f t="shared" si="2"/>
        <v>Douglas Green Jr.</v>
      </c>
      <c r="N23" s="17" t="str">
        <f t="shared" si="3"/>
        <v>DOUGLAS GREEN JR.</v>
      </c>
      <c r="O23" s="20">
        <f t="shared" si="4"/>
        <v>920.43000000000006</v>
      </c>
      <c r="P23" s="20" t="str">
        <f t="shared" si="5"/>
        <v>Apr-2023</v>
      </c>
      <c r="Q23" s="46">
        <f t="shared" si="6"/>
        <v>4</v>
      </c>
      <c r="R23" s="46">
        <f t="shared" si="7"/>
        <v>2023</v>
      </c>
    </row>
    <row r="24" spans="1:18">
      <c r="A24">
        <v>8844</v>
      </c>
      <c r="B24" s="2">
        <v>45036</v>
      </c>
      <c r="C24" t="s">
        <v>395</v>
      </c>
      <c r="D24" t="s">
        <v>25</v>
      </c>
      <c r="E24" t="s">
        <v>14</v>
      </c>
      <c r="F24" t="s">
        <v>15</v>
      </c>
      <c r="G24">
        <v>5</v>
      </c>
      <c r="H24" s="20">
        <v>208.52</v>
      </c>
      <c r="I24">
        <v>1042.5999999999999</v>
      </c>
      <c r="J24" s="20">
        <f t="shared" si="0"/>
        <v>1042.6000000000001</v>
      </c>
      <c r="K24" s="17" t="str">
        <f>IF('Main Data'!I24&gt;=5000,"High", "Low")</f>
        <v>Low</v>
      </c>
      <c r="L24" s="17">
        <f t="shared" si="1"/>
        <v>2023</v>
      </c>
      <c r="M24" s="17" t="str">
        <f t="shared" si="2"/>
        <v>Lindsey Reynolds</v>
      </c>
      <c r="N24" s="17" t="str">
        <f t="shared" si="3"/>
        <v>LINDSEY REYNOLDS</v>
      </c>
      <c r="O24" s="20">
        <f t="shared" si="4"/>
        <v>938.34</v>
      </c>
      <c r="P24" s="20" t="str">
        <f t="shared" si="5"/>
        <v>Apr-2023</v>
      </c>
      <c r="Q24" s="46">
        <f t="shared" si="6"/>
        <v>4</v>
      </c>
      <c r="R24" s="46">
        <f t="shared" si="7"/>
        <v>2023</v>
      </c>
    </row>
    <row r="25" spans="1:18">
      <c r="A25">
        <v>6917</v>
      </c>
      <c r="B25" s="2">
        <v>45037</v>
      </c>
      <c r="C25" t="s">
        <v>424</v>
      </c>
      <c r="D25" t="s">
        <v>25</v>
      </c>
      <c r="E25" t="s">
        <v>20</v>
      </c>
      <c r="F25" t="s">
        <v>18</v>
      </c>
      <c r="G25">
        <v>1</v>
      </c>
      <c r="H25" s="20">
        <v>522.53</v>
      </c>
      <c r="I25">
        <v>522.53</v>
      </c>
      <c r="J25" s="20">
        <f t="shared" si="0"/>
        <v>522.53</v>
      </c>
      <c r="K25" s="17" t="str">
        <f>IF('Main Data'!I25&gt;=5000,"High", "Low")</f>
        <v>Low</v>
      </c>
      <c r="L25" s="17">
        <f t="shared" si="1"/>
        <v>2023</v>
      </c>
      <c r="M25" s="17" t="str">
        <f t="shared" si="2"/>
        <v>Shannon Hammond</v>
      </c>
      <c r="N25" s="17" t="str">
        <f t="shared" si="3"/>
        <v>SHANNON HAMMOND</v>
      </c>
      <c r="O25" s="20">
        <f t="shared" si="4"/>
        <v>470.27699999999999</v>
      </c>
      <c r="P25" s="20" t="str">
        <f t="shared" si="5"/>
        <v>Apr-2023</v>
      </c>
      <c r="Q25" s="46">
        <f t="shared" si="6"/>
        <v>4</v>
      </c>
      <c r="R25" s="46">
        <f t="shared" si="7"/>
        <v>2023</v>
      </c>
    </row>
    <row r="26" spans="1:18">
      <c r="A26">
        <v>4530</v>
      </c>
      <c r="B26" s="2">
        <v>45037</v>
      </c>
      <c r="C26" t="s">
        <v>610</v>
      </c>
      <c r="D26" t="s">
        <v>17</v>
      </c>
      <c r="E26" t="s">
        <v>14</v>
      </c>
      <c r="F26" t="s">
        <v>15</v>
      </c>
      <c r="G26">
        <v>5</v>
      </c>
      <c r="H26" s="20">
        <v>670.92</v>
      </c>
      <c r="I26">
        <v>3354.6</v>
      </c>
      <c r="J26" s="20">
        <f t="shared" si="0"/>
        <v>3354.6</v>
      </c>
      <c r="K26" s="17" t="str">
        <f>IF('Main Data'!I26&gt;=5000,"High", "Low")</f>
        <v>Low</v>
      </c>
      <c r="L26" s="17">
        <f t="shared" si="1"/>
        <v>2023</v>
      </c>
      <c r="M26" s="17" t="str">
        <f t="shared" si="2"/>
        <v>Samantha Mccann</v>
      </c>
      <c r="N26" s="17" t="str">
        <f t="shared" si="3"/>
        <v>SAMANTHA MCCANN</v>
      </c>
      <c r="O26" s="20">
        <f t="shared" si="4"/>
        <v>3019.14</v>
      </c>
      <c r="P26" s="20" t="str">
        <f t="shared" si="5"/>
        <v>Apr-2023</v>
      </c>
      <c r="Q26" s="46">
        <f t="shared" si="6"/>
        <v>4</v>
      </c>
      <c r="R26" s="46">
        <f t="shared" si="7"/>
        <v>2023</v>
      </c>
    </row>
    <row r="27" spans="1:18">
      <c r="A27">
        <v>7691</v>
      </c>
      <c r="B27" s="2">
        <v>45039</v>
      </c>
      <c r="C27" t="s">
        <v>875</v>
      </c>
      <c r="D27" t="s">
        <v>31</v>
      </c>
      <c r="E27" t="s">
        <v>20</v>
      </c>
      <c r="F27" t="s">
        <v>12</v>
      </c>
      <c r="G27">
        <v>6</v>
      </c>
      <c r="H27" s="20">
        <v>486.53</v>
      </c>
      <c r="I27">
        <v>2919.18</v>
      </c>
      <c r="J27" s="20">
        <f t="shared" si="0"/>
        <v>2919.18</v>
      </c>
      <c r="K27" s="17" t="str">
        <f>IF('Main Data'!I27&gt;=5000,"High", "Low")</f>
        <v>Low</v>
      </c>
      <c r="L27" s="17">
        <f t="shared" si="1"/>
        <v>2023</v>
      </c>
      <c r="M27" s="17" t="str">
        <f t="shared" si="2"/>
        <v>Timothy Macias</v>
      </c>
      <c r="N27" s="17" t="str">
        <f t="shared" si="3"/>
        <v>TIMOTHY MACIAS</v>
      </c>
      <c r="O27" s="20">
        <f t="shared" si="4"/>
        <v>2627.2620000000002</v>
      </c>
      <c r="P27" s="20" t="str">
        <f t="shared" si="5"/>
        <v>Apr-2023</v>
      </c>
      <c r="Q27" s="46">
        <f t="shared" si="6"/>
        <v>4</v>
      </c>
      <c r="R27" s="46">
        <f t="shared" si="7"/>
        <v>2023</v>
      </c>
    </row>
    <row r="28" spans="1:18">
      <c r="A28">
        <v>7547</v>
      </c>
      <c r="B28" s="2">
        <v>45041</v>
      </c>
      <c r="C28" t="s">
        <v>709</v>
      </c>
      <c r="D28" t="s">
        <v>25</v>
      </c>
      <c r="E28" t="s">
        <v>20</v>
      </c>
      <c r="F28" t="s">
        <v>15</v>
      </c>
      <c r="G28">
        <v>7</v>
      </c>
      <c r="H28" s="20">
        <v>224.57</v>
      </c>
      <c r="I28">
        <v>1571.99</v>
      </c>
      <c r="J28" s="20">
        <f t="shared" si="0"/>
        <v>1571.99</v>
      </c>
      <c r="K28" s="17" t="str">
        <f>IF('Main Data'!I28&gt;=5000,"High", "Low")</f>
        <v>Low</v>
      </c>
      <c r="L28" s="17">
        <f t="shared" si="1"/>
        <v>2023</v>
      </c>
      <c r="M28" s="17" t="str">
        <f t="shared" si="2"/>
        <v>James May</v>
      </c>
      <c r="N28" s="17" t="str">
        <f t="shared" si="3"/>
        <v>JAMES MAY</v>
      </c>
      <c r="O28" s="20">
        <f t="shared" si="4"/>
        <v>1414.7909999999999</v>
      </c>
      <c r="P28" s="20" t="str">
        <f t="shared" si="5"/>
        <v>Apr-2023</v>
      </c>
      <c r="Q28" s="46">
        <f t="shared" si="6"/>
        <v>4</v>
      </c>
      <c r="R28" s="46">
        <f t="shared" si="7"/>
        <v>2023</v>
      </c>
    </row>
    <row r="29" spans="1:18">
      <c r="A29">
        <v>1633</v>
      </c>
      <c r="B29" s="2">
        <v>45041</v>
      </c>
      <c r="C29" t="s">
        <v>935</v>
      </c>
      <c r="D29" t="s">
        <v>17</v>
      </c>
      <c r="E29" t="s">
        <v>20</v>
      </c>
      <c r="F29" t="s">
        <v>29</v>
      </c>
      <c r="G29">
        <v>5</v>
      </c>
      <c r="H29" s="20">
        <v>193.34</v>
      </c>
      <c r="I29">
        <v>966.7</v>
      </c>
      <c r="J29" s="20">
        <f t="shared" si="0"/>
        <v>966.7</v>
      </c>
      <c r="K29" s="17" t="str">
        <f>IF('Main Data'!I29&gt;=5000,"High", "Low")</f>
        <v>Low</v>
      </c>
      <c r="L29" s="17">
        <f t="shared" si="1"/>
        <v>2023</v>
      </c>
      <c r="M29" s="17" t="str">
        <f t="shared" si="2"/>
        <v>Sara Bradley</v>
      </c>
      <c r="N29" s="17" t="str">
        <f t="shared" si="3"/>
        <v>SARA BRADLEY</v>
      </c>
      <c r="O29" s="20">
        <f t="shared" si="4"/>
        <v>870.03</v>
      </c>
      <c r="P29" s="20" t="str">
        <f t="shared" si="5"/>
        <v>Apr-2023</v>
      </c>
      <c r="Q29" s="46">
        <f t="shared" si="6"/>
        <v>4</v>
      </c>
      <c r="R29" s="46">
        <f t="shared" si="7"/>
        <v>2023</v>
      </c>
    </row>
    <row r="30" spans="1:18">
      <c r="A30">
        <v>5923</v>
      </c>
      <c r="B30" s="2">
        <v>45041</v>
      </c>
      <c r="C30" t="s">
        <v>978</v>
      </c>
      <c r="D30" t="s">
        <v>10</v>
      </c>
      <c r="E30" t="s">
        <v>20</v>
      </c>
      <c r="F30" t="s">
        <v>26</v>
      </c>
      <c r="G30">
        <v>2</v>
      </c>
      <c r="H30" s="20">
        <v>862.76</v>
      </c>
      <c r="I30">
        <v>1725.52</v>
      </c>
      <c r="J30" s="20">
        <f t="shared" si="0"/>
        <v>1725.52</v>
      </c>
      <c r="K30" s="17" t="str">
        <f>IF('Main Data'!I30&gt;=5000,"High", "Low")</f>
        <v>Low</v>
      </c>
      <c r="L30" s="17">
        <f t="shared" si="1"/>
        <v>2023</v>
      </c>
      <c r="M30" s="17" t="str">
        <f t="shared" si="2"/>
        <v>Joshua Jones</v>
      </c>
      <c r="N30" s="17" t="str">
        <f t="shared" si="3"/>
        <v>JOSHUA JONES</v>
      </c>
      <c r="O30" s="20">
        <f t="shared" si="4"/>
        <v>1552.9680000000001</v>
      </c>
      <c r="P30" s="20" t="str">
        <f t="shared" si="5"/>
        <v>Apr-2023</v>
      </c>
      <c r="Q30" s="46">
        <f t="shared" si="6"/>
        <v>4</v>
      </c>
      <c r="R30" s="46">
        <f t="shared" si="7"/>
        <v>2023</v>
      </c>
    </row>
    <row r="31" spans="1:18">
      <c r="A31">
        <v>5800</v>
      </c>
      <c r="B31" s="2">
        <v>45042</v>
      </c>
      <c r="C31" t="s">
        <v>905</v>
      </c>
      <c r="D31" t="s">
        <v>31</v>
      </c>
      <c r="E31" t="s">
        <v>20</v>
      </c>
      <c r="F31" t="s">
        <v>21</v>
      </c>
      <c r="G31">
        <v>4</v>
      </c>
      <c r="H31" s="20">
        <v>691.25</v>
      </c>
      <c r="I31">
        <v>2765</v>
      </c>
      <c r="J31" s="20">
        <f t="shared" si="0"/>
        <v>2765</v>
      </c>
      <c r="K31" s="17" t="str">
        <f>IF('Main Data'!I31&gt;=5000,"High", "Low")</f>
        <v>Low</v>
      </c>
      <c r="L31" s="17">
        <f t="shared" si="1"/>
        <v>2023</v>
      </c>
      <c r="M31" s="17" t="str">
        <f t="shared" si="2"/>
        <v>Richard Tran</v>
      </c>
      <c r="N31" s="17" t="str">
        <f t="shared" si="3"/>
        <v>RICHARD TRAN</v>
      </c>
      <c r="O31" s="20">
        <f t="shared" si="4"/>
        <v>2488.5</v>
      </c>
      <c r="P31" s="20" t="str">
        <f t="shared" si="5"/>
        <v>Apr-2023</v>
      </c>
      <c r="Q31" s="46">
        <f t="shared" si="6"/>
        <v>4</v>
      </c>
      <c r="R31" s="46">
        <f t="shared" si="7"/>
        <v>2023</v>
      </c>
    </row>
    <row r="32" spans="1:18">
      <c r="A32">
        <v>1986</v>
      </c>
      <c r="B32" s="2">
        <v>45044</v>
      </c>
      <c r="C32" t="s">
        <v>608</v>
      </c>
      <c r="D32" t="s">
        <v>31</v>
      </c>
      <c r="E32" t="s">
        <v>11</v>
      </c>
      <c r="F32" t="s">
        <v>29</v>
      </c>
      <c r="G32">
        <v>5</v>
      </c>
      <c r="H32" s="20">
        <v>410.1</v>
      </c>
      <c r="I32">
        <v>2050.5</v>
      </c>
      <c r="J32" s="20">
        <f t="shared" si="0"/>
        <v>2050.5</v>
      </c>
      <c r="K32" s="17" t="str">
        <f>IF('Main Data'!I32&gt;=5000,"High", "Low")</f>
        <v>Low</v>
      </c>
      <c r="L32" s="17">
        <f t="shared" si="1"/>
        <v>2023</v>
      </c>
      <c r="M32" s="17" t="str">
        <f t="shared" si="2"/>
        <v>Jeffrey Russo</v>
      </c>
      <c r="N32" s="17" t="str">
        <f t="shared" si="3"/>
        <v>JEFFREY RUSSO</v>
      </c>
      <c r="O32" s="20">
        <f t="shared" si="4"/>
        <v>1845.4500000000003</v>
      </c>
      <c r="P32" s="20" t="str">
        <f t="shared" si="5"/>
        <v>Apr-2023</v>
      </c>
      <c r="Q32" s="46">
        <f t="shared" si="6"/>
        <v>4</v>
      </c>
      <c r="R32" s="46">
        <f t="shared" si="7"/>
        <v>2023</v>
      </c>
    </row>
    <row r="33" spans="1:18">
      <c r="A33">
        <v>8444</v>
      </c>
      <c r="B33" s="2">
        <v>45045</v>
      </c>
      <c r="C33" t="s">
        <v>480</v>
      </c>
      <c r="D33" t="s">
        <v>25</v>
      </c>
      <c r="E33" t="s">
        <v>14</v>
      </c>
      <c r="F33" t="s">
        <v>35</v>
      </c>
      <c r="G33">
        <v>5</v>
      </c>
      <c r="H33" s="20">
        <v>468</v>
      </c>
      <c r="I33">
        <v>2340</v>
      </c>
      <c r="J33" s="20">
        <f t="shared" si="0"/>
        <v>2340</v>
      </c>
      <c r="K33" s="17" t="str">
        <f>IF('Main Data'!I33&gt;=5000,"High", "Low")</f>
        <v>Low</v>
      </c>
      <c r="L33" s="17">
        <f t="shared" si="1"/>
        <v>2023</v>
      </c>
      <c r="M33" s="17" t="str">
        <f t="shared" si="2"/>
        <v>Christopher Zhang</v>
      </c>
      <c r="N33" s="17" t="str">
        <f t="shared" si="3"/>
        <v>CHRISTOPHER ZHANG</v>
      </c>
      <c r="O33" s="20">
        <f t="shared" si="4"/>
        <v>2106</v>
      </c>
      <c r="P33" s="20" t="str">
        <f t="shared" si="5"/>
        <v>Apr-2023</v>
      </c>
      <c r="Q33" s="46">
        <f t="shared" si="6"/>
        <v>4</v>
      </c>
      <c r="R33" s="46">
        <f t="shared" si="7"/>
        <v>2023</v>
      </c>
    </row>
    <row r="34" spans="1:18">
      <c r="A34">
        <v>2938</v>
      </c>
      <c r="B34" s="2">
        <v>45047</v>
      </c>
      <c r="C34" t="s">
        <v>557</v>
      </c>
      <c r="D34" t="s">
        <v>25</v>
      </c>
      <c r="E34" t="s">
        <v>20</v>
      </c>
      <c r="F34" t="s">
        <v>12</v>
      </c>
      <c r="G34">
        <v>6</v>
      </c>
      <c r="H34" s="20">
        <v>512.16</v>
      </c>
      <c r="I34">
        <v>3072.96</v>
      </c>
      <c r="J34" s="20">
        <f t="shared" si="0"/>
        <v>3072.96</v>
      </c>
      <c r="K34" s="17" t="str">
        <f>IF('Main Data'!I34&gt;=5000,"High", "Low")</f>
        <v>Low</v>
      </c>
      <c r="L34" s="17">
        <f t="shared" si="1"/>
        <v>2023</v>
      </c>
      <c r="M34" s="17" t="str">
        <f t="shared" si="2"/>
        <v>Dylan Ramos</v>
      </c>
      <c r="N34" s="17" t="str">
        <f t="shared" si="3"/>
        <v>DYLAN RAMOS</v>
      </c>
      <c r="O34" s="20">
        <f t="shared" si="4"/>
        <v>2765.6639999999998</v>
      </c>
      <c r="P34" s="20" t="str">
        <f t="shared" si="5"/>
        <v>May-2023</v>
      </c>
      <c r="Q34" s="46">
        <f t="shared" si="6"/>
        <v>5</v>
      </c>
      <c r="R34" s="46">
        <f t="shared" si="7"/>
        <v>2023</v>
      </c>
    </row>
    <row r="35" spans="1:18">
      <c r="A35">
        <v>4385</v>
      </c>
      <c r="B35" s="2">
        <v>45047</v>
      </c>
      <c r="C35" t="s">
        <v>657</v>
      </c>
      <c r="D35" t="s">
        <v>10</v>
      </c>
      <c r="E35" t="s">
        <v>14</v>
      </c>
      <c r="F35" t="s">
        <v>18</v>
      </c>
      <c r="G35">
        <v>4</v>
      </c>
      <c r="H35" s="20">
        <v>358.11</v>
      </c>
      <c r="I35">
        <v>1432.44</v>
      </c>
      <c r="J35" s="20">
        <f t="shared" si="0"/>
        <v>1432.44</v>
      </c>
      <c r="K35" s="17" t="str">
        <f>IF('Main Data'!I35&gt;=5000,"High", "Low")</f>
        <v>Low</v>
      </c>
      <c r="L35" s="17">
        <f t="shared" si="1"/>
        <v>2023</v>
      </c>
      <c r="M35" s="17" t="str">
        <f t="shared" si="2"/>
        <v>Daniel Morgan</v>
      </c>
      <c r="N35" s="17" t="str">
        <f t="shared" si="3"/>
        <v>DANIEL MORGAN</v>
      </c>
      <c r="O35" s="20">
        <f t="shared" si="4"/>
        <v>1289.1960000000001</v>
      </c>
      <c r="P35" s="20" t="str">
        <f t="shared" si="5"/>
        <v>May-2023</v>
      </c>
      <c r="Q35" s="46">
        <f t="shared" si="6"/>
        <v>5</v>
      </c>
      <c r="R35" s="46">
        <f t="shared" si="7"/>
        <v>2023</v>
      </c>
    </row>
    <row r="36" spans="1:18">
      <c r="A36">
        <v>2061</v>
      </c>
      <c r="B36" s="2">
        <v>45048</v>
      </c>
      <c r="C36" t="s">
        <v>104</v>
      </c>
      <c r="D36" t="s">
        <v>25</v>
      </c>
      <c r="E36" t="s">
        <v>14</v>
      </c>
      <c r="F36" t="s">
        <v>29</v>
      </c>
      <c r="G36">
        <v>3</v>
      </c>
      <c r="H36" s="20">
        <v>91.97</v>
      </c>
      <c r="I36">
        <v>275.91000000000003</v>
      </c>
      <c r="J36" s="20">
        <f t="shared" si="0"/>
        <v>275.90999999999997</v>
      </c>
      <c r="K36" s="17" t="str">
        <f>IF('Main Data'!I36&gt;=5000,"High", "Low")</f>
        <v>Low</v>
      </c>
      <c r="L36" s="17">
        <f t="shared" si="1"/>
        <v>2023</v>
      </c>
      <c r="M36" s="17" t="str">
        <f t="shared" si="2"/>
        <v>Jennifer Romero</v>
      </c>
      <c r="N36" s="17" t="str">
        <f t="shared" si="3"/>
        <v>JENNIFER ROMERO</v>
      </c>
      <c r="O36" s="20">
        <f t="shared" si="4"/>
        <v>248.31899999999999</v>
      </c>
      <c r="P36" s="20" t="str">
        <f t="shared" si="5"/>
        <v>May-2023</v>
      </c>
      <c r="Q36" s="46">
        <f t="shared" si="6"/>
        <v>5</v>
      </c>
      <c r="R36" s="46">
        <f t="shared" si="7"/>
        <v>2023</v>
      </c>
    </row>
    <row r="37" spans="1:18">
      <c r="A37">
        <v>6344</v>
      </c>
      <c r="B37" s="2">
        <v>45049</v>
      </c>
      <c r="C37" t="s">
        <v>108</v>
      </c>
      <c r="D37" t="s">
        <v>10</v>
      </c>
      <c r="E37" t="s">
        <v>11</v>
      </c>
      <c r="F37" t="s">
        <v>15</v>
      </c>
      <c r="G37">
        <v>7</v>
      </c>
      <c r="H37" s="20">
        <v>295.81</v>
      </c>
      <c r="I37">
        <v>2070.67</v>
      </c>
      <c r="J37" s="20">
        <f t="shared" si="0"/>
        <v>2070.67</v>
      </c>
      <c r="K37" s="17" t="str">
        <f>IF('Main Data'!I37&gt;=5000,"High", "Low")</f>
        <v>Low</v>
      </c>
      <c r="L37" s="17">
        <f t="shared" si="1"/>
        <v>2023</v>
      </c>
      <c r="M37" s="17" t="str">
        <f t="shared" si="2"/>
        <v>Michael Wong</v>
      </c>
      <c r="N37" s="17" t="str">
        <f t="shared" si="3"/>
        <v>MICHAEL WONG</v>
      </c>
      <c r="O37" s="20">
        <f t="shared" si="4"/>
        <v>1863.6029999999998</v>
      </c>
      <c r="P37" s="20" t="str">
        <f t="shared" si="5"/>
        <v>May-2023</v>
      </c>
      <c r="Q37" s="46">
        <f t="shared" si="6"/>
        <v>5</v>
      </c>
      <c r="R37" s="46">
        <f t="shared" si="7"/>
        <v>2023</v>
      </c>
    </row>
    <row r="38" spans="1:18">
      <c r="A38">
        <v>2021</v>
      </c>
      <c r="B38" s="2">
        <v>45049</v>
      </c>
      <c r="C38" t="s">
        <v>130</v>
      </c>
      <c r="D38" t="s">
        <v>25</v>
      </c>
      <c r="E38" t="s">
        <v>11</v>
      </c>
      <c r="F38" t="s">
        <v>18</v>
      </c>
      <c r="G38">
        <v>7</v>
      </c>
      <c r="H38" s="20">
        <v>691.52</v>
      </c>
      <c r="I38">
        <v>4840.6399999999994</v>
      </c>
      <c r="J38" s="20">
        <f t="shared" si="0"/>
        <v>4840.6399999999994</v>
      </c>
      <c r="K38" s="17" t="str">
        <f>IF('Main Data'!I38&gt;=5000,"High", "Low")</f>
        <v>Low</v>
      </c>
      <c r="L38" s="17">
        <f t="shared" si="1"/>
        <v>2023</v>
      </c>
      <c r="M38" s="17" t="str">
        <f t="shared" si="2"/>
        <v>Katie Austin</v>
      </c>
      <c r="N38" s="17" t="str">
        <f t="shared" si="3"/>
        <v>KATIE AUSTIN</v>
      </c>
      <c r="O38" s="20">
        <f t="shared" si="4"/>
        <v>4356.576</v>
      </c>
      <c r="P38" s="20" t="str">
        <f t="shared" si="5"/>
        <v>May-2023</v>
      </c>
      <c r="Q38" s="46">
        <f t="shared" si="6"/>
        <v>5</v>
      </c>
      <c r="R38" s="46">
        <f t="shared" si="7"/>
        <v>2023</v>
      </c>
    </row>
    <row r="39" spans="1:18">
      <c r="A39">
        <v>5210</v>
      </c>
      <c r="B39" s="2">
        <v>45055</v>
      </c>
      <c r="C39" t="s">
        <v>493</v>
      </c>
      <c r="D39" t="s">
        <v>17</v>
      </c>
      <c r="E39" t="s">
        <v>20</v>
      </c>
      <c r="F39" t="s">
        <v>35</v>
      </c>
      <c r="G39">
        <v>3</v>
      </c>
      <c r="H39" s="20">
        <v>874.69</v>
      </c>
      <c r="I39">
        <v>2624.07</v>
      </c>
      <c r="J39" s="20">
        <f t="shared" si="0"/>
        <v>2624.07</v>
      </c>
      <c r="K39" s="17" t="str">
        <f>IF('Main Data'!I39&gt;=5000,"High", "Low")</f>
        <v>Low</v>
      </c>
      <c r="L39" s="17">
        <f t="shared" si="1"/>
        <v>2023</v>
      </c>
      <c r="M39" s="17" t="str">
        <f t="shared" si="2"/>
        <v>April Flores</v>
      </c>
      <c r="N39" s="17" t="str">
        <f t="shared" si="3"/>
        <v>APRIL FLORES</v>
      </c>
      <c r="O39" s="20">
        <f t="shared" si="4"/>
        <v>2361.6630000000005</v>
      </c>
      <c r="P39" s="20" t="str">
        <f t="shared" si="5"/>
        <v>May-2023</v>
      </c>
      <c r="Q39" s="46">
        <f t="shared" si="6"/>
        <v>5</v>
      </c>
      <c r="R39" s="46">
        <f t="shared" si="7"/>
        <v>2023</v>
      </c>
    </row>
    <row r="40" spans="1:18">
      <c r="A40">
        <v>4891</v>
      </c>
      <c r="B40" s="2">
        <v>45055</v>
      </c>
      <c r="C40" t="s">
        <v>500</v>
      </c>
      <c r="D40" t="s">
        <v>10</v>
      </c>
      <c r="E40" t="s">
        <v>20</v>
      </c>
      <c r="F40" t="s">
        <v>26</v>
      </c>
      <c r="G40">
        <v>9</v>
      </c>
      <c r="H40" s="20">
        <v>635.24</v>
      </c>
      <c r="I40">
        <v>5717.16</v>
      </c>
      <c r="J40" s="20">
        <f t="shared" si="0"/>
        <v>5717.16</v>
      </c>
      <c r="K40" s="17" t="str">
        <f>IF('Main Data'!I40&gt;=5000,"High", "Low")</f>
        <v>High</v>
      </c>
      <c r="L40" s="17">
        <f t="shared" si="1"/>
        <v>2023</v>
      </c>
      <c r="M40" s="17" t="str">
        <f t="shared" si="2"/>
        <v>Abigail Sullivan</v>
      </c>
      <c r="N40" s="17" t="str">
        <f t="shared" si="3"/>
        <v>ABIGAIL SULLIVAN</v>
      </c>
      <c r="O40" s="20">
        <f t="shared" si="4"/>
        <v>5145.4440000000004</v>
      </c>
      <c r="P40" s="20" t="str">
        <f t="shared" si="5"/>
        <v>May-2023</v>
      </c>
      <c r="Q40" s="46">
        <f t="shared" si="6"/>
        <v>5</v>
      </c>
      <c r="R40" s="46">
        <f t="shared" si="7"/>
        <v>2023</v>
      </c>
    </row>
    <row r="41" spans="1:18">
      <c r="A41">
        <v>8568</v>
      </c>
      <c r="B41" s="2">
        <v>45056</v>
      </c>
      <c r="C41" t="s">
        <v>75</v>
      </c>
      <c r="D41" t="s">
        <v>10</v>
      </c>
      <c r="E41" t="s">
        <v>11</v>
      </c>
      <c r="F41" t="s">
        <v>26</v>
      </c>
      <c r="G41">
        <v>2</v>
      </c>
      <c r="H41" s="20">
        <v>836.58</v>
      </c>
      <c r="I41">
        <v>1673.16</v>
      </c>
      <c r="J41" s="20">
        <f t="shared" si="0"/>
        <v>1673.16</v>
      </c>
      <c r="K41" s="17" t="str">
        <f>IF('Main Data'!I41&gt;=5000,"High", "Low")</f>
        <v>Low</v>
      </c>
      <c r="L41" s="17">
        <f t="shared" si="1"/>
        <v>2023</v>
      </c>
      <c r="M41" s="17" t="str">
        <f t="shared" si="2"/>
        <v>William Howard</v>
      </c>
      <c r="N41" s="17" t="str">
        <f t="shared" si="3"/>
        <v>WILLIAM HOWARD</v>
      </c>
      <c r="O41" s="20">
        <f t="shared" si="4"/>
        <v>1505.8440000000001</v>
      </c>
      <c r="P41" s="20" t="str">
        <f t="shared" si="5"/>
        <v>May-2023</v>
      </c>
      <c r="Q41" s="46">
        <f t="shared" si="6"/>
        <v>5</v>
      </c>
      <c r="R41" s="46">
        <f t="shared" si="7"/>
        <v>2023</v>
      </c>
    </row>
    <row r="42" spans="1:18">
      <c r="A42">
        <v>3197</v>
      </c>
      <c r="B42" s="2">
        <v>45056</v>
      </c>
      <c r="C42" t="s">
        <v>387</v>
      </c>
      <c r="D42" t="s">
        <v>10</v>
      </c>
      <c r="E42" t="s">
        <v>14</v>
      </c>
      <c r="F42" t="s">
        <v>12</v>
      </c>
      <c r="G42">
        <v>3</v>
      </c>
      <c r="H42" s="20">
        <v>921.64</v>
      </c>
      <c r="I42">
        <v>2764.92</v>
      </c>
      <c r="J42" s="20">
        <f t="shared" si="0"/>
        <v>2764.92</v>
      </c>
      <c r="K42" s="17" t="str">
        <f>IF('Main Data'!I42&gt;=5000,"High", "Low")</f>
        <v>Low</v>
      </c>
      <c r="L42" s="17">
        <f t="shared" si="1"/>
        <v>2023</v>
      </c>
      <c r="M42" s="17" t="str">
        <f t="shared" si="2"/>
        <v>Heather Berry</v>
      </c>
      <c r="N42" s="17" t="str">
        <f t="shared" si="3"/>
        <v>HEATHER BERRY</v>
      </c>
      <c r="O42" s="20">
        <f t="shared" si="4"/>
        <v>2488.4279999999999</v>
      </c>
      <c r="P42" s="20" t="str">
        <f t="shared" si="5"/>
        <v>May-2023</v>
      </c>
      <c r="Q42" s="46">
        <f t="shared" si="6"/>
        <v>5</v>
      </c>
      <c r="R42" s="46">
        <f t="shared" si="7"/>
        <v>2023</v>
      </c>
    </row>
    <row r="43" spans="1:18">
      <c r="A43">
        <v>9931</v>
      </c>
      <c r="B43" s="2">
        <v>45056</v>
      </c>
      <c r="C43" t="s">
        <v>537</v>
      </c>
      <c r="D43" t="s">
        <v>25</v>
      </c>
      <c r="E43" t="s">
        <v>20</v>
      </c>
      <c r="F43" t="s">
        <v>43</v>
      </c>
      <c r="G43">
        <v>6</v>
      </c>
      <c r="H43" s="20">
        <v>175.37</v>
      </c>
      <c r="I43">
        <v>1052.22</v>
      </c>
      <c r="J43" s="20">
        <f t="shared" si="0"/>
        <v>1052.22</v>
      </c>
      <c r="K43" s="17" t="str">
        <f>IF('Main Data'!I43&gt;=5000,"High", "Low")</f>
        <v>Low</v>
      </c>
      <c r="L43" s="17">
        <f t="shared" si="1"/>
        <v>2023</v>
      </c>
      <c r="M43" s="17" t="str">
        <f t="shared" si="2"/>
        <v>Zachary Wells</v>
      </c>
      <c r="N43" s="17" t="str">
        <f t="shared" si="3"/>
        <v>ZACHARY WELLS</v>
      </c>
      <c r="O43" s="20">
        <f t="shared" si="4"/>
        <v>946.99800000000005</v>
      </c>
      <c r="P43" s="20" t="str">
        <f t="shared" si="5"/>
        <v>May-2023</v>
      </c>
      <c r="Q43" s="46">
        <f t="shared" si="6"/>
        <v>5</v>
      </c>
      <c r="R43" s="46">
        <f t="shared" si="7"/>
        <v>2023</v>
      </c>
    </row>
    <row r="44" spans="1:18">
      <c r="A44">
        <v>3356</v>
      </c>
      <c r="B44" s="2">
        <v>45057</v>
      </c>
      <c r="C44" t="s">
        <v>425</v>
      </c>
      <c r="D44" t="s">
        <v>31</v>
      </c>
      <c r="E44" t="s">
        <v>11</v>
      </c>
      <c r="F44" t="s">
        <v>12</v>
      </c>
      <c r="G44">
        <v>1</v>
      </c>
      <c r="H44" s="20">
        <v>96.99</v>
      </c>
      <c r="I44">
        <v>96.99</v>
      </c>
      <c r="J44" s="20">
        <f t="shared" si="0"/>
        <v>96.99</v>
      </c>
      <c r="K44" s="17" t="str">
        <f>IF('Main Data'!I44&gt;=5000,"High", "Low")</f>
        <v>Low</v>
      </c>
      <c r="L44" s="17">
        <f t="shared" si="1"/>
        <v>2023</v>
      </c>
      <c r="M44" s="17" t="str">
        <f t="shared" si="2"/>
        <v>Erin Moore</v>
      </c>
      <c r="N44" s="17" t="str">
        <f t="shared" si="3"/>
        <v>ERIN MOORE</v>
      </c>
      <c r="O44" s="20">
        <f t="shared" si="4"/>
        <v>87.290999999999997</v>
      </c>
      <c r="P44" s="20" t="str">
        <f t="shared" si="5"/>
        <v>May-2023</v>
      </c>
      <c r="Q44" s="46">
        <f t="shared" si="6"/>
        <v>5</v>
      </c>
      <c r="R44" s="46">
        <f t="shared" si="7"/>
        <v>2023</v>
      </c>
    </row>
    <row r="45" spans="1:18">
      <c r="A45">
        <v>9618</v>
      </c>
      <c r="B45" s="2">
        <v>45057</v>
      </c>
      <c r="C45" t="s">
        <v>993</v>
      </c>
      <c r="D45" t="s">
        <v>17</v>
      </c>
      <c r="E45" t="s">
        <v>14</v>
      </c>
      <c r="F45" t="s">
        <v>12</v>
      </c>
      <c r="G45">
        <v>3</v>
      </c>
      <c r="H45" s="20">
        <v>173.17</v>
      </c>
      <c r="I45">
        <v>519.51</v>
      </c>
      <c r="J45" s="20">
        <f t="shared" si="0"/>
        <v>519.51</v>
      </c>
      <c r="K45" s="17" t="str">
        <f>IF('Main Data'!I45&gt;=5000,"High", "Low")</f>
        <v>Low</v>
      </c>
      <c r="L45" s="17">
        <f t="shared" si="1"/>
        <v>2023</v>
      </c>
      <c r="M45" s="17" t="str">
        <f t="shared" si="2"/>
        <v>Taylor Smith</v>
      </c>
      <c r="N45" s="17" t="str">
        <f t="shared" si="3"/>
        <v>TAYLOR SMITH</v>
      </c>
      <c r="O45" s="20">
        <f t="shared" si="4"/>
        <v>467.55899999999997</v>
      </c>
      <c r="P45" s="20" t="str">
        <f t="shared" si="5"/>
        <v>May-2023</v>
      </c>
      <c r="Q45" s="46">
        <f t="shared" si="6"/>
        <v>5</v>
      </c>
      <c r="R45" s="46">
        <f t="shared" si="7"/>
        <v>2023</v>
      </c>
    </row>
    <row r="46" spans="1:18">
      <c r="A46">
        <v>5451</v>
      </c>
      <c r="B46" s="2">
        <v>45058</v>
      </c>
      <c r="C46" t="s">
        <v>93</v>
      </c>
      <c r="D46" t="s">
        <v>17</v>
      </c>
      <c r="E46" t="s">
        <v>11</v>
      </c>
      <c r="F46" t="s">
        <v>43</v>
      </c>
      <c r="G46">
        <v>1</v>
      </c>
      <c r="H46" s="20">
        <v>601.44000000000005</v>
      </c>
      <c r="I46">
        <v>601.44000000000005</v>
      </c>
      <c r="J46" s="20">
        <f t="shared" si="0"/>
        <v>601.44000000000005</v>
      </c>
      <c r="K46" s="17" t="str">
        <f>IF('Main Data'!I46&gt;=5000,"High", "Low")</f>
        <v>Low</v>
      </c>
      <c r="L46" s="17">
        <f t="shared" si="1"/>
        <v>2023</v>
      </c>
      <c r="M46" s="17" t="str">
        <f t="shared" si="2"/>
        <v>Melissa Lee</v>
      </c>
      <c r="N46" s="17" t="str">
        <f t="shared" si="3"/>
        <v>MELISSA LEE</v>
      </c>
      <c r="O46" s="20">
        <f t="shared" si="4"/>
        <v>541.29600000000005</v>
      </c>
      <c r="P46" s="20" t="str">
        <f t="shared" si="5"/>
        <v>May-2023</v>
      </c>
      <c r="Q46" s="46">
        <f t="shared" si="6"/>
        <v>5</v>
      </c>
      <c r="R46" s="46">
        <f t="shared" si="7"/>
        <v>2023</v>
      </c>
    </row>
    <row r="47" spans="1:18">
      <c r="A47">
        <v>1476</v>
      </c>
      <c r="B47" s="2">
        <v>45058</v>
      </c>
      <c r="C47" t="s">
        <v>220</v>
      </c>
      <c r="D47" t="s">
        <v>17</v>
      </c>
      <c r="E47" t="s">
        <v>14</v>
      </c>
      <c r="F47" t="s">
        <v>15</v>
      </c>
      <c r="G47">
        <v>7</v>
      </c>
      <c r="H47" s="20">
        <v>682.85</v>
      </c>
      <c r="I47">
        <v>4779.95</v>
      </c>
      <c r="J47" s="20">
        <f t="shared" si="0"/>
        <v>4779.95</v>
      </c>
      <c r="K47" s="17" t="str">
        <f>IF('Main Data'!I47&gt;=5000,"High", "Low")</f>
        <v>Low</v>
      </c>
      <c r="L47" s="17">
        <f t="shared" si="1"/>
        <v>2023</v>
      </c>
      <c r="M47" s="17" t="str">
        <f t="shared" si="2"/>
        <v>Emily Page</v>
      </c>
      <c r="N47" s="17" t="str">
        <f t="shared" si="3"/>
        <v>EMILY PAGE</v>
      </c>
      <c r="O47" s="20">
        <f t="shared" si="4"/>
        <v>4301.9549999999999</v>
      </c>
      <c r="P47" s="20" t="str">
        <f t="shared" si="5"/>
        <v>May-2023</v>
      </c>
      <c r="Q47" s="46">
        <f t="shared" si="6"/>
        <v>5</v>
      </c>
      <c r="R47" s="46">
        <f t="shared" si="7"/>
        <v>2023</v>
      </c>
    </row>
    <row r="48" spans="1:18">
      <c r="A48">
        <v>5980</v>
      </c>
      <c r="B48" s="2">
        <v>45059</v>
      </c>
      <c r="C48" t="s">
        <v>432</v>
      </c>
      <c r="D48" t="s">
        <v>10</v>
      </c>
      <c r="E48" t="s">
        <v>11</v>
      </c>
      <c r="F48" t="s">
        <v>35</v>
      </c>
      <c r="G48">
        <v>1</v>
      </c>
      <c r="H48" s="20">
        <v>692.57</v>
      </c>
      <c r="I48">
        <v>692.57</v>
      </c>
      <c r="J48" s="20">
        <f t="shared" si="0"/>
        <v>692.57</v>
      </c>
      <c r="K48" s="17" t="str">
        <f>IF('Main Data'!I48&gt;=5000,"High", "Low")</f>
        <v>Low</v>
      </c>
      <c r="L48" s="17">
        <f t="shared" si="1"/>
        <v>2023</v>
      </c>
      <c r="M48" s="17" t="str">
        <f t="shared" si="2"/>
        <v>Frank Webster</v>
      </c>
      <c r="N48" s="17" t="str">
        <f t="shared" si="3"/>
        <v>FRANK WEBSTER</v>
      </c>
      <c r="O48" s="20">
        <f t="shared" si="4"/>
        <v>623.3130000000001</v>
      </c>
      <c r="P48" s="20" t="str">
        <f t="shared" si="5"/>
        <v>May-2023</v>
      </c>
      <c r="Q48" s="46">
        <f t="shared" si="6"/>
        <v>5</v>
      </c>
      <c r="R48" s="46">
        <f t="shared" si="7"/>
        <v>2023</v>
      </c>
    </row>
    <row r="49" spans="1:18">
      <c r="A49">
        <v>4040</v>
      </c>
      <c r="B49" s="2">
        <v>45060</v>
      </c>
      <c r="C49" t="s">
        <v>294</v>
      </c>
      <c r="D49" t="s">
        <v>17</v>
      </c>
      <c r="E49" t="s">
        <v>20</v>
      </c>
      <c r="F49" t="s">
        <v>43</v>
      </c>
      <c r="G49">
        <v>1</v>
      </c>
      <c r="H49" s="20">
        <v>700.5</v>
      </c>
      <c r="I49">
        <v>700.5</v>
      </c>
      <c r="J49" s="20">
        <f t="shared" si="0"/>
        <v>700.5</v>
      </c>
      <c r="K49" s="17" t="str">
        <f>IF('Main Data'!I49&gt;=5000,"High", "Low")</f>
        <v>Low</v>
      </c>
      <c r="L49" s="17">
        <f t="shared" si="1"/>
        <v>2023</v>
      </c>
      <c r="M49" s="17" t="str">
        <f t="shared" si="2"/>
        <v>Pamela Horton</v>
      </c>
      <c r="N49" s="17" t="str">
        <f t="shared" si="3"/>
        <v>PAMELA HORTON</v>
      </c>
      <c r="O49" s="20">
        <f t="shared" si="4"/>
        <v>630.45000000000005</v>
      </c>
      <c r="P49" s="20" t="str">
        <f t="shared" si="5"/>
        <v>May-2023</v>
      </c>
      <c r="Q49" s="46">
        <f t="shared" si="6"/>
        <v>5</v>
      </c>
      <c r="R49" s="46">
        <f t="shared" si="7"/>
        <v>2023</v>
      </c>
    </row>
    <row r="50" spans="1:18">
      <c r="A50">
        <v>5719</v>
      </c>
      <c r="B50" s="2">
        <v>45060</v>
      </c>
      <c r="C50" t="s">
        <v>631</v>
      </c>
      <c r="D50" t="s">
        <v>17</v>
      </c>
      <c r="E50" t="s">
        <v>20</v>
      </c>
      <c r="F50" t="s">
        <v>18</v>
      </c>
      <c r="G50">
        <v>5</v>
      </c>
      <c r="H50" s="20">
        <v>623.29999999999995</v>
      </c>
      <c r="I50">
        <v>3116.5</v>
      </c>
      <c r="J50" s="20">
        <f t="shared" si="0"/>
        <v>3116.5</v>
      </c>
      <c r="K50" s="17" t="str">
        <f>IF('Main Data'!I50&gt;=5000,"High", "Low")</f>
        <v>Low</v>
      </c>
      <c r="L50" s="17">
        <f t="shared" si="1"/>
        <v>2023</v>
      </c>
      <c r="M50" s="17" t="str">
        <f t="shared" si="2"/>
        <v>Tammy Bender</v>
      </c>
      <c r="N50" s="17" t="str">
        <f t="shared" si="3"/>
        <v>TAMMY BENDER</v>
      </c>
      <c r="O50" s="20">
        <f t="shared" si="4"/>
        <v>2804.8500000000004</v>
      </c>
      <c r="P50" s="20" t="str">
        <f t="shared" si="5"/>
        <v>May-2023</v>
      </c>
      <c r="Q50" s="46">
        <f t="shared" si="6"/>
        <v>5</v>
      </c>
      <c r="R50" s="46">
        <f t="shared" si="7"/>
        <v>2023</v>
      </c>
    </row>
    <row r="51" spans="1:18">
      <c r="A51">
        <v>7002</v>
      </c>
      <c r="B51" s="2">
        <v>45060</v>
      </c>
      <c r="C51" t="s">
        <v>690</v>
      </c>
      <c r="D51" t="s">
        <v>10</v>
      </c>
      <c r="E51" t="s">
        <v>11</v>
      </c>
      <c r="F51" t="s">
        <v>18</v>
      </c>
      <c r="G51">
        <v>1</v>
      </c>
      <c r="H51" s="20">
        <v>219.92</v>
      </c>
      <c r="I51">
        <v>219.92</v>
      </c>
      <c r="J51" s="20">
        <f t="shared" si="0"/>
        <v>219.92</v>
      </c>
      <c r="K51" s="17" t="str">
        <f>IF('Main Data'!I51&gt;=5000,"High", "Low")</f>
        <v>Low</v>
      </c>
      <c r="L51" s="17">
        <f t="shared" si="1"/>
        <v>2023</v>
      </c>
      <c r="M51" s="17" t="str">
        <f t="shared" si="2"/>
        <v>Danielle Doyle</v>
      </c>
      <c r="N51" s="17" t="str">
        <f t="shared" si="3"/>
        <v>DANIELLE DOYLE</v>
      </c>
      <c r="O51" s="20">
        <f t="shared" si="4"/>
        <v>197.928</v>
      </c>
      <c r="P51" s="20" t="str">
        <f t="shared" si="5"/>
        <v>May-2023</v>
      </c>
      <c r="Q51" s="46">
        <f t="shared" si="6"/>
        <v>5</v>
      </c>
      <c r="R51" s="46">
        <f t="shared" si="7"/>
        <v>2023</v>
      </c>
    </row>
    <row r="52" spans="1:18">
      <c r="A52">
        <v>1287</v>
      </c>
      <c r="B52" s="2">
        <v>45061</v>
      </c>
      <c r="C52" t="s">
        <v>267</v>
      </c>
      <c r="D52" t="s">
        <v>10</v>
      </c>
      <c r="E52" t="s">
        <v>11</v>
      </c>
      <c r="F52" t="s">
        <v>12</v>
      </c>
      <c r="G52">
        <v>4</v>
      </c>
      <c r="H52" s="20">
        <v>555.35</v>
      </c>
      <c r="I52">
        <v>2221.4</v>
      </c>
      <c r="J52" s="20">
        <f t="shared" si="0"/>
        <v>2221.4</v>
      </c>
      <c r="K52" s="17" t="str">
        <f>IF('Main Data'!I52&gt;=5000,"High", "Low")</f>
        <v>Low</v>
      </c>
      <c r="L52" s="17">
        <f t="shared" si="1"/>
        <v>2023</v>
      </c>
      <c r="M52" s="17" t="str">
        <f t="shared" si="2"/>
        <v>Christina Taylor</v>
      </c>
      <c r="N52" s="17" t="str">
        <f t="shared" si="3"/>
        <v>CHRISTINA TAYLOR</v>
      </c>
      <c r="O52" s="20">
        <f t="shared" si="4"/>
        <v>1999.2600000000002</v>
      </c>
      <c r="P52" s="20" t="str">
        <f t="shared" si="5"/>
        <v>May-2023</v>
      </c>
      <c r="Q52" s="46">
        <f t="shared" si="6"/>
        <v>5</v>
      </c>
      <c r="R52" s="46">
        <f t="shared" si="7"/>
        <v>2023</v>
      </c>
    </row>
    <row r="53" spans="1:18">
      <c r="A53">
        <v>4686</v>
      </c>
      <c r="B53" s="2">
        <v>45062</v>
      </c>
      <c r="C53" t="s">
        <v>278</v>
      </c>
      <c r="D53" t="s">
        <v>10</v>
      </c>
      <c r="E53" t="s">
        <v>20</v>
      </c>
      <c r="F53" t="s">
        <v>26</v>
      </c>
      <c r="G53">
        <v>6</v>
      </c>
      <c r="H53" s="20">
        <v>852.69</v>
      </c>
      <c r="I53">
        <v>5116.1400000000003</v>
      </c>
      <c r="J53" s="20">
        <f t="shared" si="0"/>
        <v>5116.1400000000003</v>
      </c>
      <c r="K53" s="17" t="str">
        <f>IF('Main Data'!I53&gt;=5000,"High", "Low")</f>
        <v>High</v>
      </c>
      <c r="L53" s="17">
        <f t="shared" si="1"/>
        <v>2023</v>
      </c>
      <c r="M53" s="17" t="str">
        <f t="shared" si="2"/>
        <v>Aaron Griffin</v>
      </c>
      <c r="N53" s="17" t="str">
        <f t="shared" si="3"/>
        <v>AARON GRIFFIN</v>
      </c>
      <c r="O53" s="20">
        <f t="shared" si="4"/>
        <v>4604.5259999999998</v>
      </c>
      <c r="P53" s="20" t="str">
        <f t="shared" si="5"/>
        <v>May-2023</v>
      </c>
      <c r="Q53" s="46">
        <f t="shared" si="6"/>
        <v>5</v>
      </c>
      <c r="R53" s="46">
        <f t="shared" si="7"/>
        <v>2023</v>
      </c>
    </row>
    <row r="54" spans="1:18">
      <c r="A54">
        <v>2224</v>
      </c>
      <c r="B54" s="2">
        <v>45063</v>
      </c>
      <c r="C54" t="s">
        <v>117</v>
      </c>
      <c r="D54" t="s">
        <v>25</v>
      </c>
      <c r="E54" t="s">
        <v>14</v>
      </c>
      <c r="F54" t="s">
        <v>15</v>
      </c>
      <c r="G54">
        <v>8</v>
      </c>
      <c r="H54" s="20">
        <v>222.79</v>
      </c>
      <c r="I54">
        <v>1782.32</v>
      </c>
      <c r="J54" s="20">
        <f t="shared" si="0"/>
        <v>1782.32</v>
      </c>
      <c r="K54" s="17" t="str">
        <f>IF('Main Data'!I54&gt;=5000,"High", "Low")</f>
        <v>Low</v>
      </c>
      <c r="L54" s="17">
        <f t="shared" si="1"/>
        <v>2023</v>
      </c>
      <c r="M54" s="17" t="str">
        <f t="shared" si="2"/>
        <v>Joseph Pierce</v>
      </c>
      <c r="N54" s="17" t="str">
        <f t="shared" si="3"/>
        <v>JOSEPH PIERCE</v>
      </c>
      <c r="O54" s="20">
        <f t="shared" si="4"/>
        <v>1604.088</v>
      </c>
      <c r="P54" s="20" t="str">
        <f t="shared" si="5"/>
        <v>May-2023</v>
      </c>
      <c r="Q54" s="46">
        <f t="shared" si="6"/>
        <v>5</v>
      </c>
      <c r="R54" s="46">
        <f t="shared" si="7"/>
        <v>2023</v>
      </c>
    </row>
    <row r="55" spans="1:18">
      <c r="A55">
        <v>6200</v>
      </c>
      <c r="B55" s="2">
        <v>45063</v>
      </c>
      <c r="C55" t="s">
        <v>609</v>
      </c>
      <c r="D55" t="s">
        <v>31</v>
      </c>
      <c r="E55" t="s">
        <v>20</v>
      </c>
      <c r="F55" t="s">
        <v>26</v>
      </c>
      <c r="G55">
        <v>5</v>
      </c>
      <c r="H55" s="20">
        <v>333.76</v>
      </c>
      <c r="I55">
        <v>1668.8</v>
      </c>
      <c r="J55" s="20">
        <f t="shared" si="0"/>
        <v>1668.8</v>
      </c>
      <c r="K55" s="17" t="str">
        <f>IF('Main Data'!I55&gt;=5000,"High", "Low")</f>
        <v>Low</v>
      </c>
      <c r="L55" s="17">
        <f t="shared" si="1"/>
        <v>2023</v>
      </c>
      <c r="M55" s="17" t="str">
        <f t="shared" si="2"/>
        <v>Rachel Curtis</v>
      </c>
      <c r="N55" s="17" t="str">
        <f t="shared" si="3"/>
        <v>RACHEL CURTIS</v>
      </c>
      <c r="O55" s="20">
        <f t="shared" si="4"/>
        <v>1501.92</v>
      </c>
      <c r="P55" s="20" t="str">
        <f t="shared" si="5"/>
        <v>May-2023</v>
      </c>
      <c r="Q55" s="46">
        <f t="shared" si="6"/>
        <v>5</v>
      </c>
      <c r="R55" s="46">
        <f t="shared" si="7"/>
        <v>2023</v>
      </c>
    </row>
    <row r="56" spans="1:18">
      <c r="A56">
        <v>8914</v>
      </c>
      <c r="B56" s="2">
        <v>45065</v>
      </c>
      <c r="C56" t="s">
        <v>402</v>
      </c>
      <c r="D56" t="s">
        <v>10</v>
      </c>
      <c r="E56" t="s">
        <v>14</v>
      </c>
      <c r="F56" t="s">
        <v>12</v>
      </c>
      <c r="G56">
        <v>5</v>
      </c>
      <c r="H56" s="20">
        <v>460.67</v>
      </c>
      <c r="I56">
        <v>2303.35</v>
      </c>
      <c r="J56" s="20">
        <f t="shared" si="0"/>
        <v>2303.35</v>
      </c>
      <c r="K56" s="17" t="str">
        <f>IF('Main Data'!I56&gt;=5000,"High", "Low")</f>
        <v>Low</v>
      </c>
      <c r="L56" s="17">
        <f t="shared" si="1"/>
        <v>2023</v>
      </c>
      <c r="M56" s="17" t="str">
        <f t="shared" si="2"/>
        <v>Corey Clarke</v>
      </c>
      <c r="N56" s="17" t="str">
        <f t="shared" si="3"/>
        <v>COREY CLARKE</v>
      </c>
      <c r="O56" s="20">
        <f t="shared" si="4"/>
        <v>2073.0149999999999</v>
      </c>
      <c r="P56" s="20" t="str">
        <f t="shared" si="5"/>
        <v>May-2023</v>
      </c>
      <c r="Q56" s="46">
        <f t="shared" si="6"/>
        <v>5</v>
      </c>
      <c r="R56" s="46">
        <f t="shared" si="7"/>
        <v>2023</v>
      </c>
    </row>
    <row r="57" spans="1:18">
      <c r="A57">
        <v>4375</v>
      </c>
      <c r="B57" s="2">
        <v>45067</v>
      </c>
      <c r="C57" t="s">
        <v>507</v>
      </c>
      <c r="D57" t="s">
        <v>10</v>
      </c>
      <c r="E57" t="s">
        <v>20</v>
      </c>
      <c r="F57" t="s">
        <v>43</v>
      </c>
      <c r="G57">
        <v>8</v>
      </c>
      <c r="H57" s="20">
        <v>971.68</v>
      </c>
      <c r="I57">
        <v>7773.44</v>
      </c>
      <c r="J57" s="20">
        <f t="shared" si="0"/>
        <v>7773.44</v>
      </c>
      <c r="K57" s="17" t="str">
        <f>IF('Main Data'!I57&gt;=5000,"High", "Low")</f>
        <v>High</v>
      </c>
      <c r="L57" s="17">
        <f t="shared" si="1"/>
        <v>2023</v>
      </c>
      <c r="M57" s="17" t="str">
        <f t="shared" si="2"/>
        <v>Charles Flowers</v>
      </c>
      <c r="N57" s="17" t="str">
        <f t="shared" si="3"/>
        <v>CHARLES FLOWERS</v>
      </c>
      <c r="O57" s="20">
        <f t="shared" si="4"/>
        <v>6996.0959999999995</v>
      </c>
      <c r="P57" s="20" t="str">
        <f t="shared" si="5"/>
        <v>May-2023</v>
      </c>
      <c r="Q57" s="46">
        <f t="shared" si="6"/>
        <v>5</v>
      </c>
      <c r="R57" s="46">
        <f t="shared" si="7"/>
        <v>2023</v>
      </c>
    </row>
    <row r="58" spans="1:18">
      <c r="A58">
        <v>8477</v>
      </c>
      <c r="B58" s="2">
        <v>45068</v>
      </c>
      <c r="C58" t="s">
        <v>202</v>
      </c>
      <c r="D58" t="s">
        <v>10</v>
      </c>
      <c r="E58" t="s">
        <v>20</v>
      </c>
      <c r="F58" t="s">
        <v>12</v>
      </c>
      <c r="G58">
        <v>4</v>
      </c>
      <c r="H58" s="20">
        <v>485.08</v>
      </c>
      <c r="I58">
        <v>1940.32</v>
      </c>
      <c r="J58" s="20">
        <f t="shared" si="0"/>
        <v>1940.32</v>
      </c>
      <c r="K58" s="17" t="str">
        <f>IF('Main Data'!I58&gt;=5000,"High", "Low")</f>
        <v>Low</v>
      </c>
      <c r="L58" s="17">
        <f t="shared" si="1"/>
        <v>2023</v>
      </c>
      <c r="M58" s="17" t="str">
        <f t="shared" si="2"/>
        <v>Christopher Norris</v>
      </c>
      <c r="N58" s="17" t="str">
        <f t="shared" si="3"/>
        <v>CHRISTOPHER NORRIS</v>
      </c>
      <c r="O58" s="20">
        <f t="shared" si="4"/>
        <v>1746.288</v>
      </c>
      <c r="P58" s="20" t="str">
        <f t="shared" si="5"/>
        <v>May-2023</v>
      </c>
      <c r="Q58" s="46">
        <f t="shared" si="6"/>
        <v>5</v>
      </c>
      <c r="R58" s="46">
        <f t="shared" si="7"/>
        <v>2023</v>
      </c>
    </row>
    <row r="59" spans="1:18">
      <c r="A59">
        <v>2282</v>
      </c>
      <c r="B59" s="2">
        <v>45069</v>
      </c>
      <c r="C59" t="s">
        <v>602</v>
      </c>
      <c r="D59" t="s">
        <v>17</v>
      </c>
      <c r="E59" t="s">
        <v>14</v>
      </c>
      <c r="F59" t="s">
        <v>21</v>
      </c>
      <c r="G59">
        <v>5</v>
      </c>
      <c r="H59" s="20">
        <v>412.84</v>
      </c>
      <c r="I59">
        <v>2064.1999999999998</v>
      </c>
      <c r="J59" s="20">
        <f t="shared" si="0"/>
        <v>2064.1999999999998</v>
      </c>
      <c r="K59" s="17" t="str">
        <f>IF('Main Data'!I59&gt;=5000,"High", "Low")</f>
        <v>Low</v>
      </c>
      <c r="L59" s="17">
        <f t="shared" si="1"/>
        <v>2023</v>
      </c>
      <c r="M59" s="17" t="str">
        <f t="shared" si="2"/>
        <v>Jacob Castro</v>
      </c>
      <c r="N59" s="17" t="str">
        <f t="shared" si="3"/>
        <v>JACOB CASTRO</v>
      </c>
      <c r="O59" s="20">
        <f t="shared" si="4"/>
        <v>1857.78</v>
      </c>
      <c r="P59" s="20" t="str">
        <f t="shared" si="5"/>
        <v>May-2023</v>
      </c>
      <c r="Q59" s="46">
        <f t="shared" si="6"/>
        <v>5</v>
      </c>
      <c r="R59" s="46">
        <f t="shared" si="7"/>
        <v>2023</v>
      </c>
    </row>
    <row r="60" spans="1:18">
      <c r="A60">
        <v>2963</v>
      </c>
      <c r="B60" s="2">
        <v>45070</v>
      </c>
      <c r="C60" t="s">
        <v>485</v>
      </c>
      <c r="D60" t="s">
        <v>31</v>
      </c>
      <c r="E60" t="s">
        <v>14</v>
      </c>
      <c r="F60" t="s">
        <v>21</v>
      </c>
      <c r="G60">
        <v>5</v>
      </c>
      <c r="H60" s="20">
        <v>352.48</v>
      </c>
      <c r="I60">
        <v>1762.4</v>
      </c>
      <c r="J60" s="20">
        <f t="shared" si="0"/>
        <v>1762.4</v>
      </c>
      <c r="K60" s="17" t="str">
        <f>IF('Main Data'!I60&gt;=5000,"High", "Low")</f>
        <v>Low</v>
      </c>
      <c r="L60" s="17">
        <f t="shared" si="1"/>
        <v>2023</v>
      </c>
      <c r="M60" s="17" t="str">
        <f t="shared" si="2"/>
        <v>Timothy Gibson</v>
      </c>
      <c r="N60" s="17" t="str">
        <f t="shared" si="3"/>
        <v>TIMOTHY GIBSON</v>
      </c>
      <c r="O60" s="20">
        <f t="shared" si="4"/>
        <v>1586.16</v>
      </c>
      <c r="P60" s="20" t="str">
        <f t="shared" si="5"/>
        <v>May-2023</v>
      </c>
      <c r="Q60" s="46">
        <f t="shared" si="6"/>
        <v>5</v>
      </c>
      <c r="R60" s="46">
        <f t="shared" si="7"/>
        <v>2023</v>
      </c>
    </row>
    <row r="61" spans="1:18">
      <c r="A61">
        <v>2086</v>
      </c>
      <c r="B61" s="2">
        <v>45070</v>
      </c>
      <c r="C61" t="s">
        <v>502</v>
      </c>
      <c r="D61" t="s">
        <v>31</v>
      </c>
      <c r="E61" t="s">
        <v>11</v>
      </c>
      <c r="F61" t="s">
        <v>43</v>
      </c>
      <c r="G61">
        <v>2</v>
      </c>
      <c r="H61" s="20">
        <v>140.25</v>
      </c>
      <c r="I61">
        <v>280.5</v>
      </c>
      <c r="J61" s="20">
        <f t="shared" si="0"/>
        <v>280.5</v>
      </c>
      <c r="K61" s="17" t="str">
        <f>IF('Main Data'!I61&gt;=5000,"High", "Low")</f>
        <v>Low</v>
      </c>
      <c r="L61" s="17">
        <f t="shared" si="1"/>
        <v>2023</v>
      </c>
      <c r="M61" s="17" t="str">
        <f t="shared" si="2"/>
        <v>Elizabeth Rice</v>
      </c>
      <c r="N61" s="17" t="str">
        <f t="shared" si="3"/>
        <v>ELIZABETH RICE</v>
      </c>
      <c r="O61" s="20">
        <f t="shared" si="4"/>
        <v>252.45000000000002</v>
      </c>
      <c r="P61" s="20" t="str">
        <f t="shared" si="5"/>
        <v>May-2023</v>
      </c>
      <c r="Q61" s="46">
        <f t="shared" si="6"/>
        <v>5</v>
      </c>
      <c r="R61" s="46">
        <f t="shared" si="7"/>
        <v>2023</v>
      </c>
    </row>
    <row r="62" spans="1:18">
      <c r="A62">
        <v>8217</v>
      </c>
      <c r="B62" s="2">
        <v>45070</v>
      </c>
      <c r="C62" t="s">
        <v>648</v>
      </c>
      <c r="D62" t="s">
        <v>17</v>
      </c>
      <c r="E62" t="s">
        <v>20</v>
      </c>
      <c r="F62" t="s">
        <v>12</v>
      </c>
      <c r="G62">
        <v>4</v>
      </c>
      <c r="H62" s="20">
        <v>28.05</v>
      </c>
      <c r="I62">
        <v>112.2</v>
      </c>
      <c r="J62" s="20">
        <f t="shared" si="0"/>
        <v>112.2</v>
      </c>
      <c r="K62" s="17" t="str">
        <f>IF('Main Data'!I62&gt;=5000,"High", "Low")</f>
        <v>Low</v>
      </c>
      <c r="L62" s="17">
        <f t="shared" si="1"/>
        <v>2023</v>
      </c>
      <c r="M62" s="17" t="str">
        <f t="shared" si="2"/>
        <v>John Horton</v>
      </c>
      <c r="N62" s="17" t="str">
        <f t="shared" si="3"/>
        <v>JOHN HORTON</v>
      </c>
      <c r="O62" s="20">
        <f t="shared" si="4"/>
        <v>100.98</v>
      </c>
      <c r="P62" s="20" t="str">
        <f t="shared" si="5"/>
        <v>May-2023</v>
      </c>
      <c r="Q62" s="46">
        <f t="shared" si="6"/>
        <v>5</v>
      </c>
      <c r="R62" s="46">
        <f t="shared" si="7"/>
        <v>2023</v>
      </c>
    </row>
    <row r="63" spans="1:18">
      <c r="A63">
        <v>5588</v>
      </c>
      <c r="B63" s="2">
        <v>45071</v>
      </c>
      <c r="C63" t="s">
        <v>437</v>
      </c>
      <c r="D63" t="s">
        <v>10</v>
      </c>
      <c r="E63" t="s">
        <v>11</v>
      </c>
      <c r="F63" t="s">
        <v>18</v>
      </c>
      <c r="G63">
        <v>7</v>
      </c>
      <c r="H63" s="20">
        <v>640.07000000000005</v>
      </c>
      <c r="I63">
        <v>4480.4900000000007</v>
      </c>
      <c r="J63" s="20">
        <f t="shared" si="0"/>
        <v>4480.4900000000007</v>
      </c>
      <c r="K63" s="17" t="str">
        <f>IF('Main Data'!I63&gt;=5000,"High", "Low")</f>
        <v>Low</v>
      </c>
      <c r="L63" s="17">
        <f t="shared" si="1"/>
        <v>2023</v>
      </c>
      <c r="M63" s="17" t="str">
        <f t="shared" si="2"/>
        <v>Breanna Smith</v>
      </c>
      <c r="N63" s="17" t="str">
        <f t="shared" si="3"/>
        <v>BREANNA SMITH</v>
      </c>
      <c r="O63" s="20">
        <f t="shared" si="4"/>
        <v>4032.4410000000007</v>
      </c>
      <c r="P63" s="20" t="str">
        <f t="shared" si="5"/>
        <v>May-2023</v>
      </c>
      <c r="Q63" s="46">
        <f t="shared" si="6"/>
        <v>5</v>
      </c>
      <c r="R63" s="46">
        <f t="shared" si="7"/>
        <v>2023</v>
      </c>
    </row>
    <row r="64" spans="1:18">
      <c r="A64">
        <v>3325</v>
      </c>
      <c r="B64" s="2">
        <v>45072</v>
      </c>
      <c r="C64" t="s">
        <v>669</v>
      </c>
      <c r="D64" t="s">
        <v>31</v>
      </c>
      <c r="E64" t="s">
        <v>20</v>
      </c>
      <c r="F64" t="s">
        <v>35</v>
      </c>
      <c r="G64">
        <v>9</v>
      </c>
      <c r="H64" s="20">
        <v>419.41</v>
      </c>
      <c r="I64">
        <v>3774.69</v>
      </c>
      <c r="J64" s="20">
        <f t="shared" si="0"/>
        <v>3774.69</v>
      </c>
      <c r="K64" s="17" t="str">
        <f>IF('Main Data'!I64&gt;=5000,"High", "Low")</f>
        <v>Low</v>
      </c>
      <c r="L64" s="17">
        <f t="shared" si="1"/>
        <v>2023</v>
      </c>
      <c r="M64" s="17" t="str">
        <f t="shared" si="2"/>
        <v>Justin Sheppard</v>
      </c>
      <c r="N64" s="17" t="str">
        <f t="shared" si="3"/>
        <v>JUSTIN SHEPPARD</v>
      </c>
      <c r="O64" s="20">
        <f t="shared" si="4"/>
        <v>3397.2210000000005</v>
      </c>
      <c r="P64" s="20" t="str">
        <f t="shared" si="5"/>
        <v>May-2023</v>
      </c>
      <c r="Q64" s="46">
        <f t="shared" si="6"/>
        <v>5</v>
      </c>
      <c r="R64" s="46">
        <f t="shared" si="7"/>
        <v>2023</v>
      </c>
    </row>
    <row r="65" spans="1:18">
      <c r="A65">
        <v>2404</v>
      </c>
      <c r="B65" s="2">
        <v>45073</v>
      </c>
      <c r="C65" t="s">
        <v>397</v>
      </c>
      <c r="D65" t="s">
        <v>10</v>
      </c>
      <c r="E65" t="s">
        <v>11</v>
      </c>
      <c r="F65" t="s">
        <v>18</v>
      </c>
      <c r="G65">
        <v>4</v>
      </c>
      <c r="H65" s="20">
        <v>73.569999999999993</v>
      </c>
      <c r="I65">
        <v>294.27999999999997</v>
      </c>
      <c r="J65" s="20">
        <f t="shared" si="0"/>
        <v>294.27999999999997</v>
      </c>
      <c r="K65" s="17" t="str">
        <f>IF('Main Data'!I65&gt;=5000,"High", "Low")</f>
        <v>Low</v>
      </c>
      <c r="L65" s="17">
        <f t="shared" si="1"/>
        <v>2023</v>
      </c>
      <c r="M65" s="17" t="str">
        <f t="shared" si="2"/>
        <v>Lisa Harris</v>
      </c>
      <c r="N65" s="17" t="str">
        <f t="shared" si="3"/>
        <v>LISA HARRIS</v>
      </c>
      <c r="O65" s="20">
        <f t="shared" si="4"/>
        <v>264.85199999999998</v>
      </c>
      <c r="P65" s="20" t="str">
        <f t="shared" si="5"/>
        <v>May-2023</v>
      </c>
      <c r="Q65" s="46">
        <f t="shared" si="6"/>
        <v>5</v>
      </c>
      <c r="R65" s="46">
        <f t="shared" si="7"/>
        <v>2023</v>
      </c>
    </row>
    <row r="66" spans="1:18">
      <c r="A66">
        <v>3607</v>
      </c>
      <c r="B66" s="2">
        <v>45074</v>
      </c>
      <c r="C66" t="s">
        <v>266</v>
      </c>
      <c r="D66" t="s">
        <v>31</v>
      </c>
      <c r="E66" t="s">
        <v>14</v>
      </c>
      <c r="F66" t="s">
        <v>43</v>
      </c>
      <c r="G66">
        <v>1</v>
      </c>
      <c r="H66" s="20">
        <v>658.69</v>
      </c>
      <c r="I66">
        <v>658.69</v>
      </c>
      <c r="J66" s="20">
        <f t="shared" si="0"/>
        <v>658.69</v>
      </c>
      <c r="K66" s="17" t="str">
        <f>IF('Main Data'!I66&gt;=5000,"High", "Low")</f>
        <v>Low</v>
      </c>
      <c r="L66" s="17">
        <f t="shared" si="1"/>
        <v>2023</v>
      </c>
      <c r="M66" s="17" t="str">
        <f t="shared" si="2"/>
        <v>Ashley Carter</v>
      </c>
      <c r="N66" s="17" t="str">
        <f t="shared" si="3"/>
        <v>ASHLEY CARTER</v>
      </c>
      <c r="O66" s="20">
        <f t="shared" si="4"/>
        <v>592.82100000000003</v>
      </c>
      <c r="P66" s="20" t="str">
        <f t="shared" si="5"/>
        <v>May-2023</v>
      </c>
      <c r="Q66" s="46">
        <f t="shared" si="6"/>
        <v>5</v>
      </c>
      <c r="R66" s="46">
        <f t="shared" si="7"/>
        <v>2023</v>
      </c>
    </row>
    <row r="67" spans="1:18">
      <c r="A67">
        <v>5757</v>
      </c>
      <c r="B67" s="2">
        <v>45074</v>
      </c>
      <c r="C67" t="s">
        <v>989</v>
      </c>
      <c r="D67" t="s">
        <v>17</v>
      </c>
      <c r="E67" t="s">
        <v>11</v>
      </c>
      <c r="F67" t="s">
        <v>15</v>
      </c>
      <c r="G67">
        <v>1</v>
      </c>
      <c r="H67" s="20">
        <v>549.58000000000004</v>
      </c>
      <c r="I67">
        <v>549.58000000000004</v>
      </c>
      <c r="J67" s="20">
        <f t="shared" ref="J67:J130" si="8">G67*H67</f>
        <v>549.58000000000004</v>
      </c>
      <c r="K67" s="17" t="str">
        <f>IF('Main Data'!I67&gt;=5000,"High", "Low")</f>
        <v>Low</v>
      </c>
      <c r="L67" s="17">
        <f t="shared" ref="L67:L130" si="9">YEAR(B67)</f>
        <v>2023</v>
      </c>
      <c r="M67" s="17" t="str">
        <f t="shared" ref="M67:M130" si="10">PROPER(C67)</f>
        <v>Douglas Montgomery</v>
      </c>
      <c r="N67" s="17" t="str">
        <f t="shared" ref="N67:N130" si="11">UPPER(C67)</f>
        <v>DOUGLAS MONTGOMERY</v>
      </c>
      <c r="O67" s="20">
        <f t="shared" ref="O67:O130" si="12">G67*(H67*0.9)</f>
        <v>494.62200000000007</v>
      </c>
      <c r="P67" s="20" t="str">
        <f t="shared" ref="P67:P130" si="13">TEXT((B67),"mmm-yyyy")</f>
        <v>May-2023</v>
      </c>
      <c r="Q67" s="46">
        <f t="shared" ref="Q67:Q130" si="14">MONTH(B67)</f>
        <v>5</v>
      </c>
      <c r="R67" s="46">
        <f t="shared" ref="R67:R130" si="15">YEAR(B67)</f>
        <v>2023</v>
      </c>
    </row>
    <row r="68" spans="1:18">
      <c r="A68">
        <v>8469</v>
      </c>
      <c r="B68" s="2">
        <v>45075</v>
      </c>
      <c r="C68" t="s">
        <v>592</v>
      </c>
      <c r="D68" t="s">
        <v>31</v>
      </c>
      <c r="E68" t="s">
        <v>20</v>
      </c>
      <c r="F68" t="s">
        <v>18</v>
      </c>
      <c r="G68">
        <v>1</v>
      </c>
      <c r="H68" s="20">
        <v>679.75</v>
      </c>
      <c r="I68">
        <v>679.75</v>
      </c>
      <c r="J68" s="20">
        <f t="shared" si="8"/>
        <v>679.75</v>
      </c>
      <c r="K68" s="17" t="str">
        <f>IF('Main Data'!I68&gt;=5000,"High", "Low")</f>
        <v>Low</v>
      </c>
      <c r="L68" s="17">
        <f t="shared" si="9"/>
        <v>2023</v>
      </c>
      <c r="M68" s="17" t="str">
        <f t="shared" si="10"/>
        <v>Dr. Ivan Jackson</v>
      </c>
      <c r="N68" s="17" t="str">
        <f t="shared" si="11"/>
        <v>DR. IVAN JACKSON</v>
      </c>
      <c r="O68" s="20">
        <f t="shared" si="12"/>
        <v>611.77499999999998</v>
      </c>
      <c r="P68" s="20" t="str">
        <f t="shared" si="13"/>
        <v>May-2023</v>
      </c>
      <c r="Q68" s="46">
        <f t="shared" si="14"/>
        <v>5</v>
      </c>
      <c r="R68" s="46">
        <f t="shared" si="15"/>
        <v>2023</v>
      </c>
    </row>
    <row r="69" spans="1:18">
      <c r="A69">
        <v>4821</v>
      </c>
      <c r="B69" s="2">
        <v>45076</v>
      </c>
      <c r="C69" t="s">
        <v>824</v>
      </c>
      <c r="D69" t="s">
        <v>25</v>
      </c>
      <c r="E69" t="s">
        <v>11</v>
      </c>
      <c r="F69" t="s">
        <v>21</v>
      </c>
      <c r="G69">
        <v>1</v>
      </c>
      <c r="H69" s="20">
        <v>404.68</v>
      </c>
      <c r="I69">
        <v>404.68</v>
      </c>
      <c r="J69" s="20">
        <f t="shared" si="8"/>
        <v>404.68</v>
      </c>
      <c r="K69" s="17" t="str">
        <f>IF('Main Data'!I69&gt;=5000,"High", "Low")</f>
        <v>Low</v>
      </c>
      <c r="L69" s="17">
        <f t="shared" si="9"/>
        <v>2023</v>
      </c>
      <c r="M69" s="17" t="str">
        <f t="shared" si="10"/>
        <v>Bryan Duncan</v>
      </c>
      <c r="N69" s="17" t="str">
        <f t="shared" si="11"/>
        <v>BRYAN DUNCAN</v>
      </c>
      <c r="O69" s="20">
        <f t="shared" si="12"/>
        <v>364.21199999999999</v>
      </c>
      <c r="P69" s="20" t="str">
        <f t="shared" si="13"/>
        <v>May-2023</v>
      </c>
      <c r="Q69" s="46">
        <f t="shared" si="14"/>
        <v>5</v>
      </c>
      <c r="R69" s="46">
        <f t="shared" si="15"/>
        <v>2023</v>
      </c>
    </row>
    <row r="70" spans="1:18">
      <c r="A70">
        <v>2080</v>
      </c>
      <c r="B70" s="2">
        <v>45079</v>
      </c>
      <c r="C70" t="s">
        <v>773</v>
      </c>
      <c r="D70" t="s">
        <v>10</v>
      </c>
      <c r="E70" t="s">
        <v>20</v>
      </c>
      <c r="F70" t="s">
        <v>21</v>
      </c>
      <c r="G70">
        <v>4</v>
      </c>
      <c r="H70" s="20">
        <v>927.73</v>
      </c>
      <c r="I70">
        <v>3710.92</v>
      </c>
      <c r="J70" s="20">
        <f t="shared" si="8"/>
        <v>3710.92</v>
      </c>
      <c r="K70" s="17" t="str">
        <f>IF('Main Data'!I70&gt;=5000,"High", "Low")</f>
        <v>Low</v>
      </c>
      <c r="L70" s="17">
        <f t="shared" si="9"/>
        <v>2023</v>
      </c>
      <c r="M70" s="17" t="str">
        <f t="shared" si="10"/>
        <v>Danny Fritz</v>
      </c>
      <c r="N70" s="17" t="str">
        <f t="shared" si="11"/>
        <v>DANNY FRITZ</v>
      </c>
      <c r="O70" s="20">
        <f t="shared" si="12"/>
        <v>3339.828</v>
      </c>
      <c r="P70" s="20" t="str">
        <f t="shared" si="13"/>
        <v>Jun-2023</v>
      </c>
      <c r="Q70" s="46">
        <f t="shared" si="14"/>
        <v>6</v>
      </c>
      <c r="R70" s="46">
        <f t="shared" si="15"/>
        <v>2023</v>
      </c>
    </row>
    <row r="71" spans="1:18">
      <c r="A71">
        <v>7648</v>
      </c>
      <c r="B71" s="2">
        <v>45080</v>
      </c>
      <c r="C71" t="s">
        <v>356</v>
      </c>
      <c r="D71" t="s">
        <v>10</v>
      </c>
      <c r="E71" t="s">
        <v>11</v>
      </c>
      <c r="F71" t="s">
        <v>43</v>
      </c>
      <c r="G71">
        <v>7</v>
      </c>
      <c r="H71" s="20">
        <v>91.56</v>
      </c>
      <c r="I71">
        <v>640.92000000000007</v>
      </c>
      <c r="J71" s="20">
        <f t="shared" si="8"/>
        <v>640.92000000000007</v>
      </c>
      <c r="K71" s="17" t="str">
        <f>IF('Main Data'!I71&gt;=5000,"High", "Low")</f>
        <v>Low</v>
      </c>
      <c r="L71" s="17">
        <f t="shared" si="9"/>
        <v>2023</v>
      </c>
      <c r="M71" s="17" t="str">
        <f t="shared" si="10"/>
        <v>Daniel Williams</v>
      </c>
      <c r="N71" s="17" t="str">
        <f t="shared" si="11"/>
        <v>DANIEL WILLIAMS</v>
      </c>
      <c r="O71" s="20">
        <f t="shared" si="12"/>
        <v>576.82800000000009</v>
      </c>
      <c r="P71" s="20" t="str">
        <f t="shared" si="13"/>
        <v>Jun-2023</v>
      </c>
      <c r="Q71" s="46">
        <f t="shared" si="14"/>
        <v>6</v>
      </c>
      <c r="R71" s="46">
        <f t="shared" si="15"/>
        <v>2023</v>
      </c>
    </row>
    <row r="72" spans="1:18">
      <c r="A72">
        <v>4079</v>
      </c>
      <c r="B72" s="2">
        <v>45080</v>
      </c>
      <c r="C72" t="s">
        <v>738</v>
      </c>
      <c r="D72" t="s">
        <v>25</v>
      </c>
      <c r="E72" t="s">
        <v>14</v>
      </c>
      <c r="F72" t="s">
        <v>21</v>
      </c>
      <c r="G72">
        <v>2</v>
      </c>
      <c r="H72" s="20">
        <v>78.73</v>
      </c>
      <c r="I72">
        <v>157.46</v>
      </c>
      <c r="J72" s="20">
        <f t="shared" si="8"/>
        <v>157.46</v>
      </c>
      <c r="K72" s="17" t="str">
        <f>IF('Main Data'!I72&gt;=5000,"High", "Low")</f>
        <v>Low</v>
      </c>
      <c r="L72" s="17">
        <f t="shared" si="9"/>
        <v>2023</v>
      </c>
      <c r="M72" s="17" t="str">
        <f t="shared" si="10"/>
        <v>Crystal Beltran</v>
      </c>
      <c r="N72" s="17" t="str">
        <f t="shared" si="11"/>
        <v>CRYSTAL BELTRAN</v>
      </c>
      <c r="O72" s="20">
        <f t="shared" si="12"/>
        <v>141.714</v>
      </c>
      <c r="P72" s="20" t="str">
        <f t="shared" si="13"/>
        <v>Jun-2023</v>
      </c>
      <c r="Q72" s="46">
        <f t="shared" si="14"/>
        <v>6</v>
      </c>
      <c r="R72" s="46">
        <f t="shared" si="15"/>
        <v>2023</v>
      </c>
    </row>
    <row r="73" spans="1:18">
      <c r="A73">
        <v>6880</v>
      </c>
      <c r="B73" s="2">
        <v>45080</v>
      </c>
      <c r="C73" t="s">
        <v>805</v>
      </c>
      <c r="D73" t="s">
        <v>25</v>
      </c>
      <c r="E73" t="s">
        <v>11</v>
      </c>
      <c r="F73" t="s">
        <v>43</v>
      </c>
      <c r="G73">
        <v>8</v>
      </c>
      <c r="H73" s="20">
        <v>879.19</v>
      </c>
      <c r="I73">
        <v>7033.52</v>
      </c>
      <c r="J73" s="20">
        <f t="shared" si="8"/>
        <v>7033.52</v>
      </c>
      <c r="K73" s="17" t="str">
        <f>IF('Main Data'!I73&gt;=5000,"High", "Low")</f>
        <v>High</v>
      </c>
      <c r="L73" s="17">
        <f t="shared" si="9"/>
        <v>2023</v>
      </c>
      <c r="M73" s="17" t="str">
        <f t="shared" si="10"/>
        <v>Patricia Smith</v>
      </c>
      <c r="N73" s="17" t="str">
        <f t="shared" si="11"/>
        <v>PATRICIA SMITH</v>
      </c>
      <c r="O73" s="20">
        <f t="shared" si="12"/>
        <v>6330.1680000000006</v>
      </c>
      <c r="P73" s="20" t="str">
        <f t="shared" si="13"/>
        <v>Jun-2023</v>
      </c>
      <c r="Q73" s="46">
        <f t="shared" si="14"/>
        <v>6</v>
      </c>
      <c r="R73" s="46">
        <f t="shared" si="15"/>
        <v>2023</v>
      </c>
    </row>
    <row r="74" spans="1:18">
      <c r="A74">
        <v>4344</v>
      </c>
      <c r="B74" s="2">
        <v>45080</v>
      </c>
      <c r="C74" t="s">
        <v>815</v>
      </c>
      <c r="D74" t="s">
        <v>25</v>
      </c>
      <c r="E74" t="s">
        <v>20</v>
      </c>
      <c r="F74" t="s">
        <v>15</v>
      </c>
      <c r="G74">
        <v>3</v>
      </c>
      <c r="H74" s="20">
        <v>644.55999999999995</v>
      </c>
      <c r="I74">
        <v>1933.68</v>
      </c>
      <c r="J74" s="20">
        <f t="shared" si="8"/>
        <v>1933.6799999999998</v>
      </c>
      <c r="K74" s="17" t="str">
        <f>IF('Main Data'!I74&gt;=5000,"High", "Low")</f>
        <v>Low</v>
      </c>
      <c r="L74" s="17">
        <f t="shared" si="9"/>
        <v>2023</v>
      </c>
      <c r="M74" s="17" t="str">
        <f t="shared" si="10"/>
        <v>Ian Young</v>
      </c>
      <c r="N74" s="17" t="str">
        <f t="shared" si="11"/>
        <v>IAN YOUNG</v>
      </c>
      <c r="O74" s="20">
        <f t="shared" si="12"/>
        <v>1740.3119999999999</v>
      </c>
      <c r="P74" s="20" t="str">
        <f t="shared" si="13"/>
        <v>Jun-2023</v>
      </c>
      <c r="Q74" s="46">
        <f t="shared" si="14"/>
        <v>6</v>
      </c>
      <c r="R74" s="46">
        <f t="shared" si="15"/>
        <v>2023</v>
      </c>
    </row>
    <row r="75" spans="1:18">
      <c r="A75">
        <v>8349</v>
      </c>
      <c r="B75" s="2">
        <v>45082</v>
      </c>
      <c r="C75" t="s">
        <v>717</v>
      </c>
      <c r="D75" t="s">
        <v>17</v>
      </c>
      <c r="E75" t="s">
        <v>11</v>
      </c>
      <c r="F75" t="s">
        <v>18</v>
      </c>
      <c r="G75">
        <v>2</v>
      </c>
      <c r="H75" s="20">
        <v>598.53</v>
      </c>
      <c r="I75">
        <v>1197.06</v>
      </c>
      <c r="J75" s="20">
        <f t="shared" si="8"/>
        <v>1197.06</v>
      </c>
      <c r="K75" s="17" t="str">
        <f>IF('Main Data'!I75&gt;=5000,"High", "Low")</f>
        <v>Low</v>
      </c>
      <c r="L75" s="17">
        <f t="shared" si="9"/>
        <v>2023</v>
      </c>
      <c r="M75" s="17" t="str">
        <f t="shared" si="10"/>
        <v>Jennifer Rhodes</v>
      </c>
      <c r="N75" s="17" t="str">
        <f t="shared" si="11"/>
        <v>JENNIFER RHODES</v>
      </c>
      <c r="O75" s="20">
        <f t="shared" si="12"/>
        <v>1077.354</v>
      </c>
      <c r="P75" s="20" t="str">
        <f t="shared" si="13"/>
        <v>Jun-2023</v>
      </c>
      <c r="Q75" s="46">
        <f t="shared" si="14"/>
        <v>6</v>
      </c>
      <c r="R75" s="46">
        <f t="shared" si="15"/>
        <v>2023</v>
      </c>
    </row>
    <row r="76" spans="1:18">
      <c r="A76">
        <v>4104</v>
      </c>
      <c r="B76" s="2">
        <v>45083</v>
      </c>
      <c r="C76" t="s">
        <v>724</v>
      </c>
      <c r="D76" t="s">
        <v>17</v>
      </c>
      <c r="E76" t="s">
        <v>20</v>
      </c>
      <c r="F76" t="s">
        <v>43</v>
      </c>
      <c r="G76">
        <v>9</v>
      </c>
      <c r="H76" s="20">
        <v>695.51</v>
      </c>
      <c r="I76">
        <v>6259.59</v>
      </c>
      <c r="J76" s="20">
        <f t="shared" si="8"/>
        <v>6259.59</v>
      </c>
      <c r="K76" s="17" t="str">
        <f>IF('Main Data'!I76&gt;=5000,"High", "Low")</f>
        <v>High</v>
      </c>
      <c r="L76" s="17">
        <f t="shared" si="9"/>
        <v>2023</v>
      </c>
      <c r="M76" s="17" t="str">
        <f t="shared" si="10"/>
        <v>Angela Owens</v>
      </c>
      <c r="N76" s="17" t="str">
        <f t="shared" si="11"/>
        <v>ANGELA OWENS</v>
      </c>
      <c r="O76" s="20">
        <f t="shared" si="12"/>
        <v>5633.6310000000003</v>
      </c>
      <c r="P76" s="20" t="str">
        <f t="shared" si="13"/>
        <v>Jun-2023</v>
      </c>
      <c r="Q76" s="46">
        <f t="shared" si="14"/>
        <v>6</v>
      </c>
      <c r="R76" s="46">
        <f t="shared" si="15"/>
        <v>2023</v>
      </c>
    </row>
    <row r="77" spans="1:18">
      <c r="A77">
        <v>7524</v>
      </c>
      <c r="B77" s="2">
        <v>45083</v>
      </c>
      <c r="C77" t="s">
        <v>977</v>
      </c>
      <c r="D77" t="s">
        <v>17</v>
      </c>
      <c r="E77" t="s">
        <v>11</v>
      </c>
      <c r="F77" t="s">
        <v>35</v>
      </c>
      <c r="G77">
        <v>3</v>
      </c>
      <c r="H77" s="20">
        <v>817.79</v>
      </c>
      <c r="I77">
        <v>2453.37</v>
      </c>
      <c r="J77" s="20">
        <f t="shared" si="8"/>
        <v>2453.37</v>
      </c>
      <c r="K77" s="17" t="str">
        <f>IF('Main Data'!I77&gt;=5000,"High", "Low")</f>
        <v>Low</v>
      </c>
      <c r="L77" s="17">
        <f t="shared" si="9"/>
        <v>2023</v>
      </c>
      <c r="M77" s="17" t="str">
        <f t="shared" si="10"/>
        <v>Janice Allen</v>
      </c>
      <c r="N77" s="17" t="str">
        <f t="shared" si="11"/>
        <v>JANICE ALLEN</v>
      </c>
      <c r="O77" s="20">
        <f t="shared" si="12"/>
        <v>2208.0329999999999</v>
      </c>
      <c r="P77" s="20" t="str">
        <f t="shared" si="13"/>
        <v>Jun-2023</v>
      </c>
      <c r="Q77" s="46">
        <f t="shared" si="14"/>
        <v>6</v>
      </c>
      <c r="R77" s="46">
        <f t="shared" si="15"/>
        <v>2023</v>
      </c>
    </row>
    <row r="78" spans="1:18">
      <c r="A78">
        <v>1480</v>
      </c>
      <c r="B78" s="2">
        <v>45084</v>
      </c>
      <c r="C78" t="s">
        <v>784</v>
      </c>
      <c r="D78" t="s">
        <v>25</v>
      </c>
      <c r="E78" t="s">
        <v>14</v>
      </c>
      <c r="F78" t="s">
        <v>29</v>
      </c>
      <c r="G78">
        <v>5</v>
      </c>
      <c r="H78" s="20">
        <v>45.8</v>
      </c>
      <c r="I78">
        <v>229</v>
      </c>
      <c r="J78" s="20">
        <f t="shared" si="8"/>
        <v>229</v>
      </c>
      <c r="K78" s="17" t="str">
        <f>IF('Main Data'!I78&gt;=5000,"High", "Low")</f>
        <v>Low</v>
      </c>
      <c r="L78" s="17">
        <f t="shared" si="9"/>
        <v>2023</v>
      </c>
      <c r="M78" s="17" t="str">
        <f t="shared" si="10"/>
        <v>Michael Potts Dds</v>
      </c>
      <c r="N78" s="17" t="str">
        <f t="shared" si="11"/>
        <v>MICHAEL POTTS DDS</v>
      </c>
      <c r="O78" s="20">
        <f t="shared" si="12"/>
        <v>206.1</v>
      </c>
      <c r="P78" s="20" t="str">
        <f t="shared" si="13"/>
        <v>Jun-2023</v>
      </c>
      <c r="Q78" s="46">
        <f t="shared" si="14"/>
        <v>6</v>
      </c>
      <c r="R78" s="46">
        <f t="shared" si="15"/>
        <v>2023</v>
      </c>
    </row>
    <row r="79" spans="1:18">
      <c r="A79">
        <v>4728</v>
      </c>
      <c r="B79" s="2">
        <v>45084</v>
      </c>
      <c r="C79" t="s">
        <v>945</v>
      </c>
      <c r="D79" t="s">
        <v>25</v>
      </c>
      <c r="E79" t="s">
        <v>20</v>
      </c>
      <c r="F79" t="s">
        <v>18</v>
      </c>
      <c r="G79">
        <v>3</v>
      </c>
      <c r="H79" s="20">
        <v>628.41999999999996</v>
      </c>
      <c r="I79">
        <v>1885.26</v>
      </c>
      <c r="J79" s="20">
        <f t="shared" si="8"/>
        <v>1885.2599999999998</v>
      </c>
      <c r="K79" s="17" t="str">
        <f>IF('Main Data'!I79&gt;=5000,"High", "Low")</f>
        <v>Low</v>
      </c>
      <c r="L79" s="17">
        <f t="shared" si="9"/>
        <v>2023</v>
      </c>
      <c r="M79" s="17" t="str">
        <f t="shared" si="10"/>
        <v>Maria Walker</v>
      </c>
      <c r="N79" s="17" t="str">
        <f t="shared" si="11"/>
        <v>MARIA WALKER</v>
      </c>
      <c r="O79" s="20">
        <f t="shared" si="12"/>
        <v>1696.7339999999999</v>
      </c>
      <c r="P79" s="20" t="str">
        <f t="shared" si="13"/>
        <v>Jun-2023</v>
      </c>
      <c r="Q79" s="46">
        <f t="shared" si="14"/>
        <v>6</v>
      </c>
      <c r="R79" s="46">
        <f t="shared" si="15"/>
        <v>2023</v>
      </c>
    </row>
    <row r="80" spans="1:18">
      <c r="A80">
        <v>3643</v>
      </c>
      <c r="B80" s="2">
        <v>45086</v>
      </c>
      <c r="C80" t="s">
        <v>326</v>
      </c>
      <c r="D80" t="s">
        <v>17</v>
      </c>
      <c r="E80" t="s">
        <v>14</v>
      </c>
      <c r="F80" t="s">
        <v>18</v>
      </c>
      <c r="G80">
        <v>7</v>
      </c>
      <c r="H80" s="20">
        <v>937.86</v>
      </c>
      <c r="I80">
        <v>6565.02</v>
      </c>
      <c r="J80" s="20">
        <f t="shared" si="8"/>
        <v>6565.02</v>
      </c>
      <c r="K80" s="17" t="str">
        <f>IF('Main Data'!I80&gt;=5000,"High", "Low")</f>
        <v>High</v>
      </c>
      <c r="L80" s="17">
        <f t="shared" si="9"/>
        <v>2023</v>
      </c>
      <c r="M80" s="17" t="str">
        <f t="shared" si="10"/>
        <v>Gregory Valencia</v>
      </c>
      <c r="N80" s="17" t="str">
        <f t="shared" si="11"/>
        <v>GREGORY VALENCIA</v>
      </c>
      <c r="O80" s="20">
        <f t="shared" si="12"/>
        <v>5908.518</v>
      </c>
      <c r="P80" s="20" t="str">
        <f t="shared" si="13"/>
        <v>Jun-2023</v>
      </c>
      <c r="Q80" s="46">
        <f t="shared" si="14"/>
        <v>6</v>
      </c>
      <c r="R80" s="46">
        <f t="shared" si="15"/>
        <v>2023</v>
      </c>
    </row>
    <row r="81" spans="1:18">
      <c r="A81">
        <v>5190</v>
      </c>
      <c r="B81" s="2">
        <v>45086</v>
      </c>
      <c r="C81" t="s">
        <v>662</v>
      </c>
      <c r="D81" t="s">
        <v>25</v>
      </c>
      <c r="E81" t="s">
        <v>11</v>
      </c>
      <c r="F81" t="s">
        <v>29</v>
      </c>
      <c r="G81">
        <v>8</v>
      </c>
      <c r="H81" s="20">
        <v>314.22000000000003</v>
      </c>
      <c r="I81">
        <v>2513.7600000000002</v>
      </c>
      <c r="J81" s="20">
        <f t="shared" si="8"/>
        <v>2513.7600000000002</v>
      </c>
      <c r="K81" s="17" t="str">
        <f>IF('Main Data'!I81&gt;=5000,"High", "Low")</f>
        <v>Low</v>
      </c>
      <c r="L81" s="17">
        <f t="shared" si="9"/>
        <v>2023</v>
      </c>
      <c r="M81" s="17" t="str">
        <f t="shared" si="10"/>
        <v>Nicole Davis</v>
      </c>
      <c r="N81" s="17" t="str">
        <f t="shared" si="11"/>
        <v>NICOLE DAVIS</v>
      </c>
      <c r="O81" s="20">
        <f t="shared" si="12"/>
        <v>2262.3840000000005</v>
      </c>
      <c r="P81" s="20" t="str">
        <f t="shared" si="13"/>
        <v>Jun-2023</v>
      </c>
      <c r="Q81" s="46">
        <f t="shared" si="14"/>
        <v>6</v>
      </c>
      <c r="R81" s="46">
        <f t="shared" si="15"/>
        <v>2023</v>
      </c>
    </row>
    <row r="82" spans="1:18">
      <c r="A82">
        <v>7972</v>
      </c>
      <c r="B82" s="2">
        <v>45086</v>
      </c>
      <c r="C82" t="s">
        <v>943</v>
      </c>
      <c r="D82" t="s">
        <v>25</v>
      </c>
      <c r="E82" t="s">
        <v>14</v>
      </c>
      <c r="F82" t="s">
        <v>29</v>
      </c>
      <c r="G82">
        <v>2</v>
      </c>
      <c r="H82" s="20">
        <v>302.49</v>
      </c>
      <c r="I82">
        <v>604.98</v>
      </c>
      <c r="J82" s="20">
        <f t="shared" si="8"/>
        <v>604.98</v>
      </c>
      <c r="K82" s="17" t="str">
        <f>IF('Main Data'!I82&gt;=5000,"High", "Low")</f>
        <v>Low</v>
      </c>
      <c r="L82" s="17">
        <f t="shared" si="9"/>
        <v>2023</v>
      </c>
      <c r="M82" s="17" t="str">
        <f t="shared" si="10"/>
        <v>Stephanie Foster</v>
      </c>
      <c r="N82" s="17" t="str">
        <f t="shared" si="11"/>
        <v>STEPHANIE FOSTER</v>
      </c>
      <c r="O82" s="20">
        <f t="shared" si="12"/>
        <v>544.48200000000008</v>
      </c>
      <c r="P82" s="20" t="str">
        <f t="shared" si="13"/>
        <v>Jun-2023</v>
      </c>
      <c r="Q82" s="46">
        <f t="shared" si="14"/>
        <v>6</v>
      </c>
      <c r="R82" s="46">
        <f t="shared" si="15"/>
        <v>2023</v>
      </c>
    </row>
    <row r="83" spans="1:18">
      <c r="A83">
        <v>6714</v>
      </c>
      <c r="B83" s="2">
        <v>45090</v>
      </c>
      <c r="C83" t="s">
        <v>393</v>
      </c>
      <c r="D83" t="s">
        <v>31</v>
      </c>
      <c r="E83" t="s">
        <v>11</v>
      </c>
      <c r="F83" t="s">
        <v>21</v>
      </c>
      <c r="G83">
        <v>4</v>
      </c>
      <c r="H83" s="20">
        <v>688.71</v>
      </c>
      <c r="I83">
        <v>2754.84</v>
      </c>
      <c r="J83" s="20">
        <f t="shared" si="8"/>
        <v>2754.84</v>
      </c>
      <c r="K83" s="17" t="str">
        <f>IF('Main Data'!I83&gt;=5000,"High", "Low")</f>
        <v>Low</v>
      </c>
      <c r="L83" s="17">
        <f t="shared" si="9"/>
        <v>2023</v>
      </c>
      <c r="M83" s="17" t="str">
        <f t="shared" si="10"/>
        <v>Connie Evans</v>
      </c>
      <c r="N83" s="17" t="str">
        <f t="shared" si="11"/>
        <v>CONNIE EVANS</v>
      </c>
      <c r="O83" s="20">
        <f t="shared" si="12"/>
        <v>2479.3560000000002</v>
      </c>
      <c r="P83" s="20" t="str">
        <f t="shared" si="13"/>
        <v>Jun-2023</v>
      </c>
      <c r="Q83" s="46">
        <f t="shared" si="14"/>
        <v>6</v>
      </c>
      <c r="R83" s="46">
        <f t="shared" si="15"/>
        <v>2023</v>
      </c>
    </row>
    <row r="84" spans="1:18">
      <c r="A84">
        <v>3567</v>
      </c>
      <c r="B84" s="2">
        <v>45090</v>
      </c>
      <c r="C84" t="s">
        <v>406</v>
      </c>
      <c r="D84" t="s">
        <v>25</v>
      </c>
      <c r="E84" t="s">
        <v>14</v>
      </c>
      <c r="F84" t="s">
        <v>29</v>
      </c>
      <c r="G84">
        <v>3</v>
      </c>
      <c r="H84" s="20">
        <v>485.14</v>
      </c>
      <c r="I84">
        <v>1455.42</v>
      </c>
      <c r="J84" s="20">
        <f t="shared" si="8"/>
        <v>1455.42</v>
      </c>
      <c r="K84" s="17" t="str">
        <f>IF('Main Data'!I84&gt;=5000,"High", "Low")</f>
        <v>Low</v>
      </c>
      <c r="L84" s="17">
        <f t="shared" si="9"/>
        <v>2023</v>
      </c>
      <c r="M84" s="17" t="str">
        <f t="shared" si="10"/>
        <v>Crystal Gonzalez</v>
      </c>
      <c r="N84" s="17" t="str">
        <f t="shared" si="11"/>
        <v>CRYSTAL GONZALEZ</v>
      </c>
      <c r="O84" s="20">
        <f t="shared" si="12"/>
        <v>1309.8779999999999</v>
      </c>
      <c r="P84" s="20" t="str">
        <f t="shared" si="13"/>
        <v>Jun-2023</v>
      </c>
      <c r="Q84" s="46">
        <f t="shared" si="14"/>
        <v>6</v>
      </c>
      <c r="R84" s="46">
        <f t="shared" si="15"/>
        <v>2023</v>
      </c>
    </row>
    <row r="85" spans="1:18">
      <c r="A85">
        <v>7714</v>
      </c>
      <c r="B85" s="2">
        <v>45090</v>
      </c>
      <c r="C85" t="s">
        <v>883</v>
      </c>
      <c r="D85" t="s">
        <v>31</v>
      </c>
      <c r="E85" t="s">
        <v>11</v>
      </c>
      <c r="F85" t="s">
        <v>15</v>
      </c>
      <c r="G85">
        <v>4</v>
      </c>
      <c r="H85" s="20">
        <v>248.79</v>
      </c>
      <c r="I85">
        <v>995.16</v>
      </c>
      <c r="J85" s="20">
        <f t="shared" si="8"/>
        <v>995.16</v>
      </c>
      <c r="K85" s="17" t="str">
        <f>IF('Main Data'!I85&gt;=5000,"High", "Low")</f>
        <v>Low</v>
      </c>
      <c r="L85" s="17">
        <f t="shared" si="9"/>
        <v>2023</v>
      </c>
      <c r="M85" s="17" t="str">
        <f t="shared" si="10"/>
        <v>Nicholas Dixon</v>
      </c>
      <c r="N85" s="17" t="str">
        <f t="shared" si="11"/>
        <v>NICHOLAS DIXON</v>
      </c>
      <c r="O85" s="20">
        <f t="shared" si="12"/>
        <v>895.64400000000001</v>
      </c>
      <c r="P85" s="20" t="str">
        <f t="shared" si="13"/>
        <v>Jun-2023</v>
      </c>
      <c r="Q85" s="46">
        <f t="shared" si="14"/>
        <v>6</v>
      </c>
      <c r="R85" s="46">
        <f t="shared" si="15"/>
        <v>2023</v>
      </c>
    </row>
    <row r="86" spans="1:18">
      <c r="A86">
        <v>3709</v>
      </c>
      <c r="B86" s="2">
        <v>45090</v>
      </c>
      <c r="C86" t="s">
        <v>971</v>
      </c>
      <c r="D86" t="s">
        <v>31</v>
      </c>
      <c r="E86" t="s">
        <v>11</v>
      </c>
      <c r="F86" t="s">
        <v>29</v>
      </c>
      <c r="G86">
        <v>1</v>
      </c>
      <c r="H86" s="20">
        <v>943.65</v>
      </c>
      <c r="I86">
        <v>943.65</v>
      </c>
      <c r="J86" s="20">
        <f t="shared" si="8"/>
        <v>943.65</v>
      </c>
      <c r="K86" s="17" t="str">
        <f>IF('Main Data'!I86&gt;=5000,"High", "Low")</f>
        <v>Low</v>
      </c>
      <c r="L86" s="17">
        <f t="shared" si="9"/>
        <v>2023</v>
      </c>
      <c r="M86" s="17" t="str">
        <f t="shared" si="10"/>
        <v>Penny Diaz</v>
      </c>
      <c r="N86" s="17" t="str">
        <f t="shared" si="11"/>
        <v>PENNY DIAZ</v>
      </c>
      <c r="O86" s="20">
        <f t="shared" si="12"/>
        <v>849.28499999999997</v>
      </c>
      <c r="P86" s="20" t="str">
        <f t="shared" si="13"/>
        <v>Jun-2023</v>
      </c>
      <c r="Q86" s="46">
        <f t="shared" si="14"/>
        <v>6</v>
      </c>
      <c r="R86" s="46">
        <f t="shared" si="15"/>
        <v>2023</v>
      </c>
    </row>
    <row r="87" spans="1:18">
      <c r="A87">
        <v>4429</v>
      </c>
      <c r="B87" s="2">
        <v>45091</v>
      </c>
      <c r="C87" t="s">
        <v>284</v>
      </c>
      <c r="D87" t="s">
        <v>31</v>
      </c>
      <c r="E87" t="s">
        <v>14</v>
      </c>
      <c r="F87" t="s">
        <v>18</v>
      </c>
      <c r="G87">
        <v>6</v>
      </c>
      <c r="H87" s="20">
        <v>681.24</v>
      </c>
      <c r="I87">
        <v>4087.44</v>
      </c>
      <c r="J87" s="20">
        <f t="shared" si="8"/>
        <v>4087.44</v>
      </c>
      <c r="K87" s="17" t="str">
        <f>IF('Main Data'!I87&gt;=5000,"High", "Low")</f>
        <v>Low</v>
      </c>
      <c r="L87" s="17">
        <f t="shared" si="9"/>
        <v>2023</v>
      </c>
      <c r="M87" s="17" t="str">
        <f t="shared" si="10"/>
        <v>James Whitney</v>
      </c>
      <c r="N87" s="17" t="str">
        <f t="shared" si="11"/>
        <v>JAMES WHITNEY</v>
      </c>
      <c r="O87" s="20">
        <f t="shared" si="12"/>
        <v>3678.6959999999999</v>
      </c>
      <c r="P87" s="20" t="str">
        <f t="shared" si="13"/>
        <v>Jun-2023</v>
      </c>
      <c r="Q87" s="46">
        <f t="shared" si="14"/>
        <v>6</v>
      </c>
      <c r="R87" s="46">
        <f t="shared" si="15"/>
        <v>2023</v>
      </c>
    </row>
    <row r="88" spans="1:18">
      <c r="A88">
        <v>3654</v>
      </c>
      <c r="B88" s="2">
        <v>45092</v>
      </c>
      <c r="C88" t="s">
        <v>560</v>
      </c>
      <c r="D88" t="s">
        <v>25</v>
      </c>
      <c r="E88" t="s">
        <v>14</v>
      </c>
      <c r="F88" t="s">
        <v>29</v>
      </c>
      <c r="G88">
        <v>8</v>
      </c>
      <c r="H88" s="20">
        <v>986.76</v>
      </c>
      <c r="I88">
        <v>7894.08</v>
      </c>
      <c r="J88" s="20">
        <f t="shared" si="8"/>
        <v>7894.08</v>
      </c>
      <c r="K88" s="17" t="str">
        <f>IF('Main Data'!I88&gt;=5000,"High", "Low")</f>
        <v>High</v>
      </c>
      <c r="L88" s="17">
        <f t="shared" si="9"/>
        <v>2023</v>
      </c>
      <c r="M88" s="17" t="str">
        <f t="shared" si="10"/>
        <v>Jerry Hancock</v>
      </c>
      <c r="N88" s="17" t="str">
        <f t="shared" si="11"/>
        <v>JERRY HANCOCK</v>
      </c>
      <c r="O88" s="20">
        <f t="shared" si="12"/>
        <v>7104.6720000000005</v>
      </c>
      <c r="P88" s="20" t="str">
        <f t="shared" si="13"/>
        <v>Jun-2023</v>
      </c>
      <c r="Q88" s="46">
        <f t="shared" si="14"/>
        <v>6</v>
      </c>
      <c r="R88" s="46">
        <f t="shared" si="15"/>
        <v>2023</v>
      </c>
    </row>
    <row r="89" spans="1:18">
      <c r="A89">
        <v>7893</v>
      </c>
      <c r="B89" s="2">
        <v>45093</v>
      </c>
      <c r="C89" t="s">
        <v>56</v>
      </c>
      <c r="D89" t="s">
        <v>10</v>
      </c>
      <c r="E89" t="s">
        <v>11</v>
      </c>
      <c r="F89" t="s">
        <v>29</v>
      </c>
      <c r="G89">
        <v>5</v>
      </c>
      <c r="H89" s="20">
        <v>627.91</v>
      </c>
      <c r="I89">
        <v>3139.55</v>
      </c>
      <c r="J89" s="20">
        <f t="shared" si="8"/>
        <v>3139.5499999999997</v>
      </c>
      <c r="K89" s="17" t="str">
        <f>IF('Main Data'!I89&gt;=5000,"High", "Low")</f>
        <v>Low</v>
      </c>
      <c r="L89" s="17">
        <f t="shared" si="9"/>
        <v>2023</v>
      </c>
      <c r="M89" s="17" t="str">
        <f t="shared" si="10"/>
        <v>Tonya Stewart</v>
      </c>
      <c r="N89" s="17" t="str">
        <f t="shared" si="11"/>
        <v>TONYA STEWART</v>
      </c>
      <c r="O89" s="20">
        <f t="shared" si="12"/>
        <v>2825.5950000000003</v>
      </c>
      <c r="P89" s="20" t="str">
        <f t="shared" si="13"/>
        <v>Jun-2023</v>
      </c>
      <c r="Q89" s="46">
        <f t="shared" si="14"/>
        <v>6</v>
      </c>
      <c r="R89" s="46">
        <f t="shared" si="15"/>
        <v>2023</v>
      </c>
    </row>
    <row r="90" spans="1:18">
      <c r="A90">
        <v>9767</v>
      </c>
      <c r="B90" s="2">
        <v>45093</v>
      </c>
      <c r="C90" t="s">
        <v>855</v>
      </c>
      <c r="D90" t="s">
        <v>10</v>
      </c>
      <c r="E90" t="s">
        <v>20</v>
      </c>
      <c r="F90" t="s">
        <v>43</v>
      </c>
      <c r="G90">
        <v>3</v>
      </c>
      <c r="H90" s="20">
        <v>695.24</v>
      </c>
      <c r="I90">
        <v>2085.7199999999998</v>
      </c>
      <c r="J90" s="20">
        <f t="shared" si="8"/>
        <v>2085.7200000000003</v>
      </c>
      <c r="K90" s="17" t="str">
        <f>IF('Main Data'!I90&gt;=5000,"High", "Low")</f>
        <v>Low</v>
      </c>
      <c r="L90" s="17">
        <f t="shared" si="9"/>
        <v>2023</v>
      </c>
      <c r="M90" s="17" t="str">
        <f t="shared" si="10"/>
        <v>Tanya Nash</v>
      </c>
      <c r="N90" s="17" t="str">
        <f t="shared" si="11"/>
        <v>TANYA NASH</v>
      </c>
      <c r="O90" s="20">
        <f t="shared" si="12"/>
        <v>1877.1480000000001</v>
      </c>
      <c r="P90" s="20" t="str">
        <f t="shared" si="13"/>
        <v>Jun-2023</v>
      </c>
      <c r="Q90" s="46">
        <f t="shared" si="14"/>
        <v>6</v>
      </c>
      <c r="R90" s="46">
        <f t="shared" si="15"/>
        <v>2023</v>
      </c>
    </row>
    <row r="91" spans="1:18">
      <c r="A91">
        <v>6376</v>
      </c>
      <c r="B91" s="2">
        <v>45093</v>
      </c>
      <c r="C91" t="s">
        <v>861</v>
      </c>
      <c r="D91" t="s">
        <v>10</v>
      </c>
      <c r="E91" t="s">
        <v>14</v>
      </c>
      <c r="F91" t="s">
        <v>12</v>
      </c>
      <c r="G91">
        <v>7</v>
      </c>
      <c r="H91" s="20">
        <v>313.19</v>
      </c>
      <c r="I91">
        <v>2192.33</v>
      </c>
      <c r="J91" s="20">
        <f t="shared" si="8"/>
        <v>2192.33</v>
      </c>
      <c r="K91" s="17" t="str">
        <f>IF('Main Data'!I91&gt;=5000,"High", "Low")</f>
        <v>Low</v>
      </c>
      <c r="L91" s="17">
        <f t="shared" si="9"/>
        <v>2023</v>
      </c>
      <c r="M91" s="17" t="str">
        <f t="shared" si="10"/>
        <v>Grace Kelly</v>
      </c>
      <c r="N91" s="17" t="str">
        <f t="shared" si="11"/>
        <v>GRACE KELLY</v>
      </c>
      <c r="O91" s="20">
        <f t="shared" si="12"/>
        <v>1973.0969999999998</v>
      </c>
      <c r="P91" s="20" t="str">
        <f t="shared" si="13"/>
        <v>Jun-2023</v>
      </c>
      <c r="Q91" s="46">
        <f t="shared" si="14"/>
        <v>6</v>
      </c>
      <c r="R91" s="46">
        <f t="shared" si="15"/>
        <v>2023</v>
      </c>
    </row>
    <row r="92" spans="1:18">
      <c r="A92">
        <v>8413</v>
      </c>
      <c r="B92" s="2">
        <v>45094</v>
      </c>
      <c r="C92" t="s">
        <v>271</v>
      </c>
      <c r="D92" t="s">
        <v>25</v>
      </c>
      <c r="E92" t="s">
        <v>14</v>
      </c>
      <c r="F92" t="s">
        <v>15</v>
      </c>
      <c r="G92">
        <v>8</v>
      </c>
      <c r="H92" s="20">
        <v>267.16000000000003</v>
      </c>
      <c r="I92">
        <v>2137.2800000000002</v>
      </c>
      <c r="J92" s="20">
        <f t="shared" si="8"/>
        <v>2137.2800000000002</v>
      </c>
      <c r="K92" s="17" t="str">
        <f>IF('Main Data'!I92&gt;=5000,"High", "Low")</f>
        <v>Low</v>
      </c>
      <c r="L92" s="17">
        <f t="shared" si="9"/>
        <v>2023</v>
      </c>
      <c r="M92" s="17" t="str">
        <f t="shared" si="10"/>
        <v>Kathleen Cox</v>
      </c>
      <c r="N92" s="17" t="str">
        <f t="shared" si="11"/>
        <v>KATHLEEN COX</v>
      </c>
      <c r="O92" s="20">
        <f t="shared" si="12"/>
        <v>1923.5520000000001</v>
      </c>
      <c r="P92" s="20" t="str">
        <f t="shared" si="13"/>
        <v>Jun-2023</v>
      </c>
      <c r="Q92" s="46">
        <f t="shared" si="14"/>
        <v>6</v>
      </c>
      <c r="R92" s="46">
        <f t="shared" si="15"/>
        <v>2023</v>
      </c>
    </row>
    <row r="93" spans="1:18">
      <c r="A93">
        <v>2367</v>
      </c>
      <c r="B93" s="2">
        <v>45094</v>
      </c>
      <c r="C93" t="s">
        <v>416</v>
      </c>
      <c r="D93" t="s">
        <v>25</v>
      </c>
      <c r="E93" t="s">
        <v>14</v>
      </c>
      <c r="F93" t="s">
        <v>21</v>
      </c>
      <c r="G93">
        <v>8</v>
      </c>
      <c r="H93" s="20">
        <v>986.8</v>
      </c>
      <c r="I93">
        <v>7894.4</v>
      </c>
      <c r="J93" s="20">
        <f t="shared" si="8"/>
        <v>7894.4</v>
      </c>
      <c r="K93" s="17" t="str">
        <f>IF('Main Data'!I93&gt;=5000,"High", "Low")</f>
        <v>High</v>
      </c>
      <c r="L93" s="17">
        <f t="shared" si="9"/>
        <v>2023</v>
      </c>
      <c r="M93" s="17" t="str">
        <f t="shared" si="10"/>
        <v>David Sampson</v>
      </c>
      <c r="N93" s="17" t="str">
        <f t="shared" si="11"/>
        <v>DAVID SAMPSON</v>
      </c>
      <c r="O93" s="20">
        <f t="shared" si="12"/>
        <v>7104.96</v>
      </c>
      <c r="P93" s="20" t="str">
        <f t="shared" si="13"/>
        <v>Jun-2023</v>
      </c>
      <c r="Q93" s="46">
        <f t="shared" si="14"/>
        <v>6</v>
      </c>
      <c r="R93" s="46">
        <f t="shared" si="15"/>
        <v>2023</v>
      </c>
    </row>
    <row r="94" spans="1:18">
      <c r="A94">
        <v>1836</v>
      </c>
      <c r="B94" s="2">
        <v>45094</v>
      </c>
      <c r="C94" t="s">
        <v>464</v>
      </c>
      <c r="D94" t="s">
        <v>10</v>
      </c>
      <c r="E94" t="s">
        <v>20</v>
      </c>
      <c r="F94" t="s">
        <v>35</v>
      </c>
      <c r="G94">
        <v>3</v>
      </c>
      <c r="H94" s="20">
        <v>343.53</v>
      </c>
      <c r="I94">
        <v>1030.5899999999999</v>
      </c>
      <c r="J94" s="20">
        <f t="shared" si="8"/>
        <v>1030.5899999999999</v>
      </c>
      <c r="K94" s="17" t="str">
        <f>IF('Main Data'!I94&gt;=5000,"High", "Low")</f>
        <v>Low</v>
      </c>
      <c r="L94" s="17">
        <f t="shared" si="9"/>
        <v>2023</v>
      </c>
      <c r="M94" s="17" t="str">
        <f t="shared" si="10"/>
        <v>Kimberly Dixon</v>
      </c>
      <c r="N94" s="17" t="str">
        <f t="shared" si="11"/>
        <v>KIMBERLY DIXON</v>
      </c>
      <c r="O94" s="20">
        <f t="shared" si="12"/>
        <v>927.53099999999995</v>
      </c>
      <c r="P94" s="20" t="str">
        <f t="shared" si="13"/>
        <v>Jun-2023</v>
      </c>
      <c r="Q94" s="46">
        <f t="shared" si="14"/>
        <v>6</v>
      </c>
      <c r="R94" s="46">
        <f t="shared" si="15"/>
        <v>2023</v>
      </c>
    </row>
    <row r="95" spans="1:18">
      <c r="A95">
        <v>9848</v>
      </c>
      <c r="B95" s="2">
        <v>45094</v>
      </c>
      <c r="C95" t="s">
        <v>478</v>
      </c>
      <c r="D95" t="s">
        <v>10</v>
      </c>
      <c r="E95" t="s">
        <v>11</v>
      </c>
      <c r="F95" t="s">
        <v>15</v>
      </c>
      <c r="G95">
        <v>4</v>
      </c>
      <c r="H95" s="20">
        <v>40.35</v>
      </c>
      <c r="I95">
        <v>161.4</v>
      </c>
      <c r="J95" s="20">
        <f t="shared" si="8"/>
        <v>161.4</v>
      </c>
      <c r="K95" s="17" t="str">
        <f>IF('Main Data'!I95&gt;=5000,"High", "Low")</f>
        <v>Low</v>
      </c>
      <c r="L95" s="17">
        <f t="shared" si="9"/>
        <v>2023</v>
      </c>
      <c r="M95" s="17" t="str">
        <f t="shared" si="10"/>
        <v>Robert Jennings</v>
      </c>
      <c r="N95" s="17" t="str">
        <f t="shared" si="11"/>
        <v>ROBERT JENNINGS</v>
      </c>
      <c r="O95" s="20">
        <f t="shared" si="12"/>
        <v>145.26000000000002</v>
      </c>
      <c r="P95" s="20" t="str">
        <f t="shared" si="13"/>
        <v>Jun-2023</v>
      </c>
      <c r="Q95" s="46">
        <f t="shared" si="14"/>
        <v>6</v>
      </c>
      <c r="R95" s="46">
        <f t="shared" si="15"/>
        <v>2023</v>
      </c>
    </row>
    <row r="96" spans="1:18">
      <c r="A96">
        <v>7160</v>
      </c>
      <c r="B96" s="2">
        <v>45094</v>
      </c>
      <c r="C96" t="s">
        <v>777</v>
      </c>
      <c r="D96" t="s">
        <v>25</v>
      </c>
      <c r="E96" t="s">
        <v>14</v>
      </c>
      <c r="F96" t="s">
        <v>35</v>
      </c>
      <c r="G96">
        <v>8</v>
      </c>
      <c r="H96" s="20">
        <v>627.35</v>
      </c>
      <c r="I96">
        <v>5018.8</v>
      </c>
      <c r="J96" s="20">
        <f t="shared" si="8"/>
        <v>5018.8</v>
      </c>
      <c r="K96" s="17" t="str">
        <f>IF('Main Data'!I96&gt;=5000,"High", "Low")</f>
        <v>High</v>
      </c>
      <c r="L96" s="17">
        <f t="shared" si="9"/>
        <v>2023</v>
      </c>
      <c r="M96" s="17" t="str">
        <f t="shared" si="10"/>
        <v>Jacqueline Evans</v>
      </c>
      <c r="N96" s="17" t="str">
        <f t="shared" si="11"/>
        <v>JACQUELINE EVANS</v>
      </c>
      <c r="O96" s="20">
        <f t="shared" si="12"/>
        <v>4516.92</v>
      </c>
      <c r="P96" s="20" t="str">
        <f t="shared" si="13"/>
        <v>Jun-2023</v>
      </c>
      <c r="Q96" s="46">
        <f t="shared" si="14"/>
        <v>6</v>
      </c>
      <c r="R96" s="46">
        <f t="shared" si="15"/>
        <v>2023</v>
      </c>
    </row>
    <row r="97" spans="1:18">
      <c r="A97">
        <v>3642</v>
      </c>
      <c r="B97" s="2">
        <v>45095</v>
      </c>
      <c r="C97" t="s">
        <v>721</v>
      </c>
      <c r="D97" t="s">
        <v>10</v>
      </c>
      <c r="E97" t="s">
        <v>11</v>
      </c>
      <c r="F97" t="s">
        <v>21</v>
      </c>
      <c r="G97">
        <v>7</v>
      </c>
      <c r="H97" s="20">
        <v>410.28</v>
      </c>
      <c r="I97">
        <v>2871.96</v>
      </c>
      <c r="J97" s="20">
        <f t="shared" si="8"/>
        <v>2871.96</v>
      </c>
      <c r="K97" s="17" t="str">
        <f>IF('Main Data'!I97&gt;=5000,"High", "Low")</f>
        <v>Low</v>
      </c>
      <c r="L97" s="17">
        <f t="shared" si="9"/>
        <v>2023</v>
      </c>
      <c r="M97" s="17" t="str">
        <f t="shared" si="10"/>
        <v>Cody Wang</v>
      </c>
      <c r="N97" s="17" t="str">
        <f t="shared" si="11"/>
        <v>CODY WANG</v>
      </c>
      <c r="O97" s="20">
        <f t="shared" si="12"/>
        <v>2584.7640000000001</v>
      </c>
      <c r="P97" s="20" t="str">
        <f t="shared" si="13"/>
        <v>Jun-2023</v>
      </c>
      <c r="Q97" s="46">
        <f t="shared" si="14"/>
        <v>6</v>
      </c>
      <c r="R97" s="46">
        <f t="shared" si="15"/>
        <v>2023</v>
      </c>
    </row>
    <row r="98" spans="1:18">
      <c r="A98">
        <v>1641</v>
      </c>
      <c r="B98" s="2">
        <v>45095</v>
      </c>
      <c r="C98" t="s">
        <v>822</v>
      </c>
      <c r="D98" t="s">
        <v>10</v>
      </c>
      <c r="E98" t="s">
        <v>14</v>
      </c>
      <c r="F98" t="s">
        <v>12</v>
      </c>
      <c r="G98">
        <v>3</v>
      </c>
      <c r="H98" s="20">
        <v>183.09</v>
      </c>
      <c r="I98">
        <v>549.27</v>
      </c>
      <c r="J98" s="20">
        <f t="shared" si="8"/>
        <v>549.27</v>
      </c>
      <c r="K98" s="17" t="str">
        <f>IF('Main Data'!I98&gt;=5000,"High", "Low")</f>
        <v>Low</v>
      </c>
      <c r="L98" s="17">
        <f t="shared" si="9"/>
        <v>2023</v>
      </c>
      <c r="M98" s="17" t="str">
        <f t="shared" si="10"/>
        <v>Dylan Carter</v>
      </c>
      <c r="N98" s="17" t="str">
        <f t="shared" si="11"/>
        <v>DYLAN CARTER</v>
      </c>
      <c r="O98" s="20">
        <f t="shared" si="12"/>
        <v>494.34300000000002</v>
      </c>
      <c r="P98" s="20" t="str">
        <f t="shared" si="13"/>
        <v>Jun-2023</v>
      </c>
      <c r="Q98" s="46">
        <f t="shared" si="14"/>
        <v>6</v>
      </c>
      <c r="R98" s="46">
        <f t="shared" si="15"/>
        <v>2023</v>
      </c>
    </row>
    <row r="99" spans="1:18">
      <c r="A99">
        <v>9352</v>
      </c>
      <c r="B99" s="2">
        <v>45095</v>
      </c>
      <c r="C99" t="s">
        <v>908</v>
      </c>
      <c r="D99" t="s">
        <v>17</v>
      </c>
      <c r="E99" t="s">
        <v>11</v>
      </c>
      <c r="F99" t="s">
        <v>26</v>
      </c>
      <c r="G99">
        <v>5</v>
      </c>
      <c r="H99" s="20">
        <v>842.46</v>
      </c>
      <c r="I99">
        <v>4212.3</v>
      </c>
      <c r="J99" s="20">
        <f t="shared" si="8"/>
        <v>4212.3</v>
      </c>
      <c r="K99" s="17" t="str">
        <f>IF('Main Data'!I99&gt;=5000,"High", "Low")</f>
        <v>Low</v>
      </c>
      <c r="L99" s="17">
        <f t="shared" si="9"/>
        <v>2023</v>
      </c>
      <c r="M99" s="17" t="str">
        <f t="shared" si="10"/>
        <v>Lindsay Nichols</v>
      </c>
      <c r="N99" s="17" t="str">
        <f t="shared" si="11"/>
        <v>LINDSAY NICHOLS</v>
      </c>
      <c r="O99" s="20">
        <f t="shared" si="12"/>
        <v>3791.07</v>
      </c>
      <c r="P99" s="20" t="str">
        <f t="shared" si="13"/>
        <v>Jun-2023</v>
      </c>
      <c r="Q99" s="46">
        <f t="shared" si="14"/>
        <v>6</v>
      </c>
      <c r="R99" s="46">
        <f t="shared" si="15"/>
        <v>2023</v>
      </c>
    </row>
    <row r="100" spans="1:18">
      <c r="A100">
        <v>9951</v>
      </c>
      <c r="B100" s="2">
        <v>45096</v>
      </c>
      <c r="C100" t="s">
        <v>447</v>
      </c>
      <c r="D100" t="s">
        <v>25</v>
      </c>
      <c r="E100" t="s">
        <v>20</v>
      </c>
      <c r="F100" t="s">
        <v>21</v>
      </c>
      <c r="G100">
        <v>5</v>
      </c>
      <c r="H100" s="20">
        <v>346.06</v>
      </c>
      <c r="I100">
        <v>1730.3</v>
      </c>
      <c r="J100" s="20">
        <f t="shared" si="8"/>
        <v>1730.3</v>
      </c>
      <c r="K100" s="17" t="str">
        <f>IF('Main Data'!I100&gt;=5000,"High", "Low")</f>
        <v>Low</v>
      </c>
      <c r="L100" s="17">
        <f t="shared" si="9"/>
        <v>2023</v>
      </c>
      <c r="M100" s="17" t="str">
        <f t="shared" si="10"/>
        <v>Emily Lopez</v>
      </c>
      <c r="N100" s="17" t="str">
        <f t="shared" si="11"/>
        <v>EMILY LOPEZ</v>
      </c>
      <c r="O100" s="20">
        <f t="shared" si="12"/>
        <v>1557.27</v>
      </c>
      <c r="P100" s="20" t="str">
        <f t="shared" si="13"/>
        <v>Jun-2023</v>
      </c>
      <c r="Q100" s="46">
        <f t="shared" si="14"/>
        <v>6</v>
      </c>
      <c r="R100" s="46">
        <f t="shared" si="15"/>
        <v>2023</v>
      </c>
    </row>
    <row r="101" spans="1:18">
      <c r="A101">
        <v>6580</v>
      </c>
      <c r="B101" s="2">
        <v>45096</v>
      </c>
      <c r="C101" t="s">
        <v>770</v>
      </c>
      <c r="D101" t="s">
        <v>10</v>
      </c>
      <c r="E101" t="s">
        <v>11</v>
      </c>
      <c r="F101" t="s">
        <v>43</v>
      </c>
      <c r="G101">
        <v>6</v>
      </c>
      <c r="H101" s="20">
        <v>405.32</v>
      </c>
      <c r="I101">
        <v>2431.92</v>
      </c>
      <c r="J101" s="20">
        <f t="shared" si="8"/>
        <v>2431.92</v>
      </c>
      <c r="K101" s="17" t="str">
        <f>IF('Main Data'!I101&gt;=5000,"High", "Low")</f>
        <v>Low</v>
      </c>
      <c r="L101" s="17">
        <f t="shared" si="9"/>
        <v>2023</v>
      </c>
      <c r="M101" s="17" t="str">
        <f t="shared" si="10"/>
        <v>Tammy Vega</v>
      </c>
      <c r="N101" s="17" t="str">
        <f t="shared" si="11"/>
        <v>TAMMY VEGA</v>
      </c>
      <c r="O101" s="20">
        <f t="shared" si="12"/>
        <v>2188.7280000000001</v>
      </c>
      <c r="P101" s="20" t="str">
        <f t="shared" si="13"/>
        <v>Jun-2023</v>
      </c>
      <c r="Q101" s="46">
        <f t="shared" si="14"/>
        <v>6</v>
      </c>
      <c r="R101" s="46">
        <f t="shared" si="15"/>
        <v>2023</v>
      </c>
    </row>
    <row r="102" spans="1:18">
      <c r="A102">
        <v>1307</v>
      </c>
      <c r="B102" s="2">
        <v>45097</v>
      </c>
      <c r="C102" t="s">
        <v>193</v>
      </c>
      <c r="D102" t="s">
        <v>10</v>
      </c>
      <c r="E102" t="s">
        <v>14</v>
      </c>
      <c r="F102" t="s">
        <v>26</v>
      </c>
      <c r="G102">
        <v>6</v>
      </c>
      <c r="H102" s="20">
        <v>31.06</v>
      </c>
      <c r="I102">
        <v>186.36</v>
      </c>
      <c r="J102" s="20">
        <f t="shared" si="8"/>
        <v>186.35999999999999</v>
      </c>
      <c r="K102" s="17" t="str">
        <f>IF('Main Data'!I102&gt;=5000,"High", "Low")</f>
        <v>Low</v>
      </c>
      <c r="L102" s="17">
        <f t="shared" si="9"/>
        <v>2023</v>
      </c>
      <c r="M102" s="17" t="str">
        <f t="shared" si="10"/>
        <v>Melinda Fernandez</v>
      </c>
      <c r="N102" s="17" t="str">
        <f t="shared" si="11"/>
        <v>MELINDA FERNANDEZ</v>
      </c>
      <c r="O102" s="20">
        <f t="shared" si="12"/>
        <v>167.72399999999999</v>
      </c>
      <c r="P102" s="20" t="str">
        <f t="shared" si="13"/>
        <v>Jun-2023</v>
      </c>
      <c r="Q102" s="46">
        <f t="shared" si="14"/>
        <v>6</v>
      </c>
      <c r="R102" s="46">
        <f t="shared" si="15"/>
        <v>2023</v>
      </c>
    </row>
    <row r="103" spans="1:18">
      <c r="A103">
        <v>9894</v>
      </c>
      <c r="B103" s="2">
        <v>45097</v>
      </c>
      <c r="C103" t="s">
        <v>754</v>
      </c>
      <c r="D103" t="s">
        <v>17</v>
      </c>
      <c r="E103" t="s">
        <v>20</v>
      </c>
      <c r="F103" t="s">
        <v>26</v>
      </c>
      <c r="G103">
        <v>6</v>
      </c>
      <c r="H103" s="20">
        <v>470.55</v>
      </c>
      <c r="I103">
        <v>2823.3</v>
      </c>
      <c r="J103" s="20">
        <f t="shared" si="8"/>
        <v>2823.3</v>
      </c>
      <c r="K103" s="17" t="str">
        <f>IF('Main Data'!I103&gt;=5000,"High", "Low")</f>
        <v>Low</v>
      </c>
      <c r="L103" s="17">
        <f t="shared" si="9"/>
        <v>2023</v>
      </c>
      <c r="M103" s="17" t="str">
        <f t="shared" si="10"/>
        <v>John White</v>
      </c>
      <c r="N103" s="17" t="str">
        <f t="shared" si="11"/>
        <v>JOHN WHITE</v>
      </c>
      <c r="O103" s="20">
        <f t="shared" si="12"/>
        <v>2540.9700000000003</v>
      </c>
      <c r="P103" s="20" t="str">
        <f t="shared" si="13"/>
        <v>Jun-2023</v>
      </c>
      <c r="Q103" s="46">
        <f t="shared" si="14"/>
        <v>6</v>
      </c>
      <c r="R103" s="46">
        <f t="shared" si="15"/>
        <v>2023</v>
      </c>
    </row>
    <row r="104" spans="1:18">
      <c r="A104">
        <v>7476</v>
      </c>
      <c r="B104" s="2">
        <v>45097</v>
      </c>
      <c r="C104" t="s">
        <v>764</v>
      </c>
      <c r="D104" t="s">
        <v>31</v>
      </c>
      <c r="E104" t="s">
        <v>11</v>
      </c>
      <c r="F104" t="s">
        <v>18</v>
      </c>
      <c r="G104">
        <v>3</v>
      </c>
      <c r="H104" s="20">
        <v>758.6</v>
      </c>
      <c r="I104">
        <v>2275.8000000000002</v>
      </c>
      <c r="J104" s="20">
        <f t="shared" si="8"/>
        <v>2275.8000000000002</v>
      </c>
      <c r="K104" s="17" t="str">
        <f>IF('Main Data'!I104&gt;=5000,"High", "Low")</f>
        <v>Low</v>
      </c>
      <c r="L104" s="17">
        <f t="shared" si="9"/>
        <v>2023</v>
      </c>
      <c r="M104" s="17" t="str">
        <f t="shared" si="10"/>
        <v>Jacqueline Garza</v>
      </c>
      <c r="N104" s="17" t="str">
        <f t="shared" si="11"/>
        <v>JACQUELINE GARZA</v>
      </c>
      <c r="O104" s="20">
        <f t="shared" si="12"/>
        <v>2048.2200000000003</v>
      </c>
      <c r="P104" s="20" t="str">
        <f t="shared" si="13"/>
        <v>Jun-2023</v>
      </c>
      <c r="Q104" s="46">
        <f t="shared" si="14"/>
        <v>6</v>
      </c>
      <c r="R104" s="46">
        <f t="shared" si="15"/>
        <v>2023</v>
      </c>
    </row>
    <row r="105" spans="1:18">
      <c r="A105">
        <v>9950</v>
      </c>
      <c r="B105" s="2">
        <v>45098</v>
      </c>
      <c r="C105" t="s">
        <v>368</v>
      </c>
      <c r="D105" t="s">
        <v>10</v>
      </c>
      <c r="E105" t="s">
        <v>20</v>
      </c>
      <c r="F105" t="s">
        <v>43</v>
      </c>
      <c r="G105">
        <v>7</v>
      </c>
      <c r="H105" s="20">
        <v>415.24</v>
      </c>
      <c r="I105">
        <v>2906.68</v>
      </c>
      <c r="J105" s="20">
        <f t="shared" si="8"/>
        <v>2906.6800000000003</v>
      </c>
      <c r="K105" s="17" t="str">
        <f>IF('Main Data'!I105&gt;=5000,"High", "Low")</f>
        <v>Low</v>
      </c>
      <c r="L105" s="17">
        <f t="shared" si="9"/>
        <v>2023</v>
      </c>
      <c r="M105" s="17" t="str">
        <f t="shared" si="10"/>
        <v>Catherine Adams</v>
      </c>
      <c r="N105" s="17" t="str">
        <f t="shared" si="11"/>
        <v>CATHERINE ADAMS</v>
      </c>
      <c r="O105" s="20">
        <f t="shared" si="12"/>
        <v>2616.0120000000002</v>
      </c>
      <c r="P105" s="20" t="str">
        <f t="shared" si="13"/>
        <v>Jun-2023</v>
      </c>
      <c r="Q105" s="46">
        <f t="shared" si="14"/>
        <v>6</v>
      </c>
      <c r="R105" s="46">
        <f t="shared" si="15"/>
        <v>2023</v>
      </c>
    </row>
    <row r="106" spans="1:18">
      <c r="A106">
        <v>7167</v>
      </c>
      <c r="B106" s="2">
        <v>45098</v>
      </c>
      <c r="C106" t="s">
        <v>481</v>
      </c>
      <c r="D106" t="s">
        <v>31</v>
      </c>
      <c r="E106" t="s">
        <v>14</v>
      </c>
      <c r="F106" t="s">
        <v>21</v>
      </c>
      <c r="G106">
        <v>5</v>
      </c>
      <c r="H106" s="20">
        <v>869.59</v>
      </c>
      <c r="I106">
        <v>4347.95</v>
      </c>
      <c r="J106" s="20">
        <f t="shared" si="8"/>
        <v>4347.95</v>
      </c>
      <c r="K106" s="17" t="str">
        <f>IF('Main Data'!I106&gt;=5000,"High", "Low")</f>
        <v>Low</v>
      </c>
      <c r="L106" s="17">
        <f t="shared" si="9"/>
        <v>2023</v>
      </c>
      <c r="M106" s="17" t="str">
        <f t="shared" si="10"/>
        <v>Adam Huff</v>
      </c>
      <c r="N106" s="17" t="str">
        <f t="shared" si="11"/>
        <v>ADAM HUFF</v>
      </c>
      <c r="O106" s="20">
        <f t="shared" si="12"/>
        <v>3913.1550000000007</v>
      </c>
      <c r="P106" s="20" t="str">
        <f t="shared" si="13"/>
        <v>Jun-2023</v>
      </c>
      <c r="Q106" s="46">
        <f t="shared" si="14"/>
        <v>6</v>
      </c>
      <c r="R106" s="46">
        <f t="shared" si="15"/>
        <v>2023</v>
      </c>
    </row>
    <row r="107" spans="1:18">
      <c r="A107">
        <v>2096</v>
      </c>
      <c r="B107" s="2">
        <v>45098</v>
      </c>
      <c r="C107" t="s">
        <v>564</v>
      </c>
      <c r="D107" t="s">
        <v>17</v>
      </c>
      <c r="E107" t="s">
        <v>14</v>
      </c>
      <c r="F107" t="s">
        <v>15</v>
      </c>
      <c r="G107">
        <v>9</v>
      </c>
      <c r="H107" s="20">
        <v>869.24</v>
      </c>
      <c r="I107">
        <v>7823.16</v>
      </c>
      <c r="J107" s="20">
        <f t="shared" si="8"/>
        <v>7823.16</v>
      </c>
      <c r="K107" s="17" t="str">
        <f>IF('Main Data'!I107&gt;=5000,"High", "Low")</f>
        <v>High</v>
      </c>
      <c r="L107" s="17">
        <f t="shared" si="9"/>
        <v>2023</v>
      </c>
      <c r="M107" s="17" t="str">
        <f t="shared" si="10"/>
        <v>Madison Green</v>
      </c>
      <c r="N107" s="17" t="str">
        <f t="shared" si="11"/>
        <v>MADISON GREEN</v>
      </c>
      <c r="O107" s="20">
        <f t="shared" si="12"/>
        <v>7040.8440000000001</v>
      </c>
      <c r="P107" s="20" t="str">
        <f t="shared" si="13"/>
        <v>Jun-2023</v>
      </c>
      <c r="Q107" s="46">
        <f t="shared" si="14"/>
        <v>6</v>
      </c>
      <c r="R107" s="46">
        <f t="shared" si="15"/>
        <v>2023</v>
      </c>
    </row>
    <row r="108" spans="1:18">
      <c r="A108">
        <v>3147</v>
      </c>
      <c r="B108" s="2">
        <v>45099</v>
      </c>
      <c r="C108" t="s">
        <v>249</v>
      </c>
      <c r="D108" t="s">
        <v>31</v>
      </c>
      <c r="E108" t="s">
        <v>14</v>
      </c>
      <c r="F108" t="s">
        <v>26</v>
      </c>
      <c r="G108">
        <v>1</v>
      </c>
      <c r="H108" s="20">
        <v>760.66</v>
      </c>
      <c r="I108">
        <v>760.66</v>
      </c>
      <c r="J108" s="20">
        <f t="shared" si="8"/>
        <v>760.66</v>
      </c>
      <c r="K108" s="17" t="str">
        <f>IF('Main Data'!I108&gt;=5000,"High", "Low")</f>
        <v>Low</v>
      </c>
      <c r="L108" s="17">
        <f t="shared" si="9"/>
        <v>2023</v>
      </c>
      <c r="M108" s="17" t="str">
        <f t="shared" si="10"/>
        <v>Dr. James Mitchell</v>
      </c>
      <c r="N108" s="17" t="str">
        <f t="shared" si="11"/>
        <v>DR. JAMES MITCHELL</v>
      </c>
      <c r="O108" s="20">
        <f t="shared" si="12"/>
        <v>684.59399999999994</v>
      </c>
      <c r="P108" s="20" t="str">
        <f t="shared" si="13"/>
        <v>Jun-2023</v>
      </c>
      <c r="Q108" s="46">
        <f t="shared" si="14"/>
        <v>6</v>
      </c>
      <c r="R108" s="46">
        <f t="shared" si="15"/>
        <v>2023</v>
      </c>
    </row>
    <row r="109" spans="1:18">
      <c r="A109">
        <v>1195</v>
      </c>
      <c r="B109" s="2">
        <v>45099</v>
      </c>
      <c r="C109" t="s">
        <v>409</v>
      </c>
      <c r="D109" t="s">
        <v>25</v>
      </c>
      <c r="E109" t="s">
        <v>14</v>
      </c>
      <c r="F109" t="s">
        <v>15</v>
      </c>
      <c r="G109">
        <v>5</v>
      </c>
      <c r="H109" s="20">
        <v>698.03</v>
      </c>
      <c r="I109">
        <v>3490.15</v>
      </c>
      <c r="J109" s="20">
        <f t="shared" si="8"/>
        <v>3490.1499999999996</v>
      </c>
      <c r="K109" s="17" t="str">
        <f>IF('Main Data'!I109&gt;=5000,"High", "Low")</f>
        <v>Low</v>
      </c>
      <c r="L109" s="17">
        <f t="shared" si="9"/>
        <v>2023</v>
      </c>
      <c r="M109" s="17" t="str">
        <f t="shared" si="10"/>
        <v>Victoria Velasquez</v>
      </c>
      <c r="N109" s="17" t="str">
        <f t="shared" si="11"/>
        <v>VICTORIA VELASQUEZ</v>
      </c>
      <c r="O109" s="20">
        <f t="shared" si="12"/>
        <v>3141.1349999999998</v>
      </c>
      <c r="P109" s="20" t="str">
        <f t="shared" si="13"/>
        <v>Jun-2023</v>
      </c>
      <c r="Q109" s="46">
        <f t="shared" si="14"/>
        <v>6</v>
      </c>
      <c r="R109" s="46">
        <f t="shared" si="15"/>
        <v>2023</v>
      </c>
    </row>
    <row r="110" spans="1:18">
      <c r="A110">
        <v>7602</v>
      </c>
      <c r="B110" s="2">
        <v>45101</v>
      </c>
      <c r="C110" t="s">
        <v>170</v>
      </c>
      <c r="D110" t="s">
        <v>25</v>
      </c>
      <c r="E110" t="s">
        <v>11</v>
      </c>
      <c r="F110" t="s">
        <v>21</v>
      </c>
      <c r="G110">
        <v>4</v>
      </c>
      <c r="H110" s="20">
        <v>863.42</v>
      </c>
      <c r="I110">
        <v>3453.68</v>
      </c>
      <c r="J110" s="20">
        <f t="shared" si="8"/>
        <v>3453.68</v>
      </c>
      <c r="K110" s="17" t="str">
        <f>IF('Main Data'!I110&gt;=5000,"High", "Low")</f>
        <v>Low</v>
      </c>
      <c r="L110" s="17">
        <f t="shared" si="9"/>
        <v>2023</v>
      </c>
      <c r="M110" s="17" t="str">
        <f t="shared" si="10"/>
        <v>James Garza</v>
      </c>
      <c r="N110" s="17" t="str">
        <f t="shared" si="11"/>
        <v>JAMES GARZA</v>
      </c>
      <c r="O110" s="20">
        <f t="shared" si="12"/>
        <v>3108.3119999999999</v>
      </c>
      <c r="P110" s="20" t="str">
        <f t="shared" si="13"/>
        <v>Jun-2023</v>
      </c>
      <c r="Q110" s="46">
        <f t="shared" si="14"/>
        <v>6</v>
      </c>
      <c r="R110" s="46">
        <f t="shared" si="15"/>
        <v>2023</v>
      </c>
    </row>
    <row r="111" spans="1:18">
      <c r="A111">
        <v>4461</v>
      </c>
      <c r="B111" s="2">
        <v>45101</v>
      </c>
      <c r="C111" t="s">
        <v>728</v>
      </c>
      <c r="D111" t="s">
        <v>10</v>
      </c>
      <c r="E111" t="s">
        <v>11</v>
      </c>
      <c r="F111" t="s">
        <v>21</v>
      </c>
      <c r="G111">
        <v>9</v>
      </c>
      <c r="H111" s="20">
        <v>727.1</v>
      </c>
      <c r="I111">
        <v>6543.9000000000005</v>
      </c>
      <c r="J111" s="20">
        <f t="shared" si="8"/>
        <v>6543.9000000000005</v>
      </c>
      <c r="K111" s="17" t="str">
        <f>IF('Main Data'!I111&gt;=5000,"High", "Low")</f>
        <v>High</v>
      </c>
      <c r="L111" s="17">
        <f t="shared" si="9"/>
        <v>2023</v>
      </c>
      <c r="M111" s="17" t="str">
        <f t="shared" si="10"/>
        <v>Jordan Williams</v>
      </c>
      <c r="N111" s="17" t="str">
        <f t="shared" si="11"/>
        <v>JORDAN WILLIAMS</v>
      </c>
      <c r="O111" s="20">
        <f t="shared" si="12"/>
        <v>5889.51</v>
      </c>
      <c r="P111" s="20" t="str">
        <f t="shared" si="13"/>
        <v>Jun-2023</v>
      </c>
      <c r="Q111" s="46">
        <f t="shared" si="14"/>
        <v>6</v>
      </c>
      <c r="R111" s="46">
        <f t="shared" si="15"/>
        <v>2023</v>
      </c>
    </row>
    <row r="112" spans="1:18">
      <c r="A112">
        <v>6383</v>
      </c>
      <c r="B112" s="2">
        <v>45101</v>
      </c>
      <c r="C112" t="s">
        <v>799</v>
      </c>
      <c r="D112" t="s">
        <v>10</v>
      </c>
      <c r="E112" t="s">
        <v>14</v>
      </c>
      <c r="F112" t="s">
        <v>15</v>
      </c>
      <c r="G112">
        <v>6</v>
      </c>
      <c r="H112" s="20">
        <v>852.91</v>
      </c>
      <c r="I112">
        <v>5117.46</v>
      </c>
      <c r="J112" s="20">
        <f t="shared" si="8"/>
        <v>5117.46</v>
      </c>
      <c r="K112" s="17" t="str">
        <f>IF('Main Data'!I112&gt;=5000,"High", "Low")</f>
        <v>High</v>
      </c>
      <c r="L112" s="17">
        <f t="shared" si="9"/>
        <v>2023</v>
      </c>
      <c r="M112" s="17" t="str">
        <f t="shared" si="10"/>
        <v>Kristin Watts</v>
      </c>
      <c r="N112" s="17" t="str">
        <f t="shared" si="11"/>
        <v>KRISTIN WATTS</v>
      </c>
      <c r="O112" s="20">
        <f t="shared" si="12"/>
        <v>4605.7139999999999</v>
      </c>
      <c r="P112" s="20" t="str">
        <f t="shared" si="13"/>
        <v>Jun-2023</v>
      </c>
      <c r="Q112" s="46">
        <f t="shared" si="14"/>
        <v>6</v>
      </c>
      <c r="R112" s="46">
        <f t="shared" si="15"/>
        <v>2023</v>
      </c>
    </row>
    <row r="113" spans="1:18">
      <c r="A113">
        <v>3672</v>
      </c>
      <c r="B113" s="2">
        <v>45102</v>
      </c>
      <c r="C113" t="s">
        <v>364</v>
      </c>
      <c r="D113" t="s">
        <v>25</v>
      </c>
      <c r="E113" t="s">
        <v>14</v>
      </c>
      <c r="F113" t="s">
        <v>43</v>
      </c>
      <c r="G113">
        <v>3</v>
      </c>
      <c r="H113" s="20">
        <v>642.14</v>
      </c>
      <c r="I113">
        <v>1926.42</v>
      </c>
      <c r="J113" s="20">
        <f t="shared" si="8"/>
        <v>1926.42</v>
      </c>
      <c r="K113" s="17" t="str">
        <f>IF('Main Data'!I113&gt;=5000,"High", "Low")</f>
        <v>Low</v>
      </c>
      <c r="L113" s="17">
        <f t="shared" si="9"/>
        <v>2023</v>
      </c>
      <c r="M113" s="17" t="str">
        <f t="shared" si="10"/>
        <v>Brandon Murillo</v>
      </c>
      <c r="N113" s="17" t="str">
        <f t="shared" si="11"/>
        <v>BRANDON MURILLO</v>
      </c>
      <c r="O113" s="20">
        <f t="shared" si="12"/>
        <v>1733.7780000000002</v>
      </c>
      <c r="P113" s="20" t="str">
        <f t="shared" si="13"/>
        <v>Jun-2023</v>
      </c>
      <c r="Q113" s="46">
        <f t="shared" si="14"/>
        <v>6</v>
      </c>
      <c r="R113" s="46">
        <f t="shared" si="15"/>
        <v>2023</v>
      </c>
    </row>
    <row r="114" spans="1:18">
      <c r="A114">
        <v>4256</v>
      </c>
      <c r="B114" s="2">
        <v>45103</v>
      </c>
      <c r="C114" t="s">
        <v>377</v>
      </c>
      <c r="D114" t="s">
        <v>17</v>
      </c>
      <c r="E114" t="s">
        <v>11</v>
      </c>
      <c r="F114" t="s">
        <v>29</v>
      </c>
      <c r="G114">
        <v>6</v>
      </c>
      <c r="H114" s="20">
        <v>968.51</v>
      </c>
      <c r="I114">
        <v>5811.0599999999986</v>
      </c>
      <c r="J114" s="20">
        <f t="shared" si="8"/>
        <v>5811.0599999999995</v>
      </c>
      <c r="K114" s="17" t="str">
        <f>IF('Main Data'!I114&gt;=5000,"High", "Low")</f>
        <v>High</v>
      </c>
      <c r="L114" s="17">
        <f t="shared" si="9"/>
        <v>2023</v>
      </c>
      <c r="M114" s="17" t="str">
        <f t="shared" si="10"/>
        <v>Lisa Williams</v>
      </c>
      <c r="N114" s="17" t="str">
        <f t="shared" si="11"/>
        <v>LISA WILLIAMS</v>
      </c>
      <c r="O114" s="20">
        <f t="shared" si="12"/>
        <v>5229.9539999999997</v>
      </c>
      <c r="P114" s="20" t="str">
        <f t="shared" si="13"/>
        <v>Jun-2023</v>
      </c>
      <c r="Q114" s="46">
        <f t="shared" si="14"/>
        <v>6</v>
      </c>
      <c r="R114" s="46">
        <f t="shared" si="15"/>
        <v>2023</v>
      </c>
    </row>
    <row r="115" spans="1:18">
      <c r="A115">
        <v>1541</v>
      </c>
      <c r="B115" s="2">
        <v>45104</v>
      </c>
      <c r="C115" t="s">
        <v>382</v>
      </c>
      <c r="D115" t="s">
        <v>25</v>
      </c>
      <c r="E115" t="s">
        <v>14</v>
      </c>
      <c r="F115" t="s">
        <v>35</v>
      </c>
      <c r="G115">
        <v>7</v>
      </c>
      <c r="H115" s="20">
        <v>846.34</v>
      </c>
      <c r="I115">
        <v>5924.38</v>
      </c>
      <c r="J115" s="20">
        <f t="shared" si="8"/>
        <v>5924.38</v>
      </c>
      <c r="K115" s="17" t="str">
        <f>IF('Main Data'!I115&gt;=5000,"High", "Low")</f>
        <v>High</v>
      </c>
      <c r="L115" s="17">
        <f t="shared" si="9"/>
        <v>2023</v>
      </c>
      <c r="M115" s="17" t="str">
        <f t="shared" si="10"/>
        <v>Brooke Garrett</v>
      </c>
      <c r="N115" s="17" t="str">
        <f t="shared" si="11"/>
        <v>BROOKE GARRETT</v>
      </c>
      <c r="O115" s="20">
        <f t="shared" si="12"/>
        <v>5331.942</v>
      </c>
      <c r="P115" s="20" t="str">
        <f t="shared" si="13"/>
        <v>Jun-2023</v>
      </c>
      <c r="Q115" s="46">
        <f t="shared" si="14"/>
        <v>6</v>
      </c>
      <c r="R115" s="46">
        <f t="shared" si="15"/>
        <v>2023</v>
      </c>
    </row>
    <row r="116" spans="1:18">
      <c r="A116">
        <v>5251</v>
      </c>
      <c r="B116" s="2">
        <v>45104</v>
      </c>
      <c r="C116" t="s">
        <v>498</v>
      </c>
      <c r="D116" t="s">
        <v>31</v>
      </c>
      <c r="E116" t="s">
        <v>14</v>
      </c>
      <c r="F116" t="s">
        <v>29</v>
      </c>
      <c r="G116">
        <v>7</v>
      </c>
      <c r="H116" s="20">
        <v>218.56</v>
      </c>
      <c r="I116">
        <v>1529.92</v>
      </c>
      <c r="J116" s="20">
        <f t="shared" si="8"/>
        <v>1529.92</v>
      </c>
      <c r="K116" s="17" t="str">
        <f>IF('Main Data'!I116&gt;=5000,"High", "Low")</f>
        <v>Low</v>
      </c>
      <c r="L116" s="17">
        <f t="shared" si="9"/>
        <v>2023</v>
      </c>
      <c r="M116" s="17" t="str">
        <f t="shared" si="10"/>
        <v>Tommy Leonard</v>
      </c>
      <c r="N116" s="17" t="str">
        <f t="shared" si="11"/>
        <v>TOMMY LEONARD</v>
      </c>
      <c r="O116" s="20">
        <f t="shared" si="12"/>
        <v>1376.9280000000001</v>
      </c>
      <c r="P116" s="20" t="str">
        <f t="shared" si="13"/>
        <v>Jun-2023</v>
      </c>
      <c r="Q116" s="46">
        <f t="shared" si="14"/>
        <v>6</v>
      </c>
      <c r="R116" s="46">
        <f t="shared" si="15"/>
        <v>2023</v>
      </c>
    </row>
    <row r="117" spans="1:18">
      <c r="A117">
        <v>5204</v>
      </c>
      <c r="B117" s="2">
        <v>45104</v>
      </c>
      <c r="C117" t="s">
        <v>545</v>
      </c>
      <c r="D117" t="s">
        <v>31</v>
      </c>
      <c r="E117" t="s">
        <v>14</v>
      </c>
      <c r="F117" t="s">
        <v>26</v>
      </c>
      <c r="G117">
        <v>9</v>
      </c>
      <c r="H117" s="20">
        <v>869.59</v>
      </c>
      <c r="I117">
        <v>7826.31</v>
      </c>
      <c r="J117" s="20">
        <f t="shared" si="8"/>
        <v>7826.31</v>
      </c>
      <c r="K117" s="17" t="str">
        <f>IF('Main Data'!I117&gt;=5000,"High", "Low")</f>
        <v>High</v>
      </c>
      <c r="L117" s="17">
        <f t="shared" si="9"/>
        <v>2023</v>
      </c>
      <c r="M117" s="17" t="str">
        <f t="shared" si="10"/>
        <v>Jeffrey Miller</v>
      </c>
      <c r="N117" s="17" t="str">
        <f t="shared" si="11"/>
        <v>JEFFREY MILLER</v>
      </c>
      <c r="O117" s="20">
        <f t="shared" si="12"/>
        <v>7043.679000000001</v>
      </c>
      <c r="P117" s="20" t="str">
        <f t="shared" si="13"/>
        <v>Jun-2023</v>
      </c>
      <c r="Q117" s="46">
        <f t="shared" si="14"/>
        <v>6</v>
      </c>
      <c r="R117" s="46">
        <f t="shared" si="15"/>
        <v>2023</v>
      </c>
    </row>
    <row r="118" spans="1:18">
      <c r="A118">
        <v>3188</v>
      </c>
      <c r="B118" s="2">
        <v>45104</v>
      </c>
      <c r="C118" t="s">
        <v>743</v>
      </c>
      <c r="D118" t="s">
        <v>10</v>
      </c>
      <c r="E118" t="s">
        <v>14</v>
      </c>
      <c r="F118" t="s">
        <v>12</v>
      </c>
      <c r="G118">
        <v>9</v>
      </c>
      <c r="H118" s="20">
        <v>544.61</v>
      </c>
      <c r="I118">
        <v>4901.49</v>
      </c>
      <c r="J118" s="20">
        <f t="shared" si="8"/>
        <v>4901.49</v>
      </c>
      <c r="K118" s="17" t="str">
        <f>IF('Main Data'!I118&gt;=5000,"High", "Low")</f>
        <v>Low</v>
      </c>
      <c r="L118" s="17">
        <f t="shared" si="9"/>
        <v>2023</v>
      </c>
      <c r="M118" s="17" t="str">
        <f t="shared" si="10"/>
        <v>Timothy Thomas</v>
      </c>
      <c r="N118" s="17" t="str">
        <f t="shared" si="11"/>
        <v>TIMOTHY THOMAS</v>
      </c>
      <c r="O118" s="20">
        <f t="shared" si="12"/>
        <v>4411.3410000000003</v>
      </c>
      <c r="P118" s="20" t="str">
        <f t="shared" si="13"/>
        <v>Jun-2023</v>
      </c>
      <c r="Q118" s="46">
        <f t="shared" si="14"/>
        <v>6</v>
      </c>
      <c r="R118" s="46">
        <f t="shared" si="15"/>
        <v>2023</v>
      </c>
    </row>
    <row r="119" spans="1:18">
      <c r="A119">
        <v>6693</v>
      </c>
      <c r="B119" s="2">
        <v>45106</v>
      </c>
      <c r="C119" t="s">
        <v>115</v>
      </c>
      <c r="D119" t="s">
        <v>25</v>
      </c>
      <c r="E119" t="s">
        <v>14</v>
      </c>
      <c r="F119" t="s">
        <v>35</v>
      </c>
      <c r="G119">
        <v>7</v>
      </c>
      <c r="H119" s="20">
        <v>937.46</v>
      </c>
      <c r="I119">
        <v>6562.22</v>
      </c>
      <c r="J119" s="20">
        <f t="shared" si="8"/>
        <v>6562.22</v>
      </c>
      <c r="K119" s="17" t="str">
        <f>IF('Main Data'!I119&gt;=5000,"High", "Low")</f>
        <v>High</v>
      </c>
      <c r="L119" s="17">
        <f t="shared" si="9"/>
        <v>2023</v>
      </c>
      <c r="M119" s="17" t="str">
        <f t="shared" si="10"/>
        <v>Carol Guerra</v>
      </c>
      <c r="N119" s="17" t="str">
        <f t="shared" si="11"/>
        <v>CAROL GUERRA</v>
      </c>
      <c r="O119" s="20">
        <f t="shared" si="12"/>
        <v>5905.9980000000005</v>
      </c>
      <c r="P119" s="20" t="str">
        <f t="shared" si="13"/>
        <v>Jun-2023</v>
      </c>
      <c r="Q119" s="46">
        <f t="shared" si="14"/>
        <v>6</v>
      </c>
      <c r="R119" s="46">
        <f t="shared" si="15"/>
        <v>2023</v>
      </c>
    </row>
    <row r="120" spans="1:18">
      <c r="A120">
        <v>8692</v>
      </c>
      <c r="B120" s="2">
        <v>45107</v>
      </c>
      <c r="C120" t="s">
        <v>209</v>
      </c>
      <c r="D120" t="s">
        <v>17</v>
      </c>
      <c r="E120" t="s">
        <v>20</v>
      </c>
      <c r="F120" t="s">
        <v>18</v>
      </c>
      <c r="G120">
        <v>4</v>
      </c>
      <c r="H120" s="20">
        <v>246.39</v>
      </c>
      <c r="I120">
        <v>985.56</v>
      </c>
      <c r="J120" s="20">
        <f t="shared" si="8"/>
        <v>985.56</v>
      </c>
      <c r="K120" s="17" t="str">
        <f>IF('Main Data'!I120&gt;=5000,"High", "Low")</f>
        <v>Low</v>
      </c>
      <c r="L120" s="17">
        <f t="shared" si="9"/>
        <v>2023</v>
      </c>
      <c r="M120" s="17" t="str">
        <f t="shared" si="10"/>
        <v>Kimberly Ballard</v>
      </c>
      <c r="N120" s="17" t="str">
        <f t="shared" si="11"/>
        <v>KIMBERLY BALLARD</v>
      </c>
      <c r="O120" s="20">
        <f t="shared" si="12"/>
        <v>887.00400000000002</v>
      </c>
      <c r="P120" s="20" t="str">
        <f t="shared" si="13"/>
        <v>Jun-2023</v>
      </c>
      <c r="Q120" s="46">
        <f t="shared" si="14"/>
        <v>6</v>
      </c>
      <c r="R120" s="46">
        <f t="shared" si="15"/>
        <v>2023</v>
      </c>
    </row>
    <row r="121" spans="1:18">
      <c r="A121">
        <v>4482</v>
      </c>
      <c r="B121" s="2">
        <v>45107</v>
      </c>
      <c r="C121" t="s">
        <v>501</v>
      </c>
      <c r="D121" t="s">
        <v>17</v>
      </c>
      <c r="E121" t="s">
        <v>11</v>
      </c>
      <c r="F121" t="s">
        <v>15</v>
      </c>
      <c r="G121">
        <v>2</v>
      </c>
      <c r="H121" s="20">
        <v>735.78</v>
      </c>
      <c r="I121">
        <v>1471.56</v>
      </c>
      <c r="J121" s="20">
        <f t="shared" si="8"/>
        <v>1471.56</v>
      </c>
      <c r="K121" s="17" t="str">
        <f>IF('Main Data'!I121&gt;=5000,"High", "Low")</f>
        <v>Low</v>
      </c>
      <c r="L121" s="17">
        <f t="shared" si="9"/>
        <v>2023</v>
      </c>
      <c r="M121" s="17" t="str">
        <f t="shared" si="10"/>
        <v>Frank Thomas</v>
      </c>
      <c r="N121" s="17" t="str">
        <f t="shared" si="11"/>
        <v>FRANK THOMAS</v>
      </c>
      <c r="O121" s="20">
        <f t="shared" si="12"/>
        <v>1324.404</v>
      </c>
      <c r="P121" s="20" t="str">
        <f t="shared" si="13"/>
        <v>Jun-2023</v>
      </c>
      <c r="Q121" s="46">
        <f t="shared" si="14"/>
        <v>6</v>
      </c>
      <c r="R121" s="46">
        <f t="shared" si="15"/>
        <v>2023</v>
      </c>
    </row>
    <row r="122" spans="1:18">
      <c r="A122">
        <v>4174</v>
      </c>
      <c r="B122" s="2">
        <v>45108</v>
      </c>
      <c r="C122" t="s">
        <v>58</v>
      </c>
      <c r="D122" t="s">
        <v>25</v>
      </c>
      <c r="E122" t="s">
        <v>20</v>
      </c>
      <c r="F122" t="s">
        <v>26</v>
      </c>
      <c r="G122">
        <v>7</v>
      </c>
      <c r="H122" s="20">
        <v>556.53</v>
      </c>
      <c r="I122">
        <v>3895.71</v>
      </c>
      <c r="J122" s="20">
        <f t="shared" si="8"/>
        <v>3895.71</v>
      </c>
      <c r="K122" s="17" t="str">
        <f>IF('Main Data'!I122&gt;=5000,"High", "Low")</f>
        <v>Low</v>
      </c>
      <c r="L122" s="17">
        <f t="shared" si="9"/>
        <v>2023</v>
      </c>
      <c r="M122" s="17" t="str">
        <f t="shared" si="10"/>
        <v>Erica Russell</v>
      </c>
      <c r="N122" s="17" t="str">
        <f t="shared" si="11"/>
        <v>ERICA RUSSELL</v>
      </c>
      <c r="O122" s="20">
        <f t="shared" si="12"/>
        <v>3506.1390000000001</v>
      </c>
      <c r="P122" s="20" t="str">
        <f t="shared" si="13"/>
        <v>Jul-2023</v>
      </c>
      <c r="Q122" s="46">
        <f t="shared" si="14"/>
        <v>7</v>
      </c>
      <c r="R122" s="46">
        <f t="shared" si="15"/>
        <v>2023</v>
      </c>
    </row>
    <row r="123" spans="1:18">
      <c r="A123">
        <v>4577</v>
      </c>
      <c r="B123" s="2">
        <v>45109</v>
      </c>
      <c r="C123" t="s">
        <v>72</v>
      </c>
      <c r="D123" t="s">
        <v>25</v>
      </c>
      <c r="E123" t="s">
        <v>20</v>
      </c>
      <c r="F123" t="s">
        <v>35</v>
      </c>
      <c r="G123">
        <v>2</v>
      </c>
      <c r="H123" s="20">
        <v>637.14</v>
      </c>
      <c r="I123">
        <v>1274.28</v>
      </c>
      <c r="J123" s="20">
        <f t="shared" si="8"/>
        <v>1274.28</v>
      </c>
      <c r="K123" s="17" t="str">
        <f>IF('Main Data'!I123&gt;=5000,"High", "Low")</f>
        <v>Low</v>
      </c>
      <c r="L123" s="17">
        <f t="shared" si="9"/>
        <v>2023</v>
      </c>
      <c r="M123" s="17" t="str">
        <f t="shared" si="10"/>
        <v>Kimberly Curtis</v>
      </c>
      <c r="N123" s="17" t="str">
        <f t="shared" si="11"/>
        <v>KIMBERLY CURTIS</v>
      </c>
      <c r="O123" s="20">
        <f t="shared" si="12"/>
        <v>1146.8520000000001</v>
      </c>
      <c r="P123" s="20" t="str">
        <f t="shared" si="13"/>
        <v>Jul-2023</v>
      </c>
      <c r="Q123" s="46">
        <f t="shared" si="14"/>
        <v>7</v>
      </c>
      <c r="R123" s="46">
        <f t="shared" si="15"/>
        <v>2023</v>
      </c>
    </row>
    <row r="124" spans="1:18">
      <c r="A124">
        <v>7008</v>
      </c>
      <c r="B124" s="2">
        <v>45109</v>
      </c>
      <c r="C124" t="s">
        <v>413</v>
      </c>
      <c r="D124" t="s">
        <v>25</v>
      </c>
      <c r="E124" t="s">
        <v>11</v>
      </c>
      <c r="F124" t="s">
        <v>43</v>
      </c>
      <c r="G124">
        <v>2</v>
      </c>
      <c r="H124" s="20">
        <v>485.7</v>
      </c>
      <c r="I124">
        <v>971.4</v>
      </c>
      <c r="J124" s="20">
        <f t="shared" si="8"/>
        <v>971.4</v>
      </c>
      <c r="K124" s="17" t="str">
        <f>IF('Main Data'!I124&gt;=5000,"High", "Low")</f>
        <v>Low</v>
      </c>
      <c r="L124" s="17">
        <f t="shared" si="9"/>
        <v>2023</v>
      </c>
      <c r="M124" s="17" t="str">
        <f t="shared" si="10"/>
        <v>Alyssa Jackson</v>
      </c>
      <c r="N124" s="17" t="str">
        <f t="shared" si="11"/>
        <v>ALYSSA JACKSON</v>
      </c>
      <c r="O124" s="20">
        <f t="shared" si="12"/>
        <v>874.26</v>
      </c>
      <c r="P124" s="20" t="str">
        <f t="shared" si="13"/>
        <v>Jul-2023</v>
      </c>
      <c r="Q124" s="46">
        <f t="shared" si="14"/>
        <v>7</v>
      </c>
      <c r="R124" s="46">
        <f t="shared" si="15"/>
        <v>2023</v>
      </c>
    </row>
    <row r="125" spans="1:18">
      <c r="A125">
        <v>8506</v>
      </c>
      <c r="B125" s="2">
        <v>45109</v>
      </c>
      <c r="C125" t="s">
        <v>473</v>
      </c>
      <c r="D125" t="s">
        <v>31</v>
      </c>
      <c r="E125" t="s">
        <v>11</v>
      </c>
      <c r="F125" t="s">
        <v>35</v>
      </c>
      <c r="G125">
        <v>4</v>
      </c>
      <c r="H125" s="20">
        <v>975.05</v>
      </c>
      <c r="I125">
        <v>3900.2</v>
      </c>
      <c r="J125" s="20">
        <f t="shared" si="8"/>
        <v>3900.2</v>
      </c>
      <c r="K125" s="17" t="str">
        <f>IF('Main Data'!I125&gt;=5000,"High", "Low")</f>
        <v>Low</v>
      </c>
      <c r="L125" s="17">
        <f t="shared" si="9"/>
        <v>2023</v>
      </c>
      <c r="M125" s="17" t="str">
        <f t="shared" si="10"/>
        <v>George Taylor</v>
      </c>
      <c r="N125" s="17" t="str">
        <f t="shared" si="11"/>
        <v>GEORGE TAYLOR</v>
      </c>
      <c r="O125" s="20">
        <f t="shared" si="12"/>
        <v>3510.18</v>
      </c>
      <c r="P125" s="20" t="str">
        <f t="shared" si="13"/>
        <v>Jul-2023</v>
      </c>
      <c r="Q125" s="46">
        <f t="shared" si="14"/>
        <v>7</v>
      </c>
      <c r="R125" s="46">
        <f t="shared" si="15"/>
        <v>2023</v>
      </c>
    </row>
    <row r="126" spans="1:18">
      <c r="A126">
        <v>5158</v>
      </c>
      <c r="B126" s="2">
        <v>45109</v>
      </c>
      <c r="C126" t="s">
        <v>633</v>
      </c>
      <c r="D126" t="s">
        <v>31</v>
      </c>
      <c r="E126" t="s">
        <v>20</v>
      </c>
      <c r="F126" t="s">
        <v>35</v>
      </c>
      <c r="G126">
        <v>1</v>
      </c>
      <c r="H126" s="20">
        <v>385.99</v>
      </c>
      <c r="I126">
        <v>385.99</v>
      </c>
      <c r="J126" s="20">
        <f t="shared" si="8"/>
        <v>385.99</v>
      </c>
      <c r="K126" s="17" t="str">
        <f>IF('Main Data'!I126&gt;=5000,"High", "Low")</f>
        <v>Low</v>
      </c>
      <c r="L126" s="17">
        <f t="shared" si="9"/>
        <v>2023</v>
      </c>
      <c r="M126" s="17" t="str">
        <f t="shared" si="10"/>
        <v>Michele Thomas</v>
      </c>
      <c r="N126" s="17" t="str">
        <f t="shared" si="11"/>
        <v>MICHELE THOMAS</v>
      </c>
      <c r="O126" s="20">
        <f t="shared" si="12"/>
        <v>347.39100000000002</v>
      </c>
      <c r="P126" s="20" t="str">
        <f t="shared" si="13"/>
        <v>Jul-2023</v>
      </c>
      <c r="Q126" s="46">
        <f t="shared" si="14"/>
        <v>7</v>
      </c>
      <c r="R126" s="46">
        <f t="shared" si="15"/>
        <v>2023</v>
      </c>
    </row>
    <row r="127" spans="1:18">
      <c r="A127">
        <v>6131</v>
      </c>
      <c r="B127" s="2">
        <v>45110</v>
      </c>
      <c r="C127" t="s">
        <v>28</v>
      </c>
      <c r="D127" t="s">
        <v>10</v>
      </c>
      <c r="E127" t="s">
        <v>20</v>
      </c>
      <c r="F127" t="s">
        <v>29</v>
      </c>
      <c r="G127">
        <v>5</v>
      </c>
      <c r="H127" s="20">
        <v>108.45</v>
      </c>
      <c r="I127">
        <v>542.25</v>
      </c>
      <c r="J127" s="20">
        <f t="shared" si="8"/>
        <v>542.25</v>
      </c>
      <c r="K127" s="17" t="str">
        <f>IF('Main Data'!I127&gt;=5000,"High", "Low")</f>
        <v>Low</v>
      </c>
      <c r="L127" s="17">
        <f t="shared" si="9"/>
        <v>2023</v>
      </c>
      <c r="M127" s="17" t="str">
        <f t="shared" si="10"/>
        <v>Michael Adams</v>
      </c>
      <c r="N127" s="17" t="str">
        <f t="shared" si="11"/>
        <v>MICHAEL ADAMS</v>
      </c>
      <c r="O127" s="20">
        <f t="shared" si="12"/>
        <v>488.02500000000003</v>
      </c>
      <c r="P127" s="20" t="str">
        <f t="shared" si="13"/>
        <v>Jul-2023</v>
      </c>
      <c r="Q127" s="46">
        <f t="shared" si="14"/>
        <v>7</v>
      </c>
      <c r="R127" s="46">
        <f t="shared" si="15"/>
        <v>2023</v>
      </c>
    </row>
    <row r="128" spans="1:18">
      <c r="A128">
        <v>9590</v>
      </c>
      <c r="B128" s="2">
        <v>45110</v>
      </c>
      <c r="C128" t="s">
        <v>47</v>
      </c>
      <c r="D128" t="s">
        <v>17</v>
      </c>
      <c r="E128" t="s">
        <v>14</v>
      </c>
      <c r="F128" t="s">
        <v>26</v>
      </c>
      <c r="G128">
        <v>1</v>
      </c>
      <c r="H128" s="20">
        <v>587.21</v>
      </c>
      <c r="I128">
        <v>587.21</v>
      </c>
      <c r="J128" s="20">
        <f t="shared" si="8"/>
        <v>587.21</v>
      </c>
      <c r="K128" s="17" t="str">
        <f>IF('Main Data'!I128&gt;=5000,"High", "Low")</f>
        <v>Low</v>
      </c>
      <c r="L128" s="17">
        <f t="shared" si="9"/>
        <v>2023</v>
      </c>
      <c r="M128" s="17" t="str">
        <f t="shared" si="10"/>
        <v>Sharon Davis</v>
      </c>
      <c r="N128" s="17" t="str">
        <f t="shared" si="11"/>
        <v>SHARON DAVIS</v>
      </c>
      <c r="O128" s="20">
        <f t="shared" si="12"/>
        <v>528.48900000000003</v>
      </c>
      <c r="P128" s="20" t="str">
        <f t="shared" si="13"/>
        <v>Jul-2023</v>
      </c>
      <c r="Q128" s="46">
        <f t="shared" si="14"/>
        <v>7</v>
      </c>
      <c r="R128" s="46">
        <f t="shared" si="15"/>
        <v>2023</v>
      </c>
    </row>
    <row r="129" spans="1:18">
      <c r="A129">
        <v>7344</v>
      </c>
      <c r="B129" s="2">
        <v>45110</v>
      </c>
      <c r="C129" t="s">
        <v>179</v>
      </c>
      <c r="D129" t="s">
        <v>25</v>
      </c>
      <c r="E129" t="s">
        <v>14</v>
      </c>
      <c r="F129" t="s">
        <v>12</v>
      </c>
      <c r="G129">
        <v>1</v>
      </c>
      <c r="H129" s="20">
        <v>699.33</v>
      </c>
      <c r="I129">
        <v>699.33</v>
      </c>
      <c r="J129" s="20">
        <f t="shared" si="8"/>
        <v>699.33</v>
      </c>
      <c r="K129" s="17" t="str">
        <f>IF('Main Data'!I129&gt;=5000,"High", "Low")</f>
        <v>Low</v>
      </c>
      <c r="L129" s="17">
        <f t="shared" si="9"/>
        <v>2023</v>
      </c>
      <c r="M129" s="17" t="str">
        <f t="shared" si="10"/>
        <v>Dalton Hines</v>
      </c>
      <c r="N129" s="17" t="str">
        <f t="shared" si="11"/>
        <v>DALTON HINES</v>
      </c>
      <c r="O129" s="20">
        <f t="shared" si="12"/>
        <v>629.39700000000005</v>
      </c>
      <c r="P129" s="20" t="str">
        <f t="shared" si="13"/>
        <v>Jul-2023</v>
      </c>
      <c r="Q129" s="46">
        <f t="shared" si="14"/>
        <v>7</v>
      </c>
      <c r="R129" s="46">
        <f t="shared" si="15"/>
        <v>2023</v>
      </c>
    </row>
    <row r="130" spans="1:18">
      <c r="A130">
        <v>6119</v>
      </c>
      <c r="B130" s="2">
        <v>45110</v>
      </c>
      <c r="C130" t="s">
        <v>352</v>
      </c>
      <c r="D130" t="s">
        <v>10</v>
      </c>
      <c r="E130" t="s">
        <v>20</v>
      </c>
      <c r="F130" t="s">
        <v>29</v>
      </c>
      <c r="G130">
        <v>1</v>
      </c>
      <c r="H130" s="20">
        <v>171.99</v>
      </c>
      <c r="I130">
        <v>171.99</v>
      </c>
      <c r="J130" s="20">
        <f t="shared" si="8"/>
        <v>171.99</v>
      </c>
      <c r="K130" s="17" t="str">
        <f>IF('Main Data'!I130&gt;=5000,"High", "Low")</f>
        <v>Low</v>
      </c>
      <c r="L130" s="17">
        <f t="shared" si="9"/>
        <v>2023</v>
      </c>
      <c r="M130" s="17" t="str">
        <f t="shared" si="10"/>
        <v>Lisa Nelson</v>
      </c>
      <c r="N130" s="17" t="str">
        <f t="shared" si="11"/>
        <v>LISA NELSON</v>
      </c>
      <c r="O130" s="20">
        <f t="shared" si="12"/>
        <v>154.79100000000003</v>
      </c>
      <c r="P130" s="20" t="str">
        <f t="shared" si="13"/>
        <v>Jul-2023</v>
      </c>
      <c r="Q130" s="46">
        <f t="shared" si="14"/>
        <v>7</v>
      </c>
      <c r="R130" s="46">
        <f t="shared" si="15"/>
        <v>2023</v>
      </c>
    </row>
    <row r="131" spans="1:18">
      <c r="A131">
        <v>3066</v>
      </c>
      <c r="B131" s="2">
        <v>45110</v>
      </c>
      <c r="C131" t="s">
        <v>549</v>
      </c>
      <c r="D131" t="s">
        <v>31</v>
      </c>
      <c r="E131" t="s">
        <v>20</v>
      </c>
      <c r="F131" t="s">
        <v>26</v>
      </c>
      <c r="G131">
        <v>1</v>
      </c>
      <c r="H131" s="20">
        <v>66.52</v>
      </c>
      <c r="I131">
        <v>66.52</v>
      </c>
      <c r="J131" s="20">
        <f t="shared" ref="J131:J194" si="16">G131*H131</f>
        <v>66.52</v>
      </c>
      <c r="K131" s="17" t="str">
        <f>IF('Main Data'!I131&gt;=5000,"High", "Low")</f>
        <v>Low</v>
      </c>
      <c r="L131" s="17">
        <f t="shared" ref="L131:L194" si="17">YEAR(B131)</f>
        <v>2023</v>
      </c>
      <c r="M131" s="17" t="str">
        <f t="shared" ref="M131:M194" si="18">PROPER(C131)</f>
        <v>Emily Martinez</v>
      </c>
      <c r="N131" s="17" t="str">
        <f t="shared" ref="N131:N194" si="19">UPPER(C131)</f>
        <v>EMILY MARTINEZ</v>
      </c>
      <c r="O131" s="20">
        <f t="shared" ref="O131:O194" si="20">G131*(H131*0.9)</f>
        <v>59.867999999999995</v>
      </c>
      <c r="P131" s="20" t="str">
        <f t="shared" ref="P131:P194" si="21">TEXT((B131),"mmm-yyyy")</f>
        <v>Jul-2023</v>
      </c>
      <c r="Q131" s="46">
        <f t="shared" ref="Q131:Q194" si="22">MONTH(B131)</f>
        <v>7</v>
      </c>
      <c r="R131" s="46">
        <f t="shared" ref="R131:R194" si="23">YEAR(B131)</f>
        <v>2023</v>
      </c>
    </row>
    <row r="132" spans="1:18">
      <c r="A132">
        <v>8318</v>
      </c>
      <c r="B132" s="2">
        <v>45110</v>
      </c>
      <c r="C132" t="s">
        <v>859</v>
      </c>
      <c r="D132" t="s">
        <v>31</v>
      </c>
      <c r="E132" t="s">
        <v>11</v>
      </c>
      <c r="F132" t="s">
        <v>15</v>
      </c>
      <c r="G132">
        <v>6</v>
      </c>
      <c r="H132" s="20">
        <v>815.83</v>
      </c>
      <c r="I132">
        <v>4894.9799999999996</v>
      </c>
      <c r="J132" s="20">
        <f t="shared" si="16"/>
        <v>4894.9800000000005</v>
      </c>
      <c r="K132" s="17" t="str">
        <f>IF('Main Data'!I132&gt;=5000,"High", "Low")</f>
        <v>Low</v>
      </c>
      <c r="L132" s="17">
        <f t="shared" si="17"/>
        <v>2023</v>
      </c>
      <c r="M132" s="17" t="str">
        <f t="shared" si="18"/>
        <v>Amber Ellis</v>
      </c>
      <c r="N132" s="17" t="str">
        <f t="shared" si="19"/>
        <v>AMBER ELLIS</v>
      </c>
      <c r="O132" s="20">
        <f t="shared" si="20"/>
        <v>4405.482</v>
      </c>
      <c r="P132" s="20" t="str">
        <f t="shared" si="21"/>
        <v>Jul-2023</v>
      </c>
      <c r="Q132" s="46">
        <f t="shared" si="22"/>
        <v>7</v>
      </c>
      <c r="R132" s="46">
        <f t="shared" si="23"/>
        <v>2023</v>
      </c>
    </row>
    <row r="133" spans="1:18">
      <c r="A133">
        <v>1586</v>
      </c>
      <c r="B133" s="2">
        <v>45111</v>
      </c>
      <c r="C133" t="s">
        <v>50</v>
      </c>
      <c r="D133" t="s">
        <v>10</v>
      </c>
      <c r="E133" t="s">
        <v>11</v>
      </c>
      <c r="F133" t="s">
        <v>18</v>
      </c>
      <c r="G133">
        <v>4</v>
      </c>
      <c r="H133" s="20">
        <v>819.27</v>
      </c>
      <c r="I133">
        <v>3277.08</v>
      </c>
      <c r="J133" s="20">
        <f t="shared" si="16"/>
        <v>3277.08</v>
      </c>
      <c r="K133" s="17" t="str">
        <f>IF('Main Data'!I133&gt;=5000,"High", "Low")</f>
        <v>Low</v>
      </c>
      <c r="L133" s="17">
        <f t="shared" si="17"/>
        <v>2023</v>
      </c>
      <c r="M133" s="17" t="str">
        <f t="shared" si="18"/>
        <v>Anthony Castillo</v>
      </c>
      <c r="N133" s="17" t="str">
        <f t="shared" si="19"/>
        <v>ANTHONY CASTILLO</v>
      </c>
      <c r="O133" s="20">
        <f t="shared" si="20"/>
        <v>2949.3719999999998</v>
      </c>
      <c r="P133" s="20" t="str">
        <f t="shared" si="21"/>
        <v>Jul-2023</v>
      </c>
      <c r="Q133" s="46">
        <f t="shared" si="22"/>
        <v>7</v>
      </c>
      <c r="R133" s="46">
        <f t="shared" si="23"/>
        <v>2023</v>
      </c>
    </row>
    <row r="134" spans="1:18">
      <c r="A134">
        <v>2588</v>
      </c>
      <c r="B134" s="2">
        <v>45111</v>
      </c>
      <c r="C134" t="s">
        <v>206</v>
      </c>
      <c r="D134" t="s">
        <v>25</v>
      </c>
      <c r="E134" t="s">
        <v>20</v>
      </c>
      <c r="F134" t="s">
        <v>15</v>
      </c>
      <c r="G134">
        <v>9</v>
      </c>
      <c r="H134" s="20">
        <v>423.59</v>
      </c>
      <c r="I134">
        <v>3812.31</v>
      </c>
      <c r="J134" s="20">
        <f t="shared" si="16"/>
        <v>3812.31</v>
      </c>
      <c r="K134" s="17" t="str">
        <f>IF('Main Data'!I134&gt;=5000,"High", "Low")</f>
        <v>Low</v>
      </c>
      <c r="L134" s="17">
        <f t="shared" si="17"/>
        <v>2023</v>
      </c>
      <c r="M134" s="17" t="str">
        <f t="shared" si="18"/>
        <v>Jeremy Smith</v>
      </c>
      <c r="N134" s="17" t="str">
        <f t="shared" si="19"/>
        <v>JEREMY SMITH</v>
      </c>
      <c r="O134" s="20">
        <f t="shared" si="20"/>
        <v>3431.0789999999997</v>
      </c>
      <c r="P134" s="20" t="str">
        <f t="shared" si="21"/>
        <v>Jul-2023</v>
      </c>
      <c r="Q134" s="46">
        <f t="shared" si="22"/>
        <v>7</v>
      </c>
      <c r="R134" s="46">
        <f t="shared" si="23"/>
        <v>2023</v>
      </c>
    </row>
    <row r="135" spans="1:18">
      <c r="A135">
        <v>9171</v>
      </c>
      <c r="B135" s="2">
        <v>45112</v>
      </c>
      <c r="C135" t="s">
        <v>195</v>
      </c>
      <c r="D135" t="s">
        <v>10</v>
      </c>
      <c r="E135" t="s">
        <v>14</v>
      </c>
      <c r="F135" t="s">
        <v>43</v>
      </c>
      <c r="G135">
        <v>4</v>
      </c>
      <c r="H135" s="20">
        <v>533.65</v>
      </c>
      <c r="I135">
        <v>2134.6</v>
      </c>
      <c r="J135" s="20">
        <f t="shared" si="16"/>
        <v>2134.6</v>
      </c>
      <c r="K135" s="17" t="str">
        <f>IF('Main Data'!I135&gt;=5000,"High", "Low")</f>
        <v>Low</v>
      </c>
      <c r="L135" s="17">
        <f t="shared" si="17"/>
        <v>2023</v>
      </c>
      <c r="M135" s="17" t="str">
        <f t="shared" si="18"/>
        <v>Melinda Bryant</v>
      </c>
      <c r="N135" s="17" t="str">
        <f t="shared" si="19"/>
        <v>MELINDA BRYANT</v>
      </c>
      <c r="O135" s="20">
        <f t="shared" si="20"/>
        <v>1921.1399999999999</v>
      </c>
      <c r="P135" s="20" t="str">
        <f t="shared" si="21"/>
        <v>Jul-2023</v>
      </c>
      <c r="Q135" s="46">
        <f t="shared" si="22"/>
        <v>7</v>
      </c>
      <c r="R135" s="46">
        <f t="shared" si="23"/>
        <v>2023</v>
      </c>
    </row>
    <row r="136" spans="1:18">
      <c r="A136">
        <v>3766</v>
      </c>
      <c r="B136" s="2">
        <v>45112</v>
      </c>
      <c r="C136" t="s">
        <v>515</v>
      </c>
      <c r="D136" t="s">
        <v>25</v>
      </c>
      <c r="E136" t="s">
        <v>14</v>
      </c>
      <c r="F136" t="s">
        <v>35</v>
      </c>
      <c r="G136">
        <v>4</v>
      </c>
      <c r="H136" s="20">
        <v>365.64</v>
      </c>
      <c r="I136">
        <v>1462.56</v>
      </c>
      <c r="J136" s="20">
        <f t="shared" si="16"/>
        <v>1462.56</v>
      </c>
      <c r="K136" s="17" t="str">
        <f>IF('Main Data'!I136&gt;=5000,"High", "Low")</f>
        <v>Low</v>
      </c>
      <c r="L136" s="17">
        <f t="shared" si="17"/>
        <v>2023</v>
      </c>
      <c r="M136" s="17" t="str">
        <f t="shared" si="18"/>
        <v>Nicole Thomas</v>
      </c>
      <c r="N136" s="17" t="str">
        <f t="shared" si="19"/>
        <v>NICOLE THOMAS</v>
      </c>
      <c r="O136" s="20">
        <f t="shared" si="20"/>
        <v>1316.3040000000001</v>
      </c>
      <c r="P136" s="20" t="str">
        <f t="shared" si="21"/>
        <v>Jul-2023</v>
      </c>
      <c r="Q136" s="46">
        <f t="shared" si="22"/>
        <v>7</v>
      </c>
      <c r="R136" s="46">
        <f t="shared" si="23"/>
        <v>2023</v>
      </c>
    </row>
    <row r="137" spans="1:18">
      <c r="A137">
        <v>3427</v>
      </c>
      <c r="B137" s="2">
        <v>45112</v>
      </c>
      <c r="C137" t="s">
        <v>552</v>
      </c>
      <c r="D137" t="s">
        <v>31</v>
      </c>
      <c r="E137" t="s">
        <v>11</v>
      </c>
      <c r="F137" t="s">
        <v>12</v>
      </c>
      <c r="G137">
        <v>6</v>
      </c>
      <c r="H137" s="20">
        <v>48.95</v>
      </c>
      <c r="I137">
        <v>293.7</v>
      </c>
      <c r="J137" s="20">
        <f t="shared" si="16"/>
        <v>293.70000000000005</v>
      </c>
      <c r="K137" s="17" t="str">
        <f>IF('Main Data'!I137&gt;=5000,"High", "Low")</f>
        <v>Low</v>
      </c>
      <c r="L137" s="17">
        <f t="shared" si="17"/>
        <v>2023</v>
      </c>
      <c r="M137" s="17" t="str">
        <f t="shared" si="18"/>
        <v>Richard Taylor</v>
      </c>
      <c r="N137" s="17" t="str">
        <f t="shared" si="19"/>
        <v>RICHARD TAYLOR</v>
      </c>
      <c r="O137" s="20">
        <f t="shared" si="20"/>
        <v>264.33000000000004</v>
      </c>
      <c r="P137" s="20" t="str">
        <f t="shared" si="21"/>
        <v>Jul-2023</v>
      </c>
      <c r="Q137" s="46">
        <f t="shared" si="22"/>
        <v>7</v>
      </c>
      <c r="R137" s="46">
        <f t="shared" si="23"/>
        <v>2023</v>
      </c>
    </row>
    <row r="138" spans="1:18">
      <c r="A138">
        <v>5704</v>
      </c>
      <c r="B138" s="2">
        <v>45113</v>
      </c>
      <c r="C138" t="s">
        <v>281</v>
      </c>
      <c r="D138" t="s">
        <v>17</v>
      </c>
      <c r="E138" t="s">
        <v>14</v>
      </c>
      <c r="F138" t="s">
        <v>12</v>
      </c>
      <c r="G138">
        <v>6</v>
      </c>
      <c r="H138" s="20">
        <v>596.48</v>
      </c>
      <c r="I138">
        <v>3578.88</v>
      </c>
      <c r="J138" s="20">
        <f t="shared" si="16"/>
        <v>3578.88</v>
      </c>
      <c r="K138" s="17" t="str">
        <f>IF('Main Data'!I138&gt;=5000,"High", "Low")</f>
        <v>Low</v>
      </c>
      <c r="L138" s="17">
        <f t="shared" si="17"/>
        <v>2023</v>
      </c>
      <c r="M138" s="17" t="str">
        <f t="shared" si="18"/>
        <v>Sheila Cunningham</v>
      </c>
      <c r="N138" s="17" t="str">
        <f t="shared" si="19"/>
        <v>SHEILA CUNNINGHAM</v>
      </c>
      <c r="O138" s="20">
        <f t="shared" si="20"/>
        <v>3220.9920000000002</v>
      </c>
      <c r="P138" s="20" t="str">
        <f t="shared" si="21"/>
        <v>Jul-2023</v>
      </c>
      <c r="Q138" s="46">
        <f t="shared" si="22"/>
        <v>7</v>
      </c>
      <c r="R138" s="46">
        <f t="shared" si="23"/>
        <v>2023</v>
      </c>
    </row>
    <row r="139" spans="1:18">
      <c r="A139">
        <v>9361</v>
      </c>
      <c r="B139" s="2">
        <v>45115</v>
      </c>
      <c r="C139" t="s">
        <v>541</v>
      </c>
      <c r="D139" t="s">
        <v>10</v>
      </c>
      <c r="E139" t="s">
        <v>20</v>
      </c>
      <c r="F139" t="s">
        <v>15</v>
      </c>
      <c r="G139">
        <v>4</v>
      </c>
      <c r="H139" s="20">
        <v>479.88</v>
      </c>
      <c r="I139">
        <v>1919.52</v>
      </c>
      <c r="J139" s="20">
        <f t="shared" si="16"/>
        <v>1919.52</v>
      </c>
      <c r="K139" s="17" t="str">
        <f>IF('Main Data'!I139&gt;=5000,"High", "Low")</f>
        <v>Low</v>
      </c>
      <c r="L139" s="17">
        <f t="shared" si="17"/>
        <v>2023</v>
      </c>
      <c r="M139" s="17" t="str">
        <f t="shared" si="18"/>
        <v>Kristen Smith</v>
      </c>
      <c r="N139" s="17" t="str">
        <f t="shared" si="19"/>
        <v>KRISTEN SMITH</v>
      </c>
      <c r="O139" s="20">
        <f t="shared" si="20"/>
        <v>1727.568</v>
      </c>
      <c r="P139" s="20" t="str">
        <f t="shared" si="21"/>
        <v>Jul-2023</v>
      </c>
      <c r="Q139" s="46">
        <f t="shared" si="22"/>
        <v>7</v>
      </c>
      <c r="R139" s="46">
        <f t="shared" si="23"/>
        <v>2023</v>
      </c>
    </row>
    <row r="140" spans="1:18">
      <c r="A140">
        <v>1365</v>
      </c>
      <c r="B140" s="2">
        <v>45116</v>
      </c>
      <c r="C140" t="s">
        <v>182</v>
      </c>
      <c r="D140" t="s">
        <v>31</v>
      </c>
      <c r="E140" t="s">
        <v>11</v>
      </c>
      <c r="F140" t="s">
        <v>18</v>
      </c>
      <c r="G140">
        <v>1</v>
      </c>
      <c r="H140" s="20">
        <v>74.7</v>
      </c>
      <c r="I140">
        <v>74.7</v>
      </c>
      <c r="J140" s="20">
        <f t="shared" si="16"/>
        <v>74.7</v>
      </c>
      <c r="K140" s="17" t="str">
        <f>IF('Main Data'!I140&gt;=5000,"High", "Low")</f>
        <v>Low</v>
      </c>
      <c r="L140" s="17">
        <f t="shared" si="17"/>
        <v>2023</v>
      </c>
      <c r="M140" s="17" t="str">
        <f t="shared" si="18"/>
        <v>Kayla Johnson</v>
      </c>
      <c r="N140" s="17" t="str">
        <f t="shared" si="19"/>
        <v>KAYLA JOHNSON</v>
      </c>
      <c r="O140" s="20">
        <f t="shared" si="20"/>
        <v>67.23</v>
      </c>
      <c r="P140" s="20" t="str">
        <f t="shared" si="21"/>
        <v>Jul-2023</v>
      </c>
      <c r="Q140" s="46">
        <f t="shared" si="22"/>
        <v>7</v>
      </c>
      <c r="R140" s="46">
        <f t="shared" si="23"/>
        <v>2023</v>
      </c>
    </row>
    <row r="141" spans="1:18">
      <c r="A141">
        <v>1451</v>
      </c>
      <c r="B141" s="2">
        <v>45117</v>
      </c>
      <c r="C141" t="s">
        <v>375</v>
      </c>
      <c r="D141" t="s">
        <v>31</v>
      </c>
      <c r="E141" t="s">
        <v>20</v>
      </c>
      <c r="F141" t="s">
        <v>29</v>
      </c>
      <c r="G141">
        <v>1</v>
      </c>
      <c r="H141" s="20">
        <v>865.71</v>
      </c>
      <c r="I141">
        <v>865.71</v>
      </c>
      <c r="J141" s="20">
        <f t="shared" si="16"/>
        <v>865.71</v>
      </c>
      <c r="K141" s="17" t="str">
        <f>IF('Main Data'!I141&gt;=5000,"High", "Low")</f>
        <v>Low</v>
      </c>
      <c r="L141" s="17">
        <f t="shared" si="17"/>
        <v>2023</v>
      </c>
      <c r="M141" s="17" t="str">
        <f t="shared" si="18"/>
        <v>Sarah Hodge</v>
      </c>
      <c r="N141" s="17" t="str">
        <f t="shared" si="19"/>
        <v>SARAH HODGE</v>
      </c>
      <c r="O141" s="20">
        <f t="shared" si="20"/>
        <v>779.13900000000001</v>
      </c>
      <c r="P141" s="20" t="str">
        <f t="shared" si="21"/>
        <v>Jul-2023</v>
      </c>
      <c r="Q141" s="46">
        <f t="shared" si="22"/>
        <v>7</v>
      </c>
      <c r="R141" s="46">
        <f t="shared" si="23"/>
        <v>2023</v>
      </c>
    </row>
    <row r="142" spans="1:18">
      <c r="A142">
        <v>6441</v>
      </c>
      <c r="B142" s="2">
        <v>45118</v>
      </c>
      <c r="C142" t="s">
        <v>197</v>
      </c>
      <c r="D142" t="s">
        <v>17</v>
      </c>
      <c r="E142" t="s">
        <v>11</v>
      </c>
      <c r="F142" t="s">
        <v>35</v>
      </c>
      <c r="G142">
        <v>8</v>
      </c>
      <c r="H142" s="20">
        <v>800.8</v>
      </c>
      <c r="I142">
        <v>6406.4</v>
      </c>
      <c r="J142" s="20">
        <f t="shared" si="16"/>
        <v>6406.4</v>
      </c>
      <c r="K142" s="17" t="str">
        <f>IF('Main Data'!I142&gt;=5000,"High", "Low")</f>
        <v>High</v>
      </c>
      <c r="L142" s="17">
        <f t="shared" si="17"/>
        <v>2023</v>
      </c>
      <c r="M142" s="17" t="str">
        <f t="shared" si="18"/>
        <v>Corey Sparks</v>
      </c>
      <c r="N142" s="17" t="str">
        <f t="shared" si="19"/>
        <v>COREY SPARKS</v>
      </c>
      <c r="O142" s="20">
        <f t="shared" si="20"/>
        <v>5765.76</v>
      </c>
      <c r="P142" s="20" t="str">
        <f t="shared" si="21"/>
        <v>Jul-2023</v>
      </c>
      <c r="Q142" s="46">
        <f t="shared" si="22"/>
        <v>7</v>
      </c>
      <c r="R142" s="46">
        <f t="shared" si="23"/>
        <v>2023</v>
      </c>
    </row>
    <row r="143" spans="1:18">
      <c r="A143">
        <v>8116</v>
      </c>
      <c r="B143" s="2">
        <v>45118</v>
      </c>
      <c r="C143" t="s">
        <v>688</v>
      </c>
      <c r="D143" t="s">
        <v>31</v>
      </c>
      <c r="E143" t="s">
        <v>14</v>
      </c>
      <c r="F143" t="s">
        <v>21</v>
      </c>
      <c r="G143">
        <v>5</v>
      </c>
      <c r="H143" s="20">
        <v>885.36</v>
      </c>
      <c r="I143">
        <v>4426.8</v>
      </c>
      <c r="J143" s="20">
        <f t="shared" si="16"/>
        <v>4426.8</v>
      </c>
      <c r="K143" s="17" t="str">
        <f>IF('Main Data'!I143&gt;=5000,"High", "Low")</f>
        <v>Low</v>
      </c>
      <c r="L143" s="17">
        <f t="shared" si="17"/>
        <v>2023</v>
      </c>
      <c r="M143" s="17" t="str">
        <f t="shared" si="18"/>
        <v>Mitchell Willis</v>
      </c>
      <c r="N143" s="17" t="str">
        <f t="shared" si="19"/>
        <v>MITCHELL WILLIS</v>
      </c>
      <c r="O143" s="20">
        <f t="shared" si="20"/>
        <v>3984.1200000000003</v>
      </c>
      <c r="P143" s="20" t="str">
        <f t="shared" si="21"/>
        <v>Jul-2023</v>
      </c>
      <c r="Q143" s="46">
        <f t="shared" si="22"/>
        <v>7</v>
      </c>
      <c r="R143" s="46">
        <f t="shared" si="23"/>
        <v>2023</v>
      </c>
    </row>
    <row r="144" spans="1:18">
      <c r="A144">
        <v>5820</v>
      </c>
      <c r="B144" s="2">
        <v>45119</v>
      </c>
      <c r="C144" t="s">
        <v>627</v>
      </c>
      <c r="D144" t="s">
        <v>31</v>
      </c>
      <c r="E144" t="s">
        <v>11</v>
      </c>
      <c r="F144" t="s">
        <v>35</v>
      </c>
      <c r="G144">
        <v>3</v>
      </c>
      <c r="H144" s="20">
        <v>235</v>
      </c>
      <c r="I144">
        <v>705</v>
      </c>
      <c r="J144" s="20">
        <f t="shared" si="16"/>
        <v>705</v>
      </c>
      <c r="K144" s="17" t="str">
        <f>IF('Main Data'!I144&gt;=5000,"High", "Low")</f>
        <v>Low</v>
      </c>
      <c r="L144" s="17">
        <f t="shared" si="17"/>
        <v>2023</v>
      </c>
      <c r="M144" s="17" t="str">
        <f t="shared" si="18"/>
        <v>Frank Lewis</v>
      </c>
      <c r="N144" s="17" t="str">
        <f t="shared" si="19"/>
        <v>FRANK LEWIS</v>
      </c>
      <c r="O144" s="20">
        <f t="shared" si="20"/>
        <v>634.5</v>
      </c>
      <c r="P144" s="20" t="str">
        <f t="shared" si="21"/>
        <v>Jul-2023</v>
      </c>
      <c r="Q144" s="46">
        <f t="shared" si="22"/>
        <v>7</v>
      </c>
      <c r="R144" s="46">
        <f t="shared" si="23"/>
        <v>2023</v>
      </c>
    </row>
    <row r="145" spans="1:18">
      <c r="A145">
        <v>5984</v>
      </c>
      <c r="B145" s="2">
        <v>45119</v>
      </c>
      <c r="C145" t="s">
        <v>898</v>
      </c>
      <c r="D145" t="s">
        <v>17</v>
      </c>
      <c r="E145" t="s">
        <v>20</v>
      </c>
      <c r="F145" t="s">
        <v>12</v>
      </c>
      <c r="G145">
        <v>7</v>
      </c>
      <c r="H145" s="20">
        <v>400.53</v>
      </c>
      <c r="I145">
        <v>2803.71</v>
      </c>
      <c r="J145" s="20">
        <f t="shared" si="16"/>
        <v>2803.71</v>
      </c>
      <c r="K145" s="17" t="str">
        <f>IF('Main Data'!I145&gt;=5000,"High", "Low")</f>
        <v>Low</v>
      </c>
      <c r="L145" s="17">
        <f t="shared" si="17"/>
        <v>2023</v>
      </c>
      <c r="M145" s="17" t="str">
        <f t="shared" si="18"/>
        <v>Lynn Stewart</v>
      </c>
      <c r="N145" s="17" t="str">
        <f t="shared" si="19"/>
        <v>LYNN STEWART</v>
      </c>
      <c r="O145" s="20">
        <f t="shared" si="20"/>
        <v>2523.3389999999999</v>
      </c>
      <c r="P145" s="20" t="str">
        <f t="shared" si="21"/>
        <v>Jul-2023</v>
      </c>
      <c r="Q145" s="46">
        <f t="shared" si="22"/>
        <v>7</v>
      </c>
      <c r="R145" s="46">
        <f t="shared" si="23"/>
        <v>2023</v>
      </c>
    </row>
    <row r="146" spans="1:18">
      <c r="A146">
        <v>2619</v>
      </c>
      <c r="B146" s="2">
        <v>45121</v>
      </c>
      <c r="C146" t="s">
        <v>315</v>
      </c>
      <c r="D146" t="s">
        <v>31</v>
      </c>
      <c r="E146" t="s">
        <v>20</v>
      </c>
      <c r="F146" t="s">
        <v>12</v>
      </c>
      <c r="G146">
        <v>8</v>
      </c>
      <c r="H146" s="20">
        <v>637.66999999999996</v>
      </c>
      <c r="I146">
        <v>5101.3599999999997</v>
      </c>
      <c r="J146" s="20">
        <f t="shared" si="16"/>
        <v>5101.3599999999997</v>
      </c>
      <c r="K146" s="17" t="str">
        <f>IF('Main Data'!I146&gt;=5000,"High", "Low")</f>
        <v>High</v>
      </c>
      <c r="L146" s="17">
        <f t="shared" si="17"/>
        <v>2023</v>
      </c>
      <c r="M146" s="17" t="str">
        <f t="shared" si="18"/>
        <v>Traci Jenkins</v>
      </c>
      <c r="N146" s="17" t="str">
        <f t="shared" si="19"/>
        <v>TRACI JENKINS</v>
      </c>
      <c r="O146" s="20">
        <f t="shared" si="20"/>
        <v>4591.2240000000002</v>
      </c>
      <c r="P146" s="20" t="str">
        <f t="shared" si="21"/>
        <v>Jul-2023</v>
      </c>
      <c r="Q146" s="46">
        <f t="shared" si="22"/>
        <v>7</v>
      </c>
      <c r="R146" s="46">
        <f t="shared" si="23"/>
        <v>2023</v>
      </c>
    </row>
    <row r="147" spans="1:18">
      <c r="A147">
        <v>5433</v>
      </c>
      <c r="B147" s="2">
        <v>45121</v>
      </c>
      <c r="C147" t="s">
        <v>963</v>
      </c>
      <c r="D147" t="s">
        <v>10</v>
      </c>
      <c r="E147" t="s">
        <v>20</v>
      </c>
      <c r="F147" t="s">
        <v>18</v>
      </c>
      <c r="G147">
        <v>9</v>
      </c>
      <c r="H147" s="20">
        <v>136.81</v>
      </c>
      <c r="I147">
        <v>1231.29</v>
      </c>
      <c r="J147" s="20">
        <f t="shared" si="16"/>
        <v>1231.29</v>
      </c>
      <c r="K147" s="17" t="str">
        <f>IF('Main Data'!I147&gt;=5000,"High", "Low")</f>
        <v>Low</v>
      </c>
      <c r="L147" s="17">
        <f t="shared" si="17"/>
        <v>2023</v>
      </c>
      <c r="M147" s="17" t="str">
        <f t="shared" si="18"/>
        <v>David Melendez</v>
      </c>
      <c r="N147" s="17" t="str">
        <f t="shared" si="19"/>
        <v>DAVID MELENDEZ</v>
      </c>
      <c r="O147" s="20">
        <f t="shared" si="20"/>
        <v>1108.1610000000001</v>
      </c>
      <c r="P147" s="20" t="str">
        <f t="shared" si="21"/>
        <v>Jul-2023</v>
      </c>
      <c r="Q147" s="46">
        <f t="shared" si="22"/>
        <v>7</v>
      </c>
      <c r="R147" s="46">
        <f t="shared" si="23"/>
        <v>2023</v>
      </c>
    </row>
    <row r="148" spans="1:18">
      <c r="A148">
        <v>7883</v>
      </c>
      <c r="B148" s="2">
        <v>45122</v>
      </c>
      <c r="C148" t="s">
        <v>885</v>
      </c>
      <c r="D148" t="s">
        <v>31</v>
      </c>
      <c r="E148" t="s">
        <v>20</v>
      </c>
      <c r="F148" t="s">
        <v>29</v>
      </c>
      <c r="G148">
        <v>8</v>
      </c>
      <c r="H148" s="20">
        <v>803.52</v>
      </c>
      <c r="I148">
        <v>6428.16</v>
      </c>
      <c r="J148" s="20">
        <f t="shared" si="16"/>
        <v>6428.16</v>
      </c>
      <c r="K148" s="17" t="str">
        <f>IF('Main Data'!I148&gt;=5000,"High", "Low")</f>
        <v>High</v>
      </c>
      <c r="L148" s="17">
        <f t="shared" si="17"/>
        <v>2023</v>
      </c>
      <c r="M148" s="17" t="str">
        <f t="shared" si="18"/>
        <v>Cody Patrick</v>
      </c>
      <c r="N148" s="17" t="str">
        <f t="shared" si="19"/>
        <v>CODY PATRICK</v>
      </c>
      <c r="O148" s="20">
        <f t="shared" si="20"/>
        <v>5785.3440000000001</v>
      </c>
      <c r="P148" s="20" t="str">
        <f t="shared" si="21"/>
        <v>Jul-2023</v>
      </c>
      <c r="Q148" s="46">
        <f t="shared" si="22"/>
        <v>7</v>
      </c>
      <c r="R148" s="46">
        <f t="shared" si="23"/>
        <v>2023</v>
      </c>
    </row>
    <row r="149" spans="1:18">
      <c r="A149">
        <v>5948</v>
      </c>
      <c r="B149" s="2">
        <v>45123</v>
      </c>
      <c r="C149" t="s">
        <v>427</v>
      </c>
      <c r="D149" t="s">
        <v>17</v>
      </c>
      <c r="E149" t="s">
        <v>11</v>
      </c>
      <c r="F149" t="s">
        <v>12</v>
      </c>
      <c r="G149">
        <v>2</v>
      </c>
      <c r="H149" s="20">
        <v>42.87</v>
      </c>
      <c r="I149">
        <v>85.74</v>
      </c>
      <c r="J149" s="20">
        <f t="shared" si="16"/>
        <v>85.74</v>
      </c>
      <c r="K149" s="17" t="str">
        <f>IF('Main Data'!I149&gt;=5000,"High", "Low")</f>
        <v>Low</v>
      </c>
      <c r="L149" s="17">
        <f t="shared" si="17"/>
        <v>2023</v>
      </c>
      <c r="M149" s="17" t="str">
        <f t="shared" si="18"/>
        <v>Carrie Rowland</v>
      </c>
      <c r="N149" s="17" t="str">
        <f t="shared" si="19"/>
        <v>CARRIE ROWLAND</v>
      </c>
      <c r="O149" s="20">
        <f t="shared" si="20"/>
        <v>77.165999999999997</v>
      </c>
      <c r="P149" s="20" t="str">
        <f t="shared" si="21"/>
        <v>Jul-2023</v>
      </c>
      <c r="Q149" s="46">
        <f t="shared" si="22"/>
        <v>7</v>
      </c>
      <c r="R149" s="46">
        <f t="shared" si="23"/>
        <v>2023</v>
      </c>
    </row>
    <row r="150" spans="1:18">
      <c r="A150">
        <v>7134</v>
      </c>
      <c r="B150" s="2">
        <v>45123</v>
      </c>
      <c r="C150" t="s">
        <v>491</v>
      </c>
      <c r="D150" t="s">
        <v>25</v>
      </c>
      <c r="E150" t="s">
        <v>20</v>
      </c>
      <c r="F150" t="s">
        <v>26</v>
      </c>
      <c r="G150">
        <v>7</v>
      </c>
      <c r="H150" s="20">
        <v>728.01</v>
      </c>
      <c r="I150">
        <v>5096.07</v>
      </c>
      <c r="J150" s="20">
        <f t="shared" si="16"/>
        <v>5096.07</v>
      </c>
      <c r="K150" s="17" t="str">
        <f>IF('Main Data'!I150&gt;=5000,"High", "Low")</f>
        <v>High</v>
      </c>
      <c r="L150" s="17">
        <f t="shared" si="17"/>
        <v>2023</v>
      </c>
      <c r="M150" s="17" t="str">
        <f t="shared" si="18"/>
        <v>Alexandra Sullivan</v>
      </c>
      <c r="N150" s="17" t="str">
        <f t="shared" si="19"/>
        <v>ALEXANDRA SULLIVAN</v>
      </c>
      <c r="O150" s="20">
        <f t="shared" si="20"/>
        <v>4586.4630000000006</v>
      </c>
      <c r="P150" s="20" t="str">
        <f t="shared" si="21"/>
        <v>Jul-2023</v>
      </c>
      <c r="Q150" s="46">
        <f t="shared" si="22"/>
        <v>7</v>
      </c>
      <c r="R150" s="46">
        <f t="shared" si="23"/>
        <v>2023</v>
      </c>
    </row>
    <row r="151" spans="1:18">
      <c r="A151">
        <v>2461</v>
      </c>
      <c r="B151" s="2">
        <v>45125</v>
      </c>
      <c r="C151" t="s">
        <v>212</v>
      </c>
      <c r="D151" t="s">
        <v>25</v>
      </c>
      <c r="E151" t="s">
        <v>20</v>
      </c>
      <c r="F151" t="s">
        <v>21</v>
      </c>
      <c r="G151">
        <v>3</v>
      </c>
      <c r="H151" s="20">
        <v>294.37</v>
      </c>
      <c r="I151">
        <v>883.11</v>
      </c>
      <c r="J151" s="20">
        <f t="shared" si="16"/>
        <v>883.11</v>
      </c>
      <c r="K151" s="17" t="str">
        <f>IF('Main Data'!I151&gt;=5000,"High", "Low")</f>
        <v>Low</v>
      </c>
      <c r="L151" s="17">
        <f t="shared" si="17"/>
        <v>2023</v>
      </c>
      <c r="M151" s="17" t="str">
        <f t="shared" si="18"/>
        <v>James Smith</v>
      </c>
      <c r="N151" s="17" t="str">
        <f t="shared" si="19"/>
        <v>JAMES SMITH</v>
      </c>
      <c r="O151" s="20">
        <f t="shared" si="20"/>
        <v>794.79899999999998</v>
      </c>
      <c r="P151" s="20" t="str">
        <f t="shared" si="21"/>
        <v>Jul-2023</v>
      </c>
      <c r="Q151" s="46">
        <f t="shared" si="22"/>
        <v>7</v>
      </c>
      <c r="R151" s="46">
        <f t="shared" si="23"/>
        <v>2023</v>
      </c>
    </row>
    <row r="152" spans="1:18">
      <c r="A152">
        <v>4578</v>
      </c>
      <c r="B152" s="2">
        <v>45125</v>
      </c>
      <c r="C152" t="s">
        <v>611</v>
      </c>
      <c r="D152" t="s">
        <v>10</v>
      </c>
      <c r="E152" t="s">
        <v>14</v>
      </c>
      <c r="F152" t="s">
        <v>26</v>
      </c>
      <c r="G152">
        <v>3</v>
      </c>
      <c r="H152" s="20">
        <v>809.77</v>
      </c>
      <c r="I152">
        <v>2429.31</v>
      </c>
      <c r="J152" s="20">
        <f t="shared" si="16"/>
        <v>2429.31</v>
      </c>
      <c r="K152" s="17" t="str">
        <f>IF('Main Data'!I152&gt;=5000,"High", "Low")</f>
        <v>Low</v>
      </c>
      <c r="L152" s="17">
        <f t="shared" si="17"/>
        <v>2023</v>
      </c>
      <c r="M152" s="17" t="str">
        <f t="shared" si="18"/>
        <v>Michelle Tyler</v>
      </c>
      <c r="N152" s="17" t="str">
        <f t="shared" si="19"/>
        <v>MICHELLE TYLER</v>
      </c>
      <c r="O152" s="20">
        <f t="shared" si="20"/>
        <v>2186.3789999999999</v>
      </c>
      <c r="P152" s="20" t="str">
        <f t="shared" si="21"/>
        <v>Jul-2023</v>
      </c>
      <c r="Q152" s="46">
        <f t="shared" si="22"/>
        <v>7</v>
      </c>
      <c r="R152" s="46">
        <f t="shared" si="23"/>
        <v>2023</v>
      </c>
    </row>
    <row r="153" spans="1:18">
      <c r="A153">
        <v>4820</v>
      </c>
      <c r="B153" s="2">
        <v>45126</v>
      </c>
      <c r="C153" t="s">
        <v>46</v>
      </c>
      <c r="D153" t="s">
        <v>17</v>
      </c>
      <c r="E153" t="s">
        <v>20</v>
      </c>
      <c r="F153" t="s">
        <v>29</v>
      </c>
      <c r="G153">
        <v>9</v>
      </c>
      <c r="H153" s="20">
        <v>189.62</v>
      </c>
      <c r="I153">
        <v>1706.58</v>
      </c>
      <c r="J153" s="20">
        <f t="shared" si="16"/>
        <v>1706.58</v>
      </c>
      <c r="K153" s="17" t="str">
        <f>IF('Main Data'!I153&gt;=5000,"High", "Low")</f>
        <v>Low</v>
      </c>
      <c r="L153" s="17">
        <f t="shared" si="17"/>
        <v>2023</v>
      </c>
      <c r="M153" s="17" t="str">
        <f t="shared" si="18"/>
        <v>Sandra Thompson</v>
      </c>
      <c r="N153" s="17" t="str">
        <f t="shared" si="19"/>
        <v>SANDRA THOMPSON</v>
      </c>
      <c r="O153" s="20">
        <f t="shared" si="20"/>
        <v>1535.922</v>
      </c>
      <c r="P153" s="20" t="str">
        <f t="shared" si="21"/>
        <v>Jul-2023</v>
      </c>
      <c r="Q153" s="46">
        <f t="shared" si="22"/>
        <v>7</v>
      </c>
      <c r="R153" s="46">
        <f t="shared" si="23"/>
        <v>2023</v>
      </c>
    </row>
    <row r="154" spans="1:18">
      <c r="A154">
        <v>5104</v>
      </c>
      <c r="B154" s="2">
        <v>45126</v>
      </c>
      <c r="C154" t="s">
        <v>245</v>
      </c>
      <c r="D154" t="s">
        <v>25</v>
      </c>
      <c r="E154" t="s">
        <v>20</v>
      </c>
      <c r="F154" t="s">
        <v>12</v>
      </c>
      <c r="G154">
        <v>8</v>
      </c>
      <c r="H154" s="20">
        <v>928.47</v>
      </c>
      <c r="I154">
        <v>7427.76</v>
      </c>
      <c r="J154" s="20">
        <f t="shared" si="16"/>
        <v>7427.76</v>
      </c>
      <c r="K154" s="17" t="str">
        <f>IF('Main Data'!I154&gt;=5000,"High", "Low")</f>
        <v>High</v>
      </c>
      <c r="L154" s="17">
        <f t="shared" si="17"/>
        <v>2023</v>
      </c>
      <c r="M154" s="17" t="str">
        <f t="shared" si="18"/>
        <v>Jerry Clark</v>
      </c>
      <c r="N154" s="17" t="str">
        <f t="shared" si="19"/>
        <v>JERRY CLARK</v>
      </c>
      <c r="O154" s="20">
        <f t="shared" si="20"/>
        <v>6684.9840000000004</v>
      </c>
      <c r="P154" s="20" t="str">
        <f t="shared" si="21"/>
        <v>Jul-2023</v>
      </c>
      <c r="Q154" s="46">
        <f t="shared" si="22"/>
        <v>7</v>
      </c>
      <c r="R154" s="46">
        <f t="shared" si="23"/>
        <v>2023</v>
      </c>
    </row>
    <row r="155" spans="1:18">
      <c r="A155">
        <v>5907</v>
      </c>
      <c r="B155" s="2">
        <v>45126</v>
      </c>
      <c r="C155" t="s">
        <v>348</v>
      </c>
      <c r="D155" t="s">
        <v>25</v>
      </c>
      <c r="E155" t="s">
        <v>20</v>
      </c>
      <c r="F155" t="s">
        <v>12</v>
      </c>
      <c r="G155">
        <v>4</v>
      </c>
      <c r="H155" s="20">
        <v>280.89</v>
      </c>
      <c r="I155">
        <v>1123.56</v>
      </c>
      <c r="J155" s="20">
        <f t="shared" si="16"/>
        <v>1123.56</v>
      </c>
      <c r="K155" s="17" t="str">
        <f>IF('Main Data'!I155&gt;=5000,"High", "Low")</f>
        <v>Low</v>
      </c>
      <c r="L155" s="17">
        <f t="shared" si="17"/>
        <v>2023</v>
      </c>
      <c r="M155" s="17" t="str">
        <f t="shared" si="18"/>
        <v>Jeffrey Powell</v>
      </c>
      <c r="N155" s="17" t="str">
        <f t="shared" si="19"/>
        <v>JEFFREY POWELL</v>
      </c>
      <c r="O155" s="20">
        <f t="shared" si="20"/>
        <v>1011.204</v>
      </c>
      <c r="P155" s="20" t="str">
        <f t="shared" si="21"/>
        <v>Jul-2023</v>
      </c>
      <c r="Q155" s="46">
        <f t="shared" si="22"/>
        <v>7</v>
      </c>
      <c r="R155" s="46">
        <f t="shared" si="23"/>
        <v>2023</v>
      </c>
    </row>
    <row r="156" spans="1:18">
      <c r="A156">
        <v>9772</v>
      </c>
      <c r="B156" s="2">
        <v>45126</v>
      </c>
      <c r="C156" t="s">
        <v>737</v>
      </c>
      <c r="D156" t="s">
        <v>17</v>
      </c>
      <c r="E156" t="s">
        <v>14</v>
      </c>
      <c r="F156" t="s">
        <v>15</v>
      </c>
      <c r="G156">
        <v>6</v>
      </c>
      <c r="H156" s="20">
        <v>361.45</v>
      </c>
      <c r="I156">
        <v>2168.6999999999998</v>
      </c>
      <c r="J156" s="20">
        <f t="shared" si="16"/>
        <v>2168.6999999999998</v>
      </c>
      <c r="K156" s="17" t="str">
        <f>IF('Main Data'!I156&gt;=5000,"High", "Low")</f>
        <v>Low</v>
      </c>
      <c r="L156" s="17">
        <f t="shared" si="17"/>
        <v>2023</v>
      </c>
      <c r="M156" s="17" t="str">
        <f t="shared" si="18"/>
        <v>Mark Salinas</v>
      </c>
      <c r="N156" s="17" t="str">
        <f t="shared" si="19"/>
        <v>MARK SALINAS</v>
      </c>
      <c r="O156" s="20">
        <f t="shared" si="20"/>
        <v>1951.83</v>
      </c>
      <c r="P156" s="20" t="str">
        <f t="shared" si="21"/>
        <v>Jul-2023</v>
      </c>
      <c r="Q156" s="46">
        <f t="shared" si="22"/>
        <v>7</v>
      </c>
      <c r="R156" s="46">
        <f t="shared" si="23"/>
        <v>2023</v>
      </c>
    </row>
    <row r="157" spans="1:18">
      <c r="A157">
        <v>6492</v>
      </c>
      <c r="B157" s="2">
        <v>45126</v>
      </c>
      <c r="C157" t="s">
        <v>756</v>
      </c>
      <c r="D157" t="s">
        <v>17</v>
      </c>
      <c r="E157" t="s">
        <v>11</v>
      </c>
      <c r="F157" t="s">
        <v>26</v>
      </c>
      <c r="G157">
        <v>6</v>
      </c>
      <c r="H157" s="20">
        <v>566.66999999999996</v>
      </c>
      <c r="I157">
        <v>3400.02</v>
      </c>
      <c r="J157" s="20">
        <f t="shared" si="16"/>
        <v>3400.0199999999995</v>
      </c>
      <c r="K157" s="17" t="str">
        <f>IF('Main Data'!I157&gt;=5000,"High", "Low")</f>
        <v>Low</v>
      </c>
      <c r="L157" s="17">
        <f t="shared" si="17"/>
        <v>2023</v>
      </c>
      <c r="M157" s="17" t="str">
        <f t="shared" si="18"/>
        <v>Joseph Olsen</v>
      </c>
      <c r="N157" s="17" t="str">
        <f t="shared" si="19"/>
        <v>JOSEPH OLSEN</v>
      </c>
      <c r="O157" s="20">
        <f t="shared" si="20"/>
        <v>3060.018</v>
      </c>
      <c r="P157" s="20" t="str">
        <f t="shared" si="21"/>
        <v>Jul-2023</v>
      </c>
      <c r="Q157" s="46">
        <f t="shared" si="22"/>
        <v>7</v>
      </c>
      <c r="R157" s="46">
        <f t="shared" si="23"/>
        <v>2023</v>
      </c>
    </row>
    <row r="158" spans="1:18">
      <c r="A158">
        <v>1871</v>
      </c>
      <c r="B158" s="2">
        <v>45126</v>
      </c>
      <c r="C158" t="s">
        <v>980</v>
      </c>
      <c r="D158" t="s">
        <v>10</v>
      </c>
      <c r="E158" t="s">
        <v>14</v>
      </c>
      <c r="F158" t="s">
        <v>12</v>
      </c>
      <c r="G158">
        <v>3</v>
      </c>
      <c r="H158" s="20">
        <v>919.74</v>
      </c>
      <c r="I158">
        <v>2759.22</v>
      </c>
      <c r="J158" s="20">
        <f t="shared" si="16"/>
        <v>2759.2200000000003</v>
      </c>
      <c r="K158" s="17" t="str">
        <f>IF('Main Data'!I158&gt;=5000,"High", "Low")</f>
        <v>Low</v>
      </c>
      <c r="L158" s="17">
        <f t="shared" si="17"/>
        <v>2023</v>
      </c>
      <c r="M158" s="17" t="str">
        <f t="shared" si="18"/>
        <v>Jonathan Williams</v>
      </c>
      <c r="N158" s="17" t="str">
        <f t="shared" si="19"/>
        <v>JONATHAN WILLIAMS</v>
      </c>
      <c r="O158" s="20">
        <f t="shared" si="20"/>
        <v>2483.2980000000002</v>
      </c>
      <c r="P158" s="20" t="str">
        <f t="shared" si="21"/>
        <v>Jul-2023</v>
      </c>
      <c r="Q158" s="46">
        <f t="shared" si="22"/>
        <v>7</v>
      </c>
      <c r="R158" s="46">
        <f t="shared" si="23"/>
        <v>2023</v>
      </c>
    </row>
    <row r="159" spans="1:18">
      <c r="A159">
        <v>1941</v>
      </c>
      <c r="B159" s="2">
        <v>45127</v>
      </c>
      <c r="C159" t="s">
        <v>241</v>
      </c>
      <c r="D159" t="s">
        <v>17</v>
      </c>
      <c r="E159" t="s">
        <v>14</v>
      </c>
      <c r="F159" t="s">
        <v>43</v>
      </c>
      <c r="G159">
        <v>3</v>
      </c>
      <c r="H159" s="20">
        <v>356.62</v>
      </c>
      <c r="I159">
        <v>1069.8599999999999</v>
      </c>
      <c r="J159" s="20">
        <f t="shared" si="16"/>
        <v>1069.8600000000001</v>
      </c>
      <c r="K159" s="17" t="str">
        <f>IF('Main Data'!I159&gt;=5000,"High", "Low")</f>
        <v>Low</v>
      </c>
      <c r="L159" s="17">
        <f t="shared" si="17"/>
        <v>2023</v>
      </c>
      <c r="M159" s="17" t="str">
        <f t="shared" si="18"/>
        <v>Kelly Case</v>
      </c>
      <c r="N159" s="17" t="str">
        <f t="shared" si="19"/>
        <v>KELLY CASE</v>
      </c>
      <c r="O159" s="20">
        <f t="shared" si="20"/>
        <v>962.87400000000002</v>
      </c>
      <c r="P159" s="20" t="str">
        <f t="shared" si="21"/>
        <v>Jul-2023</v>
      </c>
      <c r="Q159" s="46">
        <f t="shared" si="22"/>
        <v>7</v>
      </c>
      <c r="R159" s="46">
        <f t="shared" si="23"/>
        <v>2023</v>
      </c>
    </row>
    <row r="160" spans="1:18">
      <c r="A160">
        <v>2372</v>
      </c>
      <c r="B160" s="2">
        <v>45127</v>
      </c>
      <c r="C160" t="s">
        <v>972</v>
      </c>
      <c r="D160" t="s">
        <v>10</v>
      </c>
      <c r="E160" t="s">
        <v>14</v>
      </c>
      <c r="F160" t="s">
        <v>12</v>
      </c>
      <c r="G160">
        <v>7</v>
      </c>
      <c r="H160" s="20">
        <v>248.29</v>
      </c>
      <c r="I160">
        <v>1738.03</v>
      </c>
      <c r="J160" s="20">
        <f t="shared" si="16"/>
        <v>1738.03</v>
      </c>
      <c r="K160" s="17" t="str">
        <f>IF('Main Data'!I160&gt;=5000,"High", "Low")</f>
        <v>Low</v>
      </c>
      <c r="L160" s="17">
        <f t="shared" si="17"/>
        <v>2023</v>
      </c>
      <c r="M160" s="17" t="str">
        <f t="shared" si="18"/>
        <v>Fernando Hickman</v>
      </c>
      <c r="N160" s="17" t="str">
        <f t="shared" si="19"/>
        <v>FERNANDO HICKMAN</v>
      </c>
      <c r="O160" s="20">
        <f t="shared" si="20"/>
        <v>1564.2269999999999</v>
      </c>
      <c r="P160" s="20" t="str">
        <f t="shared" si="21"/>
        <v>Jul-2023</v>
      </c>
      <c r="Q160" s="46">
        <f t="shared" si="22"/>
        <v>7</v>
      </c>
      <c r="R160" s="46">
        <f t="shared" si="23"/>
        <v>2023</v>
      </c>
    </row>
    <row r="161" spans="1:18">
      <c r="A161">
        <v>6097</v>
      </c>
      <c r="B161" s="2">
        <v>45128</v>
      </c>
      <c r="C161" t="s">
        <v>347</v>
      </c>
      <c r="D161" t="s">
        <v>10</v>
      </c>
      <c r="E161" t="s">
        <v>20</v>
      </c>
      <c r="F161" t="s">
        <v>35</v>
      </c>
      <c r="G161">
        <v>1</v>
      </c>
      <c r="H161" s="20">
        <v>451.44</v>
      </c>
      <c r="I161">
        <v>451.44</v>
      </c>
      <c r="J161" s="20">
        <f t="shared" si="16"/>
        <v>451.44</v>
      </c>
      <c r="K161" s="17" t="str">
        <f>IF('Main Data'!I161&gt;=5000,"High", "Low")</f>
        <v>Low</v>
      </c>
      <c r="L161" s="17">
        <f t="shared" si="17"/>
        <v>2023</v>
      </c>
      <c r="M161" s="17" t="str">
        <f t="shared" si="18"/>
        <v>Jordan Joseph</v>
      </c>
      <c r="N161" s="17" t="str">
        <f t="shared" si="19"/>
        <v>JORDAN JOSEPH</v>
      </c>
      <c r="O161" s="20">
        <f t="shared" si="20"/>
        <v>406.29599999999999</v>
      </c>
      <c r="P161" s="20" t="str">
        <f t="shared" si="21"/>
        <v>Jul-2023</v>
      </c>
      <c r="Q161" s="46">
        <f t="shared" si="22"/>
        <v>7</v>
      </c>
      <c r="R161" s="46">
        <f t="shared" si="23"/>
        <v>2023</v>
      </c>
    </row>
    <row r="162" spans="1:18">
      <c r="A162">
        <v>4920</v>
      </c>
      <c r="B162" s="2">
        <v>45129</v>
      </c>
      <c r="C162" t="s">
        <v>99</v>
      </c>
      <c r="D162" t="s">
        <v>31</v>
      </c>
      <c r="E162" t="s">
        <v>20</v>
      </c>
      <c r="F162" t="s">
        <v>26</v>
      </c>
      <c r="G162">
        <v>8</v>
      </c>
      <c r="H162" s="20">
        <v>389.31</v>
      </c>
      <c r="I162">
        <v>3114.48</v>
      </c>
      <c r="J162" s="20">
        <f t="shared" si="16"/>
        <v>3114.48</v>
      </c>
      <c r="K162" s="17" t="str">
        <f>IF('Main Data'!I162&gt;=5000,"High", "Low")</f>
        <v>Low</v>
      </c>
      <c r="L162" s="17">
        <f t="shared" si="17"/>
        <v>2023</v>
      </c>
      <c r="M162" s="17" t="str">
        <f t="shared" si="18"/>
        <v>Donald Davis</v>
      </c>
      <c r="N162" s="17" t="str">
        <f t="shared" si="19"/>
        <v>DONALD DAVIS</v>
      </c>
      <c r="O162" s="20">
        <f t="shared" si="20"/>
        <v>2803.0320000000002</v>
      </c>
      <c r="P162" s="20" t="str">
        <f t="shared" si="21"/>
        <v>Jul-2023</v>
      </c>
      <c r="Q162" s="46">
        <f t="shared" si="22"/>
        <v>7</v>
      </c>
      <c r="R162" s="46">
        <f t="shared" si="23"/>
        <v>2023</v>
      </c>
    </row>
    <row r="163" spans="1:18">
      <c r="A163">
        <v>5825</v>
      </c>
      <c r="B163" s="2">
        <v>45130</v>
      </c>
      <c r="C163" t="s">
        <v>268</v>
      </c>
      <c r="D163" t="s">
        <v>10</v>
      </c>
      <c r="E163" t="s">
        <v>14</v>
      </c>
      <c r="F163" t="s">
        <v>15</v>
      </c>
      <c r="G163">
        <v>1</v>
      </c>
      <c r="H163" s="20">
        <v>96.12</v>
      </c>
      <c r="I163">
        <v>96.12</v>
      </c>
      <c r="J163" s="20">
        <f t="shared" si="16"/>
        <v>96.12</v>
      </c>
      <c r="K163" s="17" t="str">
        <f>IF('Main Data'!I163&gt;=5000,"High", "Low")</f>
        <v>Low</v>
      </c>
      <c r="L163" s="17">
        <f t="shared" si="17"/>
        <v>2023</v>
      </c>
      <c r="M163" s="17" t="str">
        <f t="shared" si="18"/>
        <v>Darlene Snyder</v>
      </c>
      <c r="N163" s="17" t="str">
        <f t="shared" si="19"/>
        <v>DARLENE SNYDER</v>
      </c>
      <c r="O163" s="20">
        <f t="shared" si="20"/>
        <v>86.50800000000001</v>
      </c>
      <c r="P163" s="20" t="str">
        <f t="shared" si="21"/>
        <v>Jul-2023</v>
      </c>
      <c r="Q163" s="46">
        <f t="shared" si="22"/>
        <v>7</v>
      </c>
      <c r="R163" s="46">
        <f t="shared" si="23"/>
        <v>2023</v>
      </c>
    </row>
    <row r="164" spans="1:18">
      <c r="A164">
        <v>3847</v>
      </c>
      <c r="B164" s="2">
        <v>45130</v>
      </c>
      <c r="C164" t="s">
        <v>878</v>
      </c>
      <c r="D164" t="s">
        <v>31</v>
      </c>
      <c r="E164" t="s">
        <v>11</v>
      </c>
      <c r="F164" t="s">
        <v>21</v>
      </c>
      <c r="G164">
        <v>1</v>
      </c>
      <c r="H164" s="20">
        <v>762.69</v>
      </c>
      <c r="I164">
        <v>762.69</v>
      </c>
      <c r="J164" s="20">
        <f t="shared" si="16"/>
        <v>762.69</v>
      </c>
      <c r="K164" s="17" t="str">
        <f>IF('Main Data'!I164&gt;=5000,"High", "Low")</f>
        <v>Low</v>
      </c>
      <c r="L164" s="17">
        <f t="shared" si="17"/>
        <v>2023</v>
      </c>
      <c r="M164" s="17" t="str">
        <f t="shared" si="18"/>
        <v>John Bryant</v>
      </c>
      <c r="N164" s="17" t="str">
        <f t="shared" si="19"/>
        <v>JOHN BRYANT</v>
      </c>
      <c r="O164" s="20">
        <f t="shared" si="20"/>
        <v>686.42100000000005</v>
      </c>
      <c r="P164" s="20" t="str">
        <f t="shared" si="21"/>
        <v>Jul-2023</v>
      </c>
      <c r="Q164" s="46">
        <f t="shared" si="22"/>
        <v>7</v>
      </c>
      <c r="R164" s="46">
        <f t="shared" si="23"/>
        <v>2023</v>
      </c>
    </row>
    <row r="165" spans="1:18">
      <c r="A165">
        <v>5259</v>
      </c>
      <c r="B165" s="2">
        <v>45131</v>
      </c>
      <c r="C165" t="s">
        <v>61</v>
      </c>
      <c r="D165" t="s">
        <v>17</v>
      </c>
      <c r="E165" t="s">
        <v>11</v>
      </c>
      <c r="F165" t="s">
        <v>29</v>
      </c>
      <c r="G165">
        <v>9</v>
      </c>
      <c r="H165" s="20">
        <v>948.97</v>
      </c>
      <c r="I165">
        <v>8540.73</v>
      </c>
      <c r="J165" s="20">
        <f t="shared" si="16"/>
        <v>8540.73</v>
      </c>
      <c r="K165" s="17" t="str">
        <f>IF('Main Data'!I165&gt;=5000,"High", "Low")</f>
        <v>High</v>
      </c>
      <c r="L165" s="17">
        <f t="shared" si="17"/>
        <v>2023</v>
      </c>
      <c r="M165" s="17" t="str">
        <f t="shared" si="18"/>
        <v>Catherine Johnson</v>
      </c>
      <c r="N165" s="17" t="str">
        <f t="shared" si="19"/>
        <v>CATHERINE JOHNSON</v>
      </c>
      <c r="O165" s="20">
        <f t="shared" si="20"/>
        <v>7686.6570000000011</v>
      </c>
      <c r="P165" s="20" t="str">
        <f t="shared" si="21"/>
        <v>Jul-2023</v>
      </c>
      <c r="Q165" s="46">
        <f t="shared" si="22"/>
        <v>7</v>
      </c>
      <c r="R165" s="46">
        <f t="shared" si="23"/>
        <v>2023</v>
      </c>
    </row>
    <row r="166" spans="1:18">
      <c r="A166">
        <v>3522</v>
      </c>
      <c r="B166" s="2">
        <v>45131</v>
      </c>
      <c r="C166" t="s">
        <v>647</v>
      </c>
      <c r="D166" t="s">
        <v>17</v>
      </c>
      <c r="E166" t="s">
        <v>20</v>
      </c>
      <c r="F166" t="s">
        <v>35</v>
      </c>
      <c r="G166">
        <v>2</v>
      </c>
      <c r="H166" s="20">
        <v>955.97</v>
      </c>
      <c r="I166">
        <v>1911.94</v>
      </c>
      <c r="J166" s="20">
        <f t="shared" si="16"/>
        <v>1911.94</v>
      </c>
      <c r="K166" s="17" t="str">
        <f>IF('Main Data'!I166&gt;=5000,"High", "Low")</f>
        <v>Low</v>
      </c>
      <c r="L166" s="17">
        <f t="shared" si="17"/>
        <v>2023</v>
      </c>
      <c r="M166" s="17" t="str">
        <f t="shared" si="18"/>
        <v>Mrs. Misty Miller Md</v>
      </c>
      <c r="N166" s="17" t="str">
        <f t="shared" si="19"/>
        <v>MRS. MISTY MILLER MD</v>
      </c>
      <c r="O166" s="20">
        <f t="shared" si="20"/>
        <v>1720.7460000000001</v>
      </c>
      <c r="P166" s="20" t="str">
        <f t="shared" si="21"/>
        <v>Jul-2023</v>
      </c>
      <c r="Q166" s="46">
        <f t="shared" si="22"/>
        <v>7</v>
      </c>
      <c r="R166" s="46">
        <f t="shared" si="23"/>
        <v>2023</v>
      </c>
    </row>
    <row r="167" spans="1:18">
      <c r="A167">
        <v>2482</v>
      </c>
      <c r="B167" s="2">
        <v>45132</v>
      </c>
      <c r="C167" t="s">
        <v>128</v>
      </c>
      <c r="D167" t="s">
        <v>25</v>
      </c>
      <c r="E167" t="s">
        <v>20</v>
      </c>
      <c r="F167" t="s">
        <v>26</v>
      </c>
      <c r="G167">
        <v>5</v>
      </c>
      <c r="H167" s="20">
        <v>730.91</v>
      </c>
      <c r="I167">
        <v>3654.55</v>
      </c>
      <c r="J167" s="20">
        <f t="shared" si="16"/>
        <v>3654.5499999999997</v>
      </c>
      <c r="K167" s="17" t="str">
        <f>IF('Main Data'!I167&gt;=5000,"High", "Low")</f>
        <v>Low</v>
      </c>
      <c r="L167" s="17">
        <f t="shared" si="17"/>
        <v>2023</v>
      </c>
      <c r="M167" s="17" t="str">
        <f t="shared" si="18"/>
        <v>Mitchell Valenzuela</v>
      </c>
      <c r="N167" s="17" t="str">
        <f t="shared" si="19"/>
        <v>MITCHELL VALENZUELA</v>
      </c>
      <c r="O167" s="20">
        <f t="shared" si="20"/>
        <v>3289.0949999999998</v>
      </c>
      <c r="P167" s="20" t="str">
        <f t="shared" si="21"/>
        <v>Jul-2023</v>
      </c>
      <c r="Q167" s="46">
        <f t="shared" si="22"/>
        <v>7</v>
      </c>
      <c r="R167" s="46">
        <f t="shared" si="23"/>
        <v>2023</v>
      </c>
    </row>
    <row r="168" spans="1:18">
      <c r="A168">
        <v>7556</v>
      </c>
      <c r="B168" s="2">
        <v>45133</v>
      </c>
      <c r="C168" t="s">
        <v>188</v>
      </c>
      <c r="D168" t="s">
        <v>10</v>
      </c>
      <c r="E168" t="s">
        <v>11</v>
      </c>
      <c r="F168" t="s">
        <v>43</v>
      </c>
      <c r="G168">
        <v>1</v>
      </c>
      <c r="H168" s="20">
        <v>887.12</v>
      </c>
      <c r="I168">
        <v>887.12</v>
      </c>
      <c r="J168" s="20">
        <f t="shared" si="16"/>
        <v>887.12</v>
      </c>
      <c r="K168" s="17" t="str">
        <f>IF('Main Data'!I168&gt;=5000,"High", "Low")</f>
        <v>Low</v>
      </c>
      <c r="L168" s="17">
        <f t="shared" si="17"/>
        <v>2023</v>
      </c>
      <c r="M168" s="17" t="str">
        <f t="shared" si="18"/>
        <v>Jamie Ochoa Dvm</v>
      </c>
      <c r="N168" s="17" t="str">
        <f t="shared" si="19"/>
        <v>JAMIE OCHOA DVM</v>
      </c>
      <c r="O168" s="20">
        <f t="shared" si="20"/>
        <v>798.40800000000002</v>
      </c>
      <c r="P168" s="20" t="str">
        <f t="shared" si="21"/>
        <v>Jul-2023</v>
      </c>
      <c r="Q168" s="46">
        <f t="shared" si="22"/>
        <v>7</v>
      </c>
      <c r="R168" s="46">
        <f t="shared" si="23"/>
        <v>2023</v>
      </c>
    </row>
    <row r="169" spans="1:18">
      <c r="A169">
        <v>4975</v>
      </c>
      <c r="B169" s="2">
        <v>45134</v>
      </c>
      <c r="C169" t="s">
        <v>177</v>
      </c>
      <c r="D169" t="s">
        <v>25</v>
      </c>
      <c r="E169" t="s">
        <v>11</v>
      </c>
      <c r="F169" t="s">
        <v>18</v>
      </c>
      <c r="G169">
        <v>1</v>
      </c>
      <c r="H169" s="20">
        <v>129.36000000000001</v>
      </c>
      <c r="I169">
        <v>129.36000000000001</v>
      </c>
      <c r="J169" s="20">
        <f t="shared" si="16"/>
        <v>129.36000000000001</v>
      </c>
      <c r="K169" s="17" t="str">
        <f>IF('Main Data'!I169&gt;=5000,"High", "Low")</f>
        <v>Low</v>
      </c>
      <c r="L169" s="17">
        <f t="shared" si="17"/>
        <v>2023</v>
      </c>
      <c r="M169" s="17" t="str">
        <f t="shared" si="18"/>
        <v>Eugene Dixon</v>
      </c>
      <c r="N169" s="17" t="str">
        <f t="shared" si="19"/>
        <v>EUGENE DIXON</v>
      </c>
      <c r="O169" s="20">
        <f t="shared" si="20"/>
        <v>116.42400000000002</v>
      </c>
      <c r="P169" s="20" t="str">
        <f t="shared" si="21"/>
        <v>Jul-2023</v>
      </c>
      <c r="Q169" s="46">
        <f t="shared" si="22"/>
        <v>7</v>
      </c>
      <c r="R169" s="46">
        <f t="shared" si="23"/>
        <v>2023</v>
      </c>
    </row>
    <row r="170" spans="1:18">
      <c r="A170">
        <v>9126</v>
      </c>
      <c r="B170" s="2">
        <v>45136</v>
      </c>
      <c r="C170" t="s">
        <v>918</v>
      </c>
      <c r="D170" t="s">
        <v>31</v>
      </c>
      <c r="E170" t="s">
        <v>14</v>
      </c>
      <c r="F170" t="s">
        <v>15</v>
      </c>
      <c r="G170">
        <v>1</v>
      </c>
      <c r="H170" s="20">
        <v>523.22</v>
      </c>
      <c r="I170">
        <v>523.22</v>
      </c>
      <c r="J170" s="20">
        <f t="shared" si="16"/>
        <v>523.22</v>
      </c>
      <c r="K170" s="17" t="str">
        <f>IF('Main Data'!I170&gt;=5000,"High", "Low")</f>
        <v>Low</v>
      </c>
      <c r="L170" s="17">
        <f t="shared" si="17"/>
        <v>2023</v>
      </c>
      <c r="M170" s="17" t="str">
        <f t="shared" si="18"/>
        <v>Marc Hodges</v>
      </c>
      <c r="N170" s="17" t="str">
        <f t="shared" si="19"/>
        <v>MARC HODGES</v>
      </c>
      <c r="O170" s="20">
        <f t="shared" si="20"/>
        <v>470.89800000000002</v>
      </c>
      <c r="P170" s="20" t="str">
        <f t="shared" si="21"/>
        <v>Jul-2023</v>
      </c>
      <c r="Q170" s="46">
        <f t="shared" si="22"/>
        <v>7</v>
      </c>
      <c r="R170" s="46">
        <f t="shared" si="23"/>
        <v>2023</v>
      </c>
    </row>
    <row r="171" spans="1:18">
      <c r="A171">
        <v>1607</v>
      </c>
      <c r="B171" s="2">
        <v>45138</v>
      </c>
      <c r="C171" t="s">
        <v>519</v>
      </c>
      <c r="D171" t="s">
        <v>10</v>
      </c>
      <c r="E171" t="s">
        <v>14</v>
      </c>
      <c r="F171" t="s">
        <v>29</v>
      </c>
      <c r="G171">
        <v>7</v>
      </c>
      <c r="H171" s="20">
        <v>969.72</v>
      </c>
      <c r="I171">
        <v>6788.04</v>
      </c>
      <c r="J171" s="20">
        <f t="shared" si="16"/>
        <v>6788.04</v>
      </c>
      <c r="K171" s="17" t="str">
        <f>IF('Main Data'!I171&gt;=5000,"High", "Low")</f>
        <v>High</v>
      </c>
      <c r="L171" s="17">
        <f t="shared" si="17"/>
        <v>2023</v>
      </c>
      <c r="M171" s="17" t="str">
        <f t="shared" si="18"/>
        <v>Jennifer Hahn</v>
      </c>
      <c r="N171" s="17" t="str">
        <f t="shared" si="19"/>
        <v>JENNIFER HAHN</v>
      </c>
      <c r="O171" s="20">
        <f t="shared" si="20"/>
        <v>6109.2360000000008</v>
      </c>
      <c r="P171" s="20" t="str">
        <f t="shared" si="21"/>
        <v>Jul-2023</v>
      </c>
      <c r="Q171" s="46">
        <f t="shared" si="22"/>
        <v>7</v>
      </c>
      <c r="R171" s="46">
        <f t="shared" si="23"/>
        <v>2023</v>
      </c>
    </row>
    <row r="172" spans="1:18">
      <c r="A172">
        <v>4646</v>
      </c>
      <c r="B172" s="2">
        <v>45138</v>
      </c>
      <c r="C172" t="s">
        <v>572</v>
      </c>
      <c r="D172" t="s">
        <v>17</v>
      </c>
      <c r="E172" t="s">
        <v>14</v>
      </c>
      <c r="F172" t="s">
        <v>18</v>
      </c>
      <c r="G172">
        <v>3</v>
      </c>
      <c r="H172" s="20">
        <v>707.63</v>
      </c>
      <c r="I172">
        <v>2122.89</v>
      </c>
      <c r="J172" s="20">
        <f t="shared" si="16"/>
        <v>2122.89</v>
      </c>
      <c r="K172" s="17" t="str">
        <f>IF('Main Data'!I172&gt;=5000,"High", "Low")</f>
        <v>Low</v>
      </c>
      <c r="L172" s="17">
        <f t="shared" si="17"/>
        <v>2023</v>
      </c>
      <c r="M172" s="17" t="str">
        <f t="shared" si="18"/>
        <v>William Roman</v>
      </c>
      <c r="N172" s="17" t="str">
        <f t="shared" si="19"/>
        <v>WILLIAM ROMAN</v>
      </c>
      <c r="O172" s="20">
        <f t="shared" si="20"/>
        <v>1910.6009999999999</v>
      </c>
      <c r="P172" s="20" t="str">
        <f t="shared" si="21"/>
        <v>Jul-2023</v>
      </c>
      <c r="Q172" s="46">
        <f t="shared" si="22"/>
        <v>7</v>
      </c>
      <c r="R172" s="46">
        <f t="shared" si="23"/>
        <v>2023</v>
      </c>
    </row>
    <row r="173" spans="1:18">
      <c r="A173">
        <v>3921</v>
      </c>
      <c r="B173" s="2">
        <v>45138</v>
      </c>
      <c r="C173" t="s">
        <v>659</v>
      </c>
      <c r="D173" t="s">
        <v>10</v>
      </c>
      <c r="E173" t="s">
        <v>20</v>
      </c>
      <c r="F173" t="s">
        <v>12</v>
      </c>
      <c r="G173">
        <v>1</v>
      </c>
      <c r="H173" s="20">
        <v>491.01</v>
      </c>
      <c r="I173">
        <v>491.01</v>
      </c>
      <c r="J173" s="20">
        <f t="shared" si="16"/>
        <v>491.01</v>
      </c>
      <c r="K173" s="17" t="str">
        <f>IF('Main Data'!I173&gt;=5000,"High", "Low")</f>
        <v>Low</v>
      </c>
      <c r="L173" s="17">
        <f t="shared" si="17"/>
        <v>2023</v>
      </c>
      <c r="M173" s="17" t="str">
        <f t="shared" si="18"/>
        <v>Bryan Martin</v>
      </c>
      <c r="N173" s="17" t="str">
        <f t="shared" si="19"/>
        <v>BRYAN MARTIN</v>
      </c>
      <c r="O173" s="20">
        <f t="shared" si="20"/>
        <v>441.90899999999999</v>
      </c>
      <c r="P173" s="20" t="str">
        <f t="shared" si="21"/>
        <v>Jul-2023</v>
      </c>
      <c r="Q173" s="46">
        <f t="shared" si="22"/>
        <v>7</v>
      </c>
      <c r="R173" s="46">
        <f t="shared" si="23"/>
        <v>2023</v>
      </c>
    </row>
    <row r="174" spans="1:18">
      <c r="A174">
        <v>6354</v>
      </c>
      <c r="B174" s="2">
        <v>45139</v>
      </c>
      <c r="C174" t="s">
        <v>937</v>
      </c>
      <c r="D174" t="s">
        <v>17</v>
      </c>
      <c r="E174" t="s">
        <v>20</v>
      </c>
      <c r="F174" t="s">
        <v>43</v>
      </c>
      <c r="G174">
        <v>3</v>
      </c>
      <c r="H174" s="20">
        <v>107.41</v>
      </c>
      <c r="I174">
        <v>322.23</v>
      </c>
      <c r="J174" s="20">
        <f t="shared" si="16"/>
        <v>322.23</v>
      </c>
      <c r="K174" s="17" t="str">
        <f>IF('Main Data'!I174&gt;=5000,"High", "Low")</f>
        <v>Low</v>
      </c>
      <c r="L174" s="17">
        <f t="shared" si="17"/>
        <v>2023</v>
      </c>
      <c r="M174" s="17" t="str">
        <f t="shared" si="18"/>
        <v>Kristen Lewis</v>
      </c>
      <c r="N174" s="17" t="str">
        <f t="shared" si="19"/>
        <v>KRISTEN LEWIS</v>
      </c>
      <c r="O174" s="20">
        <f t="shared" si="20"/>
        <v>290.00700000000001</v>
      </c>
      <c r="P174" s="20" t="str">
        <f t="shared" si="21"/>
        <v>Aug-2023</v>
      </c>
      <c r="Q174" s="46">
        <f t="shared" si="22"/>
        <v>8</v>
      </c>
      <c r="R174" s="46">
        <f t="shared" si="23"/>
        <v>2023</v>
      </c>
    </row>
    <row r="175" spans="1:18">
      <c r="A175">
        <v>1709</v>
      </c>
      <c r="B175" s="2">
        <v>45140</v>
      </c>
      <c r="C175" t="s">
        <v>466</v>
      </c>
      <c r="D175" t="s">
        <v>10</v>
      </c>
      <c r="E175" t="s">
        <v>11</v>
      </c>
      <c r="F175" t="s">
        <v>18</v>
      </c>
      <c r="G175">
        <v>1</v>
      </c>
      <c r="H175" s="20">
        <v>791.8</v>
      </c>
      <c r="I175">
        <v>791.8</v>
      </c>
      <c r="J175" s="20">
        <f t="shared" si="16"/>
        <v>791.8</v>
      </c>
      <c r="K175" s="17" t="str">
        <f>IF('Main Data'!I175&gt;=5000,"High", "Low")</f>
        <v>Low</v>
      </c>
      <c r="L175" s="17">
        <f t="shared" si="17"/>
        <v>2023</v>
      </c>
      <c r="M175" s="17" t="str">
        <f t="shared" si="18"/>
        <v>Kayla Cox</v>
      </c>
      <c r="N175" s="17" t="str">
        <f t="shared" si="19"/>
        <v>KAYLA COX</v>
      </c>
      <c r="O175" s="20">
        <f t="shared" si="20"/>
        <v>712.62</v>
      </c>
      <c r="P175" s="20" t="str">
        <f t="shared" si="21"/>
        <v>Aug-2023</v>
      </c>
      <c r="Q175" s="46">
        <f t="shared" si="22"/>
        <v>8</v>
      </c>
      <c r="R175" s="46">
        <f t="shared" si="23"/>
        <v>2023</v>
      </c>
    </row>
    <row r="176" spans="1:18">
      <c r="A176">
        <v>8236</v>
      </c>
      <c r="B176" s="2">
        <v>45140</v>
      </c>
      <c r="C176" t="s">
        <v>979</v>
      </c>
      <c r="D176" t="s">
        <v>10</v>
      </c>
      <c r="E176" t="s">
        <v>14</v>
      </c>
      <c r="F176" t="s">
        <v>12</v>
      </c>
      <c r="G176">
        <v>1</v>
      </c>
      <c r="H176" s="20">
        <v>848.05</v>
      </c>
      <c r="I176">
        <v>848.05</v>
      </c>
      <c r="J176" s="20">
        <f t="shared" si="16"/>
        <v>848.05</v>
      </c>
      <c r="K176" s="17" t="str">
        <f>IF('Main Data'!I176&gt;=5000,"High", "Low")</f>
        <v>Low</v>
      </c>
      <c r="L176" s="17">
        <f t="shared" si="17"/>
        <v>2023</v>
      </c>
      <c r="M176" s="17" t="str">
        <f t="shared" si="18"/>
        <v>Jeffrey Black</v>
      </c>
      <c r="N176" s="17" t="str">
        <f t="shared" si="19"/>
        <v>JEFFREY BLACK</v>
      </c>
      <c r="O176" s="20">
        <f t="shared" si="20"/>
        <v>763.245</v>
      </c>
      <c r="P176" s="20" t="str">
        <f t="shared" si="21"/>
        <v>Aug-2023</v>
      </c>
      <c r="Q176" s="46">
        <f t="shared" si="22"/>
        <v>8</v>
      </c>
      <c r="R176" s="46">
        <f t="shared" si="23"/>
        <v>2023</v>
      </c>
    </row>
    <row r="177" spans="1:18">
      <c r="A177">
        <v>7043</v>
      </c>
      <c r="B177" s="2">
        <v>45141</v>
      </c>
      <c r="C177" t="s">
        <v>330</v>
      </c>
      <c r="D177" t="s">
        <v>10</v>
      </c>
      <c r="E177" t="s">
        <v>20</v>
      </c>
      <c r="F177" t="s">
        <v>43</v>
      </c>
      <c r="G177">
        <v>9</v>
      </c>
      <c r="H177" s="20">
        <v>711.09</v>
      </c>
      <c r="I177">
        <v>6399.81</v>
      </c>
      <c r="J177" s="20">
        <f t="shared" si="16"/>
        <v>6399.81</v>
      </c>
      <c r="K177" s="17" t="str">
        <f>IF('Main Data'!I177&gt;=5000,"High", "Low")</f>
        <v>High</v>
      </c>
      <c r="L177" s="17">
        <f t="shared" si="17"/>
        <v>2023</v>
      </c>
      <c r="M177" s="17" t="str">
        <f t="shared" si="18"/>
        <v>Eileen Lopez</v>
      </c>
      <c r="N177" s="17" t="str">
        <f t="shared" si="19"/>
        <v>EILEEN LOPEZ</v>
      </c>
      <c r="O177" s="20">
        <f t="shared" si="20"/>
        <v>5759.8289999999997</v>
      </c>
      <c r="P177" s="20" t="str">
        <f t="shared" si="21"/>
        <v>Aug-2023</v>
      </c>
      <c r="Q177" s="46">
        <f t="shared" si="22"/>
        <v>8</v>
      </c>
      <c r="R177" s="46">
        <f t="shared" si="23"/>
        <v>2023</v>
      </c>
    </row>
    <row r="178" spans="1:18">
      <c r="A178">
        <v>3552</v>
      </c>
      <c r="B178" s="2">
        <v>45141</v>
      </c>
      <c r="C178" t="s">
        <v>685</v>
      </c>
      <c r="D178" t="s">
        <v>17</v>
      </c>
      <c r="E178" t="s">
        <v>14</v>
      </c>
      <c r="F178" t="s">
        <v>12</v>
      </c>
      <c r="G178">
        <v>5</v>
      </c>
      <c r="H178" s="20">
        <v>951.89</v>
      </c>
      <c r="I178">
        <v>4759.45</v>
      </c>
      <c r="J178" s="20">
        <f t="shared" si="16"/>
        <v>4759.45</v>
      </c>
      <c r="K178" s="17" t="str">
        <f>IF('Main Data'!I178&gt;=5000,"High", "Low")</f>
        <v>Low</v>
      </c>
      <c r="L178" s="17">
        <f t="shared" si="17"/>
        <v>2023</v>
      </c>
      <c r="M178" s="17" t="str">
        <f t="shared" si="18"/>
        <v>Lisa Hall</v>
      </c>
      <c r="N178" s="17" t="str">
        <f t="shared" si="19"/>
        <v>LISA HALL</v>
      </c>
      <c r="O178" s="20">
        <f t="shared" si="20"/>
        <v>4283.5050000000001</v>
      </c>
      <c r="P178" s="20" t="str">
        <f t="shared" si="21"/>
        <v>Aug-2023</v>
      </c>
      <c r="Q178" s="46">
        <f t="shared" si="22"/>
        <v>8</v>
      </c>
      <c r="R178" s="46">
        <f t="shared" si="23"/>
        <v>2023</v>
      </c>
    </row>
    <row r="179" spans="1:18">
      <c r="A179">
        <v>3844</v>
      </c>
      <c r="B179" s="2">
        <v>45141</v>
      </c>
      <c r="C179" t="s">
        <v>877</v>
      </c>
      <c r="D179" t="s">
        <v>10</v>
      </c>
      <c r="E179" t="s">
        <v>14</v>
      </c>
      <c r="F179" t="s">
        <v>12</v>
      </c>
      <c r="G179">
        <v>5</v>
      </c>
      <c r="H179" s="20">
        <v>267.22000000000003</v>
      </c>
      <c r="I179">
        <v>1336.1</v>
      </c>
      <c r="J179" s="20">
        <f t="shared" si="16"/>
        <v>1336.1000000000001</v>
      </c>
      <c r="K179" s="17" t="str">
        <f>IF('Main Data'!I179&gt;=5000,"High", "Low")</f>
        <v>Low</v>
      </c>
      <c r="L179" s="17">
        <f t="shared" si="17"/>
        <v>2023</v>
      </c>
      <c r="M179" s="17" t="str">
        <f t="shared" si="18"/>
        <v>Jonathon Cook</v>
      </c>
      <c r="N179" s="17" t="str">
        <f t="shared" si="19"/>
        <v>JONATHON COOK</v>
      </c>
      <c r="O179" s="20">
        <f t="shared" si="20"/>
        <v>1202.49</v>
      </c>
      <c r="P179" s="20" t="str">
        <f t="shared" si="21"/>
        <v>Aug-2023</v>
      </c>
      <c r="Q179" s="46">
        <f t="shared" si="22"/>
        <v>8</v>
      </c>
      <c r="R179" s="46">
        <f t="shared" si="23"/>
        <v>2023</v>
      </c>
    </row>
    <row r="180" spans="1:18">
      <c r="A180">
        <v>4727</v>
      </c>
      <c r="B180" s="2">
        <v>45141</v>
      </c>
      <c r="C180" t="s">
        <v>954</v>
      </c>
      <c r="D180" t="s">
        <v>31</v>
      </c>
      <c r="E180" t="s">
        <v>11</v>
      </c>
      <c r="F180" t="s">
        <v>18</v>
      </c>
      <c r="G180">
        <v>1</v>
      </c>
      <c r="H180" s="20">
        <v>968.8</v>
      </c>
      <c r="I180">
        <v>968.8</v>
      </c>
      <c r="J180" s="20">
        <f t="shared" si="16"/>
        <v>968.8</v>
      </c>
      <c r="K180" s="17" t="str">
        <f>IF('Main Data'!I180&gt;=5000,"High", "Low")</f>
        <v>Low</v>
      </c>
      <c r="L180" s="17">
        <f t="shared" si="17"/>
        <v>2023</v>
      </c>
      <c r="M180" s="17" t="str">
        <f t="shared" si="18"/>
        <v>Don Haynes</v>
      </c>
      <c r="N180" s="17" t="str">
        <f t="shared" si="19"/>
        <v>DON HAYNES</v>
      </c>
      <c r="O180" s="20">
        <f t="shared" si="20"/>
        <v>871.92</v>
      </c>
      <c r="P180" s="20" t="str">
        <f t="shared" si="21"/>
        <v>Aug-2023</v>
      </c>
      <c r="Q180" s="46">
        <f t="shared" si="22"/>
        <v>8</v>
      </c>
      <c r="R180" s="46">
        <f t="shared" si="23"/>
        <v>2023</v>
      </c>
    </row>
    <row r="181" spans="1:18">
      <c r="A181">
        <v>9824</v>
      </c>
      <c r="B181" s="2">
        <v>45143</v>
      </c>
      <c r="C181" t="s">
        <v>439</v>
      </c>
      <c r="D181" t="s">
        <v>25</v>
      </c>
      <c r="E181" t="s">
        <v>14</v>
      </c>
      <c r="F181" t="s">
        <v>18</v>
      </c>
      <c r="G181">
        <v>5</v>
      </c>
      <c r="H181" s="20">
        <v>41.27</v>
      </c>
      <c r="I181">
        <v>206.35</v>
      </c>
      <c r="J181" s="20">
        <f t="shared" si="16"/>
        <v>206.35000000000002</v>
      </c>
      <c r="K181" s="17" t="str">
        <f>IF('Main Data'!I181&gt;=5000,"High", "Low")</f>
        <v>Low</v>
      </c>
      <c r="L181" s="17">
        <f t="shared" si="17"/>
        <v>2023</v>
      </c>
      <c r="M181" s="17" t="str">
        <f t="shared" si="18"/>
        <v>Vincent Thomas</v>
      </c>
      <c r="N181" s="17" t="str">
        <f t="shared" si="19"/>
        <v>VINCENT THOMAS</v>
      </c>
      <c r="O181" s="20">
        <f t="shared" si="20"/>
        <v>185.715</v>
      </c>
      <c r="P181" s="20" t="str">
        <f t="shared" si="21"/>
        <v>Aug-2023</v>
      </c>
      <c r="Q181" s="46">
        <f t="shared" si="22"/>
        <v>8</v>
      </c>
      <c r="R181" s="46">
        <f t="shared" si="23"/>
        <v>2023</v>
      </c>
    </row>
    <row r="182" spans="1:18">
      <c r="A182">
        <v>6327</v>
      </c>
      <c r="B182" s="2">
        <v>45145</v>
      </c>
      <c r="C182" t="s">
        <v>101</v>
      </c>
      <c r="D182" t="s">
        <v>17</v>
      </c>
      <c r="E182" t="s">
        <v>11</v>
      </c>
      <c r="F182" t="s">
        <v>12</v>
      </c>
      <c r="G182">
        <v>3</v>
      </c>
      <c r="H182" s="20">
        <v>56.5</v>
      </c>
      <c r="I182">
        <v>169.5</v>
      </c>
      <c r="J182" s="20">
        <f t="shared" si="16"/>
        <v>169.5</v>
      </c>
      <c r="K182" s="17" t="str">
        <f>IF('Main Data'!I182&gt;=5000,"High", "Low")</f>
        <v>Low</v>
      </c>
      <c r="L182" s="17">
        <f t="shared" si="17"/>
        <v>2023</v>
      </c>
      <c r="M182" s="17" t="str">
        <f t="shared" si="18"/>
        <v>Robin Hill</v>
      </c>
      <c r="N182" s="17" t="str">
        <f t="shared" si="19"/>
        <v>ROBIN HILL</v>
      </c>
      <c r="O182" s="20">
        <f t="shared" si="20"/>
        <v>152.55000000000001</v>
      </c>
      <c r="P182" s="20" t="str">
        <f t="shared" si="21"/>
        <v>Aug-2023</v>
      </c>
      <c r="Q182" s="46">
        <f t="shared" si="22"/>
        <v>8</v>
      </c>
      <c r="R182" s="46">
        <f t="shared" si="23"/>
        <v>2023</v>
      </c>
    </row>
    <row r="183" spans="1:18">
      <c r="A183">
        <v>5650</v>
      </c>
      <c r="B183" s="2">
        <v>45145</v>
      </c>
      <c r="C183" t="s">
        <v>190</v>
      </c>
      <c r="D183" t="s">
        <v>25</v>
      </c>
      <c r="E183" t="s">
        <v>20</v>
      </c>
      <c r="F183" t="s">
        <v>43</v>
      </c>
      <c r="G183">
        <v>3</v>
      </c>
      <c r="H183" s="20">
        <v>240.63</v>
      </c>
      <c r="I183">
        <v>721.89</v>
      </c>
      <c r="J183" s="20">
        <f t="shared" si="16"/>
        <v>721.89</v>
      </c>
      <c r="K183" s="17" t="str">
        <f>IF('Main Data'!I183&gt;=5000,"High", "Low")</f>
        <v>Low</v>
      </c>
      <c r="L183" s="17">
        <f t="shared" si="17"/>
        <v>2023</v>
      </c>
      <c r="M183" s="17" t="str">
        <f t="shared" si="18"/>
        <v>Frank Tucker</v>
      </c>
      <c r="N183" s="17" t="str">
        <f t="shared" si="19"/>
        <v>FRANK TUCKER</v>
      </c>
      <c r="O183" s="20">
        <f t="shared" si="20"/>
        <v>649.70100000000002</v>
      </c>
      <c r="P183" s="20" t="str">
        <f t="shared" si="21"/>
        <v>Aug-2023</v>
      </c>
      <c r="Q183" s="46">
        <f t="shared" si="22"/>
        <v>8</v>
      </c>
      <c r="R183" s="46">
        <f t="shared" si="23"/>
        <v>2023</v>
      </c>
    </row>
    <row r="184" spans="1:18">
      <c r="A184">
        <v>3595</v>
      </c>
      <c r="B184" s="2">
        <v>45145</v>
      </c>
      <c r="C184" t="s">
        <v>683</v>
      </c>
      <c r="D184" t="s">
        <v>17</v>
      </c>
      <c r="E184" t="s">
        <v>14</v>
      </c>
      <c r="F184" t="s">
        <v>29</v>
      </c>
      <c r="G184">
        <v>3</v>
      </c>
      <c r="H184" s="20">
        <v>52.98</v>
      </c>
      <c r="I184">
        <v>158.94</v>
      </c>
      <c r="J184" s="20">
        <f t="shared" si="16"/>
        <v>158.94</v>
      </c>
      <c r="K184" s="17" t="str">
        <f>IF('Main Data'!I184&gt;=5000,"High", "Low")</f>
        <v>Low</v>
      </c>
      <c r="L184" s="17">
        <f t="shared" si="17"/>
        <v>2023</v>
      </c>
      <c r="M184" s="17" t="str">
        <f t="shared" si="18"/>
        <v>Meghan Morris</v>
      </c>
      <c r="N184" s="17" t="str">
        <f t="shared" si="19"/>
        <v>MEGHAN MORRIS</v>
      </c>
      <c r="O184" s="20">
        <f t="shared" si="20"/>
        <v>143.04599999999999</v>
      </c>
      <c r="P184" s="20" t="str">
        <f t="shared" si="21"/>
        <v>Aug-2023</v>
      </c>
      <c r="Q184" s="46">
        <f t="shared" si="22"/>
        <v>8</v>
      </c>
      <c r="R184" s="46">
        <f t="shared" si="23"/>
        <v>2023</v>
      </c>
    </row>
    <row r="185" spans="1:18">
      <c r="A185">
        <v>2837</v>
      </c>
      <c r="B185" s="2">
        <v>45146</v>
      </c>
      <c r="C185" t="s">
        <v>640</v>
      </c>
      <c r="D185" t="s">
        <v>17</v>
      </c>
      <c r="E185" t="s">
        <v>20</v>
      </c>
      <c r="F185" t="s">
        <v>26</v>
      </c>
      <c r="G185">
        <v>6</v>
      </c>
      <c r="H185" s="20">
        <v>404.83</v>
      </c>
      <c r="I185">
        <v>2428.98</v>
      </c>
      <c r="J185" s="20">
        <f t="shared" si="16"/>
        <v>2428.98</v>
      </c>
      <c r="K185" s="17" t="str">
        <f>IF('Main Data'!I185&gt;=5000,"High", "Low")</f>
        <v>Low</v>
      </c>
      <c r="L185" s="17">
        <f t="shared" si="17"/>
        <v>2023</v>
      </c>
      <c r="M185" s="17" t="str">
        <f t="shared" si="18"/>
        <v>Phyllis Wilson</v>
      </c>
      <c r="N185" s="17" t="str">
        <f t="shared" si="19"/>
        <v>PHYLLIS WILSON</v>
      </c>
      <c r="O185" s="20">
        <f t="shared" si="20"/>
        <v>2186.0819999999999</v>
      </c>
      <c r="P185" s="20" t="str">
        <f t="shared" si="21"/>
        <v>Aug-2023</v>
      </c>
      <c r="Q185" s="46">
        <f t="shared" si="22"/>
        <v>8</v>
      </c>
      <c r="R185" s="46">
        <f t="shared" si="23"/>
        <v>2023</v>
      </c>
    </row>
    <row r="186" spans="1:18">
      <c r="A186">
        <v>2376</v>
      </c>
      <c r="B186" s="2">
        <v>45146</v>
      </c>
      <c r="C186" t="s">
        <v>641</v>
      </c>
      <c r="D186" t="s">
        <v>10</v>
      </c>
      <c r="E186" t="s">
        <v>11</v>
      </c>
      <c r="F186" t="s">
        <v>18</v>
      </c>
      <c r="G186">
        <v>2</v>
      </c>
      <c r="H186" s="20">
        <v>584.37</v>
      </c>
      <c r="I186">
        <v>1168.74</v>
      </c>
      <c r="J186" s="20">
        <f t="shared" si="16"/>
        <v>1168.74</v>
      </c>
      <c r="K186" s="17" t="str">
        <f>IF('Main Data'!I186&gt;=5000,"High", "Low")</f>
        <v>Low</v>
      </c>
      <c r="L186" s="17">
        <f t="shared" si="17"/>
        <v>2023</v>
      </c>
      <c r="M186" s="17" t="str">
        <f t="shared" si="18"/>
        <v>Rebecca Brennan</v>
      </c>
      <c r="N186" s="17" t="str">
        <f t="shared" si="19"/>
        <v>REBECCA BRENNAN</v>
      </c>
      <c r="O186" s="20">
        <f t="shared" si="20"/>
        <v>1051.866</v>
      </c>
      <c r="P186" s="20" t="str">
        <f t="shared" si="21"/>
        <v>Aug-2023</v>
      </c>
      <c r="Q186" s="46">
        <f t="shared" si="22"/>
        <v>8</v>
      </c>
      <c r="R186" s="46">
        <f t="shared" si="23"/>
        <v>2023</v>
      </c>
    </row>
    <row r="187" spans="1:18">
      <c r="A187">
        <v>9832</v>
      </c>
      <c r="B187" s="2">
        <v>45147</v>
      </c>
      <c r="C187" t="s">
        <v>246</v>
      </c>
      <c r="D187" t="s">
        <v>17</v>
      </c>
      <c r="E187" t="s">
        <v>11</v>
      </c>
      <c r="F187" t="s">
        <v>21</v>
      </c>
      <c r="G187">
        <v>1</v>
      </c>
      <c r="H187" s="20">
        <v>994.96</v>
      </c>
      <c r="I187">
        <v>994.96</v>
      </c>
      <c r="J187" s="20">
        <f t="shared" si="16"/>
        <v>994.96</v>
      </c>
      <c r="K187" s="17" t="str">
        <f>IF('Main Data'!I187&gt;=5000,"High", "Low")</f>
        <v>Low</v>
      </c>
      <c r="L187" s="17">
        <f t="shared" si="17"/>
        <v>2023</v>
      </c>
      <c r="M187" s="17" t="str">
        <f t="shared" si="18"/>
        <v>Allen Webb</v>
      </c>
      <c r="N187" s="17" t="str">
        <f t="shared" si="19"/>
        <v>ALLEN WEBB</v>
      </c>
      <c r="O187" s="20">
        <f t="shared" si="20"/>
        <v>895.46400000000006</v>
      </c>
      <c r="P187" s="20" t="str">
        <f t="shared" si="21"/>
        <v>Aug-2023</v>
      </c>
      <c r="Q187" s="46">
        <f t="shared" si="22"/>
        <v>8</v>
      </c>
      <c r="R187" s="46">
        <f t="shared" si="23"/>
        <v>2023</v>
      </c>
    </row>
    <row r="188" spans="1:18">
      <c r="A188">
        <v>9130</v>
      </c>
      <c r="B188" s="2">
        <v>45148</v>
      </c>
      <c r="C188" t="s">
        <v>755</v>
      </c>
      <c r="D188" t="s">
        <v>31</v>
      </c>
      <c r="E188" t="s">
        <v>20</v>
      </c>
      <c r="F188" t="s">
        <v>21</v>
      </c>
      <c r="G188">
        <v>5</v>
      </c>
      <c r="H188" s="20">
        <v>69.540000000000006</v>
      </c>
      <c r="I188">
        <v>347.7</v>
      </c>
      <c r="J188" s="20">
        <f t="shared" si="16"/>
        <v>347.70000000000005</v>
      </c>
      <c r="K188" s="17" t="str">
        <f>IF('Main Data'!I188&gt;=5000,"High", "Low")</f>
        <v>Low</v>
      </c>
      <c r="L188" s="17">
        <f t="shared" si="17"/>
        <v>2023</v>
      </c>
      <c r="M188" s="17" t="str">
        <f t="shared" si="18"/>
        <v>Sarah Grimes</v>
      </c>
      <c r="N188" s="17" t="str">
        <f t="shared" si="19"/>
        <v>SARAH GRIMES</v>
      </c>
      <c r="O188" s="20">
        <f t="shared" si="20"/>
        <v>312.93</v>
      </c>
      <c r="P188" s="20" t="str">
        <f t="shared" si="21"/>
        <v>Aug-2023</v>
      </c>
      <c r="Q188" s="46">
        <f t="shared" si="22"/>
        <v>8</v>
      </c>
      <c r="R188" s="46">
        <f t="shared" si="23"/>
        <v>2023</v>
      </c>
    </row>
    <row r="189" spans="1:18">
      <c r="A189">
        <v>2186</v>
      </c>
      <c r="B189" s="2">
        <v>45149</v>
      </c>
      <c r="C189" t="s">
        <v>736</v>
      </c>
      <c r="D189" t="s">
        <v>31</v>
      </c>
      <c r="E189" t="s">
        <v>20</v>
      </c>
      <c r="F189" t="s">
        <v>15</v>
      </c>
      <c r="G189">
        <v>4</v>
      </c>
      <c r="H189" s="20">
        <v>234.39</v>
      </c>
      <c r="I189">
        <v>937.56</v>
      </c>
      <c r="J189" s="20">
        <f t="shared" si="16"/>
        <v>937.56</v>
      </c>
      <c r="K189" s="17" t="str">
        <f>IF('Main Data'!I189&gt;=5000,"High", "Low")</f>
        <v>Low</v>
      </c>
      <c r="L189" s="17">
        <f t="shared" si="17"/>
        <v>2023</v>
      </c>
      <c r="M189" s="17" t="str">
        <f t="shared" si="18"/>
        <v>Mark Smith</v>
      </c>
      <c r="N189" s="17" t="str">
        <f t="shared" si="19"/>
        <v>MARK SMITH</v>
      </c>
      <c r="O189" s="20">
        <f t="shared" si="20"/>
        <v>843.80399999999997</v>
      </c>
      <c r="P189" s="20" t="str">
        <f t="shared" si="21"/>
        <v>Aug-2023</v>
      </c>
      <c r="Q189" s="46">
        <f t="shared" si="22"/>
        <v>8</v>
      </c>
      <c r="R189" s="46">
        <f t="shared" si="23"/>
        <v>2023</v>
      </c>
    </row>
    <row r="190" spans="1:18">
      <c r="A190">
        <v>7836</v>
      </c>
      <c r="B190" s="2">
        <v>45151</v>
      </c>
      <c r="C190" t="s">
        <v>151</v>
      </c>
      <c r="D190" t="s">
        <v>10</v>
      </c>
      <c r="E190" t="s">
        <v>11</v>
      </c>
      <c r="F190" t="s">
        <v>21</v>
      </c>
      <c r="G190">
        <v>7</v>
      </c>
      <c r="H190" s="20">
        <v>850.7</v>
      </c>
      <c r="I190">
        <v>5954.9000000000005</v>
      </c>
      <c r="J190" s="20">
        <f t="shared" si="16"/>
        <v>5954.9000000000005</v>
      </c>
      <c r="K190" s="17" t="str">
        <f>IF('Main Data'!I190&gt;=5000,"High", "Low")</f>
        <v>High</v>
      </c>
      <c r="L190" s="17">
        <f t="shared" si="17"/>
        <v>2023</v>
      </c>
      <c r="M190" s="17" t="str">
        <f t="shared" si="18"/>
        <v>Amber Henry</v>
      </c>
      <c r="N190" s="17" t="str">
        <f t="shared" si="19"/>
        <v>AMBER HENRY</v>
      </c>
      <c r="O190" s="20">
        <f t="shared" si="20"/>
        <v>5359.4100000000008</v>
      </c>
      <c r="P190" s="20" t="str">
        <f t="shared" si="21"/>
        <v>Aug-2023</v>
      </c>
      <c r="Q190" s="46">
        <f t="shared" si="22"/>
        <v>8</v>
      </c>
      <c r="R190" s="46">
        <f t="shared" si="23"/>
        <v>2023</v>
      </c>
    </row>
    <row r="191" spans="1:18">
      <c r="A191">
        <v>9296</v>
      </c>
      <c r="B191" s="2">
        <v>45152</v>
      </c>
      <c r="C191" t="s">
        <v>54</v>
      </c>
      <c r="D191" t="s">
        <v>31</v>
      </c>
      <c r="E191" t="s">
        <v>11</v>
      </c>
      <c r="F191" t="s">
        <v>18</v>
      </c>
      <c r="G191">
        <v>3</v>
      </c>
      <c r="H191" s="20">
        <v>594.39</v>
      </c>
      <c r="I191">
        <v>1783.17</v>
      </c>
      <c r="J191" s="20">
        <f t="shared" si="16"/>
        <v>1783.17</v>
      </c>
      <c r="K191" s="17" t="str">
        <f>IF('Main Data'!I191&gt;=5000,"High", "Low")</f>
        <v>Low</v>
      </c>
      <c r="L191" s="17">
        <f t="shared" si="17"/>
        <v>2023</v>
      </c>
      <c r="M191" s="17" t="str">
        <f t="shared" si="18"/>
        <v>John Clark</v>
      </c>
      <c r="N191" s="17" t="str">
        <f t="shared" si="19"/>
        <v>JOHN CLARK</v>
      </c>
      <c r="O191" s="20">
        <f t="shared" si="20"/>
        <v>1604.8530000000001</v>
      </c>
      <c r="P191" s="20" t="str">
        <f t="shared" si="21"/>
        <v>Aug-2023</v>
      </c>
      <c r="Q191" s="46">
        <f t="shared" si="22"/>
        <v>8</v>
      </c>
      <c r="R191" s="46">
        <f t="shared" si="23"/>
        <v>2023</v>
      </c>
    </row>
    <row r="192" spans="1:18">
      <c r="A192">
        <v>7845</v>
      </c>
      <c r="B192" s="2">
        <v>45155</v>
      </c>
      <c r="C192" t="s">
        <v>420</v>
      </c>
      <c r="D192" t="s">
        <v>25</v>
      </c>
      <c r="E192" t="s">
        <v>11</v>
      </c>
      <c r="F192" t="s">
        <v>21</v>
      </c>
      <c r="G192">
        <v>1</v>
      </c>
      <c r="H192" s="20">
        <v>705.44</v>
      </c>
      <c r="I192">
        <v>705.44</v>
      </c>
      <c r="J192" s="20">
        <f t="shared" si="16"/>
        <v>705.44</v>
      </c>
      <c r="K192" s="17" t="str">
        <f>IF('Main Data'!I192&gt;=5000,"High", "Low")</f>
        <v>Low</v>
      </c>
      <c r="L192" s="17">
        <f t="shared" si="17"/>
        <v>2023</v>
      </c>
      <c r="M192" s="17" t="str">
        <f t="shared" si="18"/>
        <v>Sherri Ramos</v>
      </c>
      <c r="N192" s="17" t="str">
        <f t="shared" si="19"/>
        <v>SHERRI RAMOS</v>
      </c>
      <c r="O192" s="20">
        <f t="shared" si="20"/>
        <v>634.89600000000007</v>
      </c>
      <c r="P192" s="20" t="str">
        <f t="shared" si="21"/>
        <v>Aug-2023</v>
      </c>
      <c r="Q192" s="46">
        <f t="shared" si="22"/>
        <v>8</v>
      </c>
      <c r="R192" s="46">
        <f t="shared" si="23"/>
        <v>2023</v>
      </c>
    </row>
    <row r="193" spans="1:18">
      <c r="A193">
        <v>4630</v>
      </c>
      <c r="B193" s="2">
        <v>45156</v>
      </c>
      <c r="C193" t="s">
        <v>103</v>
      </c>
      <c r="D193" t="s">
        <v>31</v>
      </c>
      <c r="E193" t="s">
        <v>20</v>
      </c>
      <c r="F193" t="s">
        <v>21</v>
      </c>
      <c r="G193">
        <v>8</v>
      </c>
      <c r="H193" s="20">
        <v>740.65</v>
      </c>
      <c r="I193">
        <v>5925.2</v>
      </c>
      <c r="J193" s="20">
        <f t="shared" si="16"/>
        <v>5925.2</v>
      </c>
      <c r="K193" s="17" t="str">
        <f>IF('Main Data'!I193&gt;=5000,"High", "Low")</f>
        <v>High</v>
      </c>
      <c r="L193" s="17">
        <f t="shared" si="17"/>
        <v>2023</v>
      </c>
      <c r="M193" s="17" t="str">
        <f t="shared" si="18"/>
        <v>Mitchell Wheeler</v>
      </c>
      <c r="N193" s="17" t="str">
        <f t="shared" si="19"/>
        <v>MITCHELL WHEELER</v>
      </c>
      <c r="O193" s="20">
        <f t="shared" si="20"/>
        <v>5332.68</v>
      </c>
      <c r="P193" s="20" t="str">
        <f t="shared" si="21"/>
        <v>Aug-2023</v>
      </c>
      <c r="Q193" s="46">
        <f t="shared" si="22"/>
        <v>8</v>
      </c>
      <c r="R193" s="46">
        <f t="shared" si="23"/>
        <v>2023</v>
      </c>
    </row>
    <row r="194" spans="1:18">
      <c r="A194">
        <v>9588</v>
      </c>
      <c r="B194" s="2">
        <v>45156</v>
      </c>
      <c r="C194" t="s">
        <v>340</v>
      </c>
      <c r="D194" t="s">
        <v>25</v>
      </c>
      <c r="E194" t="s">
        <v>14</v>
      </c>
      <c r="F194" t="s">
        <v>43</v>
      </c>
      <c r="G194">
        <v>2</v>
      </c>
      <c r="H194" s="20">
        <v>138.79</v>
      </c>
      <c r="I194">
        <v>277.58</v>
      </c>
      <c r="J194" s="20">
        <f t="shared" si="16"/>
        <v>277.58</v>
      </c>
      <c r="K194" s="17" t="str">
        <f>IF('Main Data'!I194&gt;=5000,"High", "Low")</f>
        <v>Low</v>
      </c>
      <c r="L194" s="17">
        <f t="shared" si="17"/>
        <v>2023</v>
      </c>
      <c r="M194" s="17" t="str">
        <f t="shared" si="18"/>
        <v>Michelle Wiley</v>
      </c>
      <c r="N194" s="17" t="str">
        <f t="shared" si="19"/>
        <v>MICHELLE WILEY</v>
      </c>
      <c r="O194" s="20">
        <f t="shared" si="20"/>
        <v>249.822</v>
      </c>
      <c r="P194" s="20" t="str">
        <f t="shared" si="21"/>
        <v>Aug-2023</v>
      </c>
      <c r="Q194" s="46">
        <f t="shared" si="22"/>
        <v>8</v>
      </c>
      <c r="R194" s="46">
        <f t="shared" si="23"/>
        <v>2023</v>
      </c>
    </row>
    <row r="195" spans="1:18">
      <c r="A195">
        <v>3130</v>
      </c>
      <c r="B195" s="2">
        <v>45156</v>
      </c>
      <c r="C195" t="s">
        <v>680</v>
      </c>
      <c r="D195" t="s">
        <v>25</v>
      </c>
      <c r="E195" t="s">
        <v>11</v>
      </c>
      <c r="F195" t="s">
        <v>21</v>
      </c>
      <c r="G195">
        <v>3</v>
      </c>
      <c r="H195" s="20">
        <v>488.71</v>
      </c>
      <c r="I195">
        <v>1466.13</v>
      </c>
      <c r="J195" s="20">
        <f t="shared" ref="J195:J258" si="24">G195*H195</f>
        <v>1466.1299999999999</v>
      </c>
      <c r="K195" s="17" t="str">
        <f>IF('Main Data'!I195&gt;=5000,"High", "Low")</f>
        <v>Low</v>
      </c>
      <c r="L195" s="17">
        <f t="shared" ref="L195:L258" si="25">YEAR(B195)</f>
        <v>2023</v>
      </c>
      <c r="M195" s="17" t="str">
        <f t="shared" ref="M195:M258" si="26">PROPER(C195)</f>
        <v>Darren Miller</v>
      </c>
      <c r="N195" s="17" t="str">
        <f t="shared" ref="N195:N258" si="27">UPPER(C195)</f>
        <v>DARREN MILLER</v>
      </c>
      <c r="O195" s="20">
        <f t="shared" ref="O195:O258" si="28">G195*(H195*0.9)</f>
        <v>1319.5170000000001</v>
      </c>
      <c r="P195" s="20" t="str">
        <f t="shared" ref="P195:P258" si="29">TEXT((B195),"mmm-yyyy")</f>
        <v>Aug-2023</v>
      </c>
      <c r="Q195" s="46">
        <f t="shared" ref="Q195:Q258" si="30">MONTH(B195)</f>
        <v>8</v>
      </c>
      <c r="R195" s="46">
        <f t="shared" ref="R195:R258" si="31">YEAR(B195)</f>
        <v>2023</v>
      </c>
    </row>
    <row r="196" spans="1:18">
      <c r="A196">
        <v>5679</v>
      </c>
      <c r="B196" s="2">
        <v>45156</v>
      </c>
      <c r="C196" t="s">
        <v>806</v>
      </c>
      <c r="D196" t="s">
        <v>10</v>
      </c>
      <c r="E196" t="s">
        <v>11</v>
      </c>
      <c r="F196" t="s">
        <v>21</v>
      </c>
      <c r="G196">
        <v>2</v>
      </c>
      <c r="H196" s="20">
        <v>869.38</v>
      </c>
      <c r="I196">
        <v>1738.76</v>
      </c>
      <c r="J196" s="20">
        <f t="shared" si="24"/>
        <v>1738.76</v>
      </c>
      <c r="K196" s="17" t="str">
        <f>IF('Main Data'!I196&gt;=5000,"High", "Low")</f>
        <v>Low</v>
      </c>
      <c r="L196" s="17">
        <f t="shared" si="25"/>
        <v>2023</v>
      </c>
      <c r="M196" s="17" t="str">
        <f t="shared" si="26"/>
        <v>Amanda Martinez</v>
      </c>
      <c r="N196" s="17" t="str">
        <f t="shared" si="27"/>
        <v>AMANDA MARTINEZ</v>
      </c>
      <c r="O196" s="20">
        <f t="shared" si="28"/>
        <v>1564.884</v>
      </c>
      <c r="P196" s="20" t="str">
        <f t="shared" si="29"/>
        <v>Aug-2023</v>
      </c>
      <c r="Q196" s="46">
        <f t="shared" si="30"/>
        <v>8</v>
      </c>
      <c r="R196" s="46">
        <f t="shared" si="31"/>
        <v>2023</v>
      </c>
    </row>
    <row r="197" spans="1:18">
      <c r="A197">
        <v>6867</v>
      </c>
      <c r="B197" s="2">
        <v>45159</v>
      </c>
      <c r="C197" t="s">
        <v>155</v>
      </c>
      <c r="D197" t="s">
        <v>31</v>
      </c>
      <c r="E197" t="s">
        <v>20</v>
      </c>
      <c r="F197" t="s">
        <v>12</v>
      </c>
      <c r="G197">
        <v>9</v>
      </c>
      <c r="H197" s="20">
        <v>987.79</v>
      </c>
      <c r="I197">
        <v>8890.11</v>
      </c>
      <c r="J197" s="20">
        <f t="shared" si="24"/>
        <v>8890.11</v>
      </c>
      <c r="K197" s="17" t="str">
        <f>IF('Main Data'!I197&gt;=5000,"High", "Low")</f>
        <v>High</v>
      </c>
      <c r="L197" s="17">
        <f t="shared" si="25"/>
        <v>2023</v>
      </c>
      <c r="M197" s="17" t="str">
        <f t="shared" si="26"/>
        <v>Ana Morrison</v>
      </c>
      <c r="N197" s="17" t="str">
        <f t="shared" si="27"/>
        <v>ANA MORRISON</v>
      </c>
      <c r="O197" s="20">
        <f t="shared" si="28"/>
        <v>8001.0990000000002</v>
      </c>
      <c r="P197" s="20" t="str">
        <f t="shared" si="29"/>
        <v>Aug-2023</v>
      </c>
      <c r="Q197" s="46">
        <f t="shared" si="30"/>
        <v>8</v>
      </c>
      <c r="R197" s="46">
        <f t="shared" si="31"/>
        <v>2023</v>
      </c>
    </row>
    <row r="198" spans="1:18">
      <c r="A198">
        <v>7934</v>
      </c>
      <c r="B198" s="2">
        <v>45159</v>
      </c>
      <c r="C198" t="s">
        <v>229</v>
      </c>
      <c r="D198" t="s">
        <v>10</v>
      </c>
      <c r="E198" t="s">
        <v>14</v>
      </c>
      <c r="F198" t="s">
        <v>35</v>
      </c>
      <c r="G198">
        <v>9</v>
      </c>
      <c r="H198" s="20">
        <v>175.36</v>
      </c>
      <c r="I198">
        <v>1578.24</v>
      </c>
      <c r="J198" s="20">
        <f t="shared" si="24"/>
        <v>1578.2400000000002</v>
      </c>
      <c r="K198" s="17" t="str">
        <f>IF('Main Data'!I198&gt;=5000,"High", "Low")</f>
        <v>Low</v>
      </c>
      <c r="L198" s="17">
        <f t="shared" si="25"/>
        <v>2023</v>
      </c>
      <c r="M198" s="17" t="str">
        <f t="shared" si="26"/>
        <v>Brittany Nichols</v>
      </c>
      <c r="N198" s="17" t="str">
        <f t="shared" si="27"/>
        <v>BRITTANY NICHOLS</v>
      </c>
      <c r="O198" s="20">
        <f t="shared" si="28"/>
        <v>1420.4160000000002</v>
      </c>
      <c r="P198" s="20" t="str">
        <f t="shared" si="29"/>
        <v>Aug-2023</v>
      </c>
      <c r="Q198" s="46">
        <f t="shared" si="30"/>
        <v>8</v>
      </c>
      <c r="R198" s="46">
        <f t="shared" si="31"/>
        <v>2023</v>
      </c>
    </row>
    <row r="199" spans="1:18">
      <c r="A199">
        <v>6944</v>
      </c>
      <c r="B199" s="2">
        <v>45160</v>
      </c>
      <c r="C199" t="s">
        <v>120</v>
      </c>
      <c r="D199" t="s">
        <v>10</v>
      </c>
      <c r="E199" t="s">
        <v>20</v>
      </c>
      <c r="F199" t="s">
        <v>26</v>
      </c>
      <c r="G199">
        <v>8</v>
      </c>
      <c r="H199" s="20">
        <v>599.13</v>
      </c>
      <c r="I199">
        <v>4793.04</v>
      </c>
      <c r="J199" s="20">
        <f t="shared" si="24"/>
        <v>4793.04</v>
      </c>
      <c r="K199" s="17" t="str">
        <f>IF('Main Data'!I199&gt;=5000,"High", "Low")</f>
        <v>Low</v>
      </c>
      <c r="L199" s="17">
        <f t="shared" si="25"/>
        <v>2023</v>
      </c>
      <c r="M199" s="17" t="str">
        <f t="shared" si="26"/>
        <v>Kimberly Chapman</v>
      </c>
      <c r="N199" s="17" t="str">
        <f t="shared" si="27"/>
        <v>KIMBERLY CHAPMAN</v>
      </c>
      <c r="O199" s="20">
        <f t="shared" si="28"/>
        <v>4313.7359999999999</v>
      </c>
      <c r="P199" s="20" t="str">
        <f t="shared" si="29"/>
        <v>Aug-2023</v>
      </c>
      <c r="Q199" s="46">
        <f t="shared" si="30"/>
        <v>8</v>
      </c>
      <c r="R199" s="46">
        <f t="shared" si="31"/>
        <v>2023</v>
      </c>
    </row>
    <row r="200" spans="1:18">
      <c r="A200">
        <v>6958</v>
      </c>
      <c r="B200" s="2">
        <v>45160</v>
      </c>
      <c r="C200" t="s">
        <v>469</v>
      </c>
      <c r="D200" t="s">
        <v>31</v>
      </c>
      <c r="E200" t="s">
        <v>11</v>
      </c>
      <c r="F200" t="s">
        <v>18</v>
      </c>
      <c r="G200">
        <v>9</v>
      </c>
      <c r="H200" s="20">
        <v>559.80999999999995</v>
      </c>
      <c r="I200">
        <v>5038.2899999999991</v>
      </c>
      <c r="J200" s="20">
        <f t="shared" si="24"/>
        <v>5038.2899999999991</v>
      </c>
      <c r="K200" s="17" t="str">
        <f>IF('Main Data'!I200&gt;=5000,"High", "Low")</f>
        <v>High</v>
      </c>
      <c r="L200" s="17">
        <f t="shared" si="25"/>
        <v>2023</v>
      </c>
      <c r="M200" s="17" t="str">
        <f t="shared" si="26"/>
        <v>Christina Jackson</v>
      </c>
      <c r="N200" s="17" t="str">
        <f t="shared" si="27"/>
        <v>CHRISTINA JACKSON</v>
      </c>
      <c r="O200" s="20">
        <f t="shared" si="28"/>
        <v>4534.4609999999993</v>
      </c>
      <c r="P200" s="20" t="str">
        <f t="shared" si="29"/>
        <v>Aug-2023</v>
      </c>
      <c r="Q200" s="46">
        <f t="shared" si="30"/>
        <v>8</v>
      </c>
      <c r="R200" s="46">
        <f t="shared" si="31"/>
        <v>2023</v>
      </c>
    </row>
    <row r="201" spans="1:18">
      <c r="A201">
        <v>2216</v>
      </c>
      <c r="B201" s="2">
        <v>45161</v>
      </c>
      <c r="C201" t="s">
        <v>771</v>
      </c>
      <c r="D201" t="s">
        <v>10</v>
      </c>
      <c r="E201" t="s">
        <v>20</v>
      </c>
      <c r="F201" t="s">
        <v>18</v>
      </c>
      <c r="G201">
        <v>2</v>
      </c>
      <c r="H201" s="20">
        <v>160.88999999999999</v>
      </c>
      <c r="I201">
        <v>321.77999999999997</v>
      </c>
      <c r="J201" s="20">
        <f t="shared" si="24"/>
        <v>321.77999999999997</v>
      </c>
      <c r="K201" s="17" t="str">
        <f>IF('Main Data'!I201&gt;=5000,"High", "Low")</f>
        <v>Low</v>
      </c>
      <c r="L201" s="17">
        <f t="shared" si="25"/>
        <v>2023</v>
      </c>
      <c r="M201" s="17" t="str">
        <f t="shared" si="26"/>
        <v>Thomas Davenport</v>
      </c>
      <c r="N201" s="17" t="str">
        <f t="shared" si="27"/>
        <v>THOMAS DAVENPORT</v>
      </c>
      <c r="O201" s="20">
        <f t="shared" si="28"/>
        <v>289.60199999999998</v>
      </c>
      <c r="P201" s="20" t="str">
        <f t="shared" si="29"/>
        <v>Aug-2023</v>
      </c>
      <c r="Q201" s="46">
        <f t="shared" si="30"/>
        <v>8</v>
      </c>
      <c r="R201" s="46">
        <f t="shared" si="31"/>
        <v>2023</v>
      </c>
    </row>
    <row r="202" spans="1:18">
      <c r="A202">
        <v>7859</v>
      </c>
      <c r="B202" s="2">
        <v>45163</v>
      </c>
      <c r="C202" t="s">
        <v>820</v>
      </c>
      <c r="D202" t="s">
        <v>25</v>
      </c>
      <c r="E202" t="s">
        <v>11</v>
      </c>
      <c r="F202" t="s">
        <v>12</v>
      </c>
      <c r="G202">
        <v>8</v>
      </c>
      <c r="H202" s="20">
        <v>492.19</v>
      </c>
      <c r="I202">
        <v>3937.52</v>
      </c>
      <c r="J202" s="20">
        <f t="shared" si="24"/>
        <v>3937.52</v>
      </c>
      <c r="K202" s="17" t="str">
        <f>IF('Main Data'!I202&gt;=5000,"High", "Low")</f>
        <v>Low</v>
      </c>
      <c r="L202" s="17">
        <f t="shared" si="25"/>
        <v>2023</v>
      </c>
      <c r="M202" s="17" t="str">
        <f t="shared" si="26"/>
        <v>Marcus Turner</v>
      </c>
      <c r="N202" s="17" t="str">
        <f t="shared" si="27"/>
        <v>MARCUS TURNER</v>
      </c>
      <c r="O202" s="20">
        <f t="shared" si="28"/>
        <v>3543.768</v>
      </c>
      <c r="P202" s="20" t="str">
        <f t="shared" si="29"/>
        <v>Aug-2023</v>
      </c>
      <c r="Q202" s="46">
        <f t="shared" si="30"/>
        <v>8</v>
      </c>
      <c r="R202" s="46">
        <f t="shared" si="31"/>
        <v>2023</v>
      </c>
    </row>
    <row r="203" spans="1:18">
      <c r="A203">
        <v>6361</v>
      </c>
      <c r="B203" s="2">
        <v>45164</v>
      </c>
      <c r="C203" t="s">
        <v>463</v>
      </c>
      <c r="D203" t="s">
        <v>10</v>
      </c>
      <c r="E203" t="s">
        <v>20</v>
      </c>
      <c r="F203" t="s">
        <v>26</v>
      </c>
      <c r="G203">
        <v>9</v>
      </c>
      <c r="H203" s="20">
        <v>976.11</v>
      </c>
      <c r="I203">
        <v>8784.99</v>
      </c>
      <c r="J203" s="20">
        <f t="shared" si="24"/>
        <v>8784.99</v>
      </c>
      <c r="K203" s="17" t="str">
        <f>IF('Main Data'!I203&gt;=5000,"High", "Low")</f>
        <v>High</v>
      </c>
      <c r="L203" s="17">
        <f t="shared" si="25"/>
        <v>2023</v>
      </c>
      <c r="M203" s="17" t="str">
        <f t="shared" si="26"/>
        <v>Erik Welch</v>
      </c>
      <c r="N203" s="17" t="str">
        <f t="shared" si="27"/>
        <v>ERIK WELCH</v>
      </c>
      <c r="O203" s="20">
        <f t="shared" si="28"/>
        <v>7906.491</v>
      </c>
      <c r="P203" s="20" t="str">
        <f t="shared" si="29"/>
        <v>Aug-2023</v>
      </c>
      <c r="Q203" s="46">
        <f t="shared" si="30"/>
        <v>8</v>
      </c>
      <c r="R203" s="46">
        <f t="shared" si="31"/>
        <v>2023</v>
      </c>
    </row>
    <row r="204" spans="1:18">
      <c r="A204">
        <v>5886</v>
      </c>
      <c r="B204" s="2">
        <v>45164</v>
      </c>
      <c r="C204" t="s">
        <v>554</v>
      </c>
      <c r="D204" t="s">
        <v>10</v>
      </c>
      <c r="E204" t="s">
        <v>20</v>
      </c>
      <c r="F204" t="s">
        <v>35</v>
      </c>
      <c r="G204">
        <v>7</v>
      </c>
      <c r="H204" s="20">
        <v>457.68</v>
      </c>
      <c r="I204">
        <v>3203.76</v>
      </c>
      <c r="J204" s="20">
        <f t="shared" si="24"/>
        <v>3203.76</v>
      </c>
      <c r="K204" s="17" t="str">
        <f>IF('Main Data'!I204&gt;=5000,"High", "Low")</f>
        <v>Low</v>
      </c>
      <c r="L204" s="17">
        <f t="shared" si="25"/>
        <v>2023</v>
      </c>
      <c r="M204" s="17" t="str">
        <f t="shared" si="26"/>
        <v>Michael Roberts</v>
      </c>
      <c r="N204" s="17" t="str">
        <f t="shared" si="27"/>
        <v>MICHAEL ROBERTS</v>
      </c>
      <c r="O204" s="20">
        <f t="shared" si="28"/>
        <v>2883.384</v>
      </c>
      <c r="P204" s="20" t="str">
        <f t="shared" si="29"/>
        <v>Aug-2023</v>
      </c>
      <c r="Q204" s="46">
        <f t="shared" si="30"/>
        <v>8</v>
      </c>
      <c r="R204" s="46">
        <f t="shared" si="31"/>
        <v>2023</v>
      </c>
    </row>
    <row r="205" spans="1:18">
      <c r="A205">
        <v>3217</v>
      </c>
      <c r="B205" s="2">
        <v>45164</v>
      </c>
      <c r="C205" t="s">
        <v>906</v>
      </c>
      <c r="D205" t="s">
        <v>17</v>
      </c>
      <c r="E205" t="s">
        <v>20</v>
      </c>
      <c r="F205" t="s">
        <v>18</v>
      </c>
      <c r="G205">
        <v>5</v>
      </c>
      <c r="H205" s="20">
        <v>443.23</v>
      </c>
      <c r="I205">
        <v>2216.15</v>
      </c>
      <c r="J205" s="20">
        <f t="shared" si="24"/>
        <v>2216.15</v>
      </c>
      <c r="K205" s="17" t="str">
        <f>IF('Main Data'!I205&gt;=5000,"High", "Low")</f>
        <v>Low</v>
      </c>
      <c r="L205" s="17">
        <f t="shared" si="25"/>
        <v>2023</v>
      </c>
      <c r="M205" s="17" t="str">
        <f t="shared" si="26"/>
        <v>Gina Lawson</v>
      </c>
      <c r="N205" s="17" t="str">
        <f t="shared" si="27"/>
        <v>GINA LAWSON</v>
      </c>
      <c r="O205" s="20">
        <f t="shared" si="28"/>
        <v>1994.5350000000003</v>
      </c>
      <c r="P205" s="20" t="str">
        <f t="shared" si="29"/>
        <v>Aug-2023</v>
      </c>
      <c r="Q205" s="46">
        <f t="shared" si="30"/>
        <v>8</v>
      </c>
      <c r="R205" s="46">
        <f t="shared" si="31"/>
        <v>2023</v>
      </c>
    </row>
    <row r="206" spans="1:18">
      <c r="A206">
        <v>7976</v>
      </c>
      <c r="B206" s="2">
        <v>45164</v>
      </c>
      <c r="C206" t="s">
        <v>967</v>
      </c>
      <c r="D206" t="s">
        <v>17</v>
      </c>
      <c r="E206" t="s">
        <v>14</v>
      </c>
      <c r="F206" t="s">
        <v>12</v>
      </c>
      <c r="G206">
        <v>6</v>
      </c>
      <c r="H206" s="20">
        <v>378.45</v>
      </c>
      <c r="I206">
        <v>2270.6999999999998</v>
      </c>
      <c r="J206" s="20">
        <f t="shared" si="24"/>
        <v>2270.6999999999998</v>
      </c>
      <c r="K206" s="17" t="str">
        <f>IF('Main Data'!I206&gt;=5000,"High", "Low")</f>
        <v>Low</v>
      </c>
      <c r="L206" s="17">
        <f t="shared" si="25"/>
        <v>2023</v>
      </c>
      <c r="M206" s="17" t="str">
        <f t="shared" si="26"/>
        <v>Raymond Peters</v>
      </c>
      <c r="N206" s="17" t="str">
        <f t="shared" si="27"/>
        <v>RAYMOND PETERS</v>
      </c>
      <c r="O206" s="20">
        <f t="shared" si="28"/>
        <v>2043.63</v>
      </c>
      <c r="P206" s="20" t="str">
        <f t="shared" si="29"/>
        <v>Aug-2023</v>
      </c>
      <c r="Q206" s="46">
        <f t="shared" si="30"/>
        <v>8</v>
      </c>
      <c r="R206" s="46">
        <f t="shared" si="31"/>
        <v>2023</v>
      </c>
    </row>
    <row r="207" spans="1:18">
      <c r="A207">
        <v>6891</v>
      </c>
      <c r="B207" s="2">
        <v>45165</v>
      </c>
      <c r="C207" t="s">
        <v>322</v>
      </c>
      <c r="D207" t="s">
        <v>10</v>
      </c>
      <c r="E207" t="s">
        <v>14</v>
      </c>
      <c r="F207" t="s">
        <v>35</v>
      </c>
      <c r="G207">
        <v>8</v>
      </c>
      <c r="H207" s="20">
        <v>348.45</v>
      </c>
      <c r="I207">
        <v>2787.6</v>
      </c>
      <c r="J207" s="20">
        <f t="shared" si="24"/>
        <v>2787.6</v>
      </c>
      <c r="K207" s="17" t="str">
        <f>IF('Main Data'!I207&gt;=5000,"High", "Low")</f>
        <v>Low</v>
      </c>
      <c r="L207" s="17">
        <f t="shared" si="25"/>
        <v>2023</v>
      </c>
      <c r="M207" s="17" t="str">
        <f t="shared" si="26"/>
        <v>Katie Wang</v>
      </c>
      <c r="N207" s="17" t="str">
        <f t="shared" si="27"/>
        <v>KATIE WANG</v>
      </c>
      <c r="O207" s="20">
        <f t="shared" si="28"/>
        <v>2508.84</v>
      </c>
      <c r="P207" s="20" t="str">
        <f t="shared" si="29"/>
        <v>Aug-2023</v>
      </c>
      <c r="Q207" s="46">
        <f t="shared" si="30"/>
        <v>8</v>
      </c>
      <c r="R207" s="46">
        <f t="shared" si="31"/>
        <v>2023</v>
      </c>
    </row>
    <row r="208" spans="1:18">
      <c r="A208">
        <v>2793</v>
      </c>
      <c r="B208" s="2">
        <v>45167</v>
      </c>
      <c r="C208" t="s">
        <v>835</v>
      </c>
      <c r="D208" t="s">
        <v>31</v>
      </c>
      <c r="E208" t="s">
        <v>14</v>
      </c>
      <c r="F208" t="s">
        <v>26</v>
      </c>
      <c r="G208">
        <v>4</v>
      </c>
      <c r="H208" s="20">
        <v>511.08</v>
      </c>
      <c r="I208">
        <v>2044.32</v>
      </c>
      <c r="J208" s="20">
        <f t="shared" si="24"/>
        <v>2044.32</v>
      </c>
      <c r="K208" s="17" t="str">
        <f>IF('Main Data'!I208&gt;=5000,"High", "Low")</f>
        <v>Low</v>
      </c>
      <c r="L208" s="17">
        <f t="shared" si="25"/>
        <v>2023</v>
      </c>
      <c r="M208" s="17" t="str">
        <f t="shared" si="26"/>
        <v>Crystal Butler</v>
      </c>
      <c r="N208" s="17" t="str">
        <f t="shared" si="27"/>
        <v>CRYSTAL BUTLER</v>
      </c>
      <c r="O208" s="20">
        <f t="shared" si="28"/>
        <v>1839.8879999999999</v>
      </c>
      <c r="P208" s="20" t="str">
        <f t="shared" si="29"/>
        <v>Aug-2023</v>
      </c>
      <c r="Q208" s="46">
        <f t="shared" si="30"/>
        <v>8</v>
      </c>
      <c r="R208" s="46">
        <f t="shared" si="31"/>
        <v>2023</v>
      </c>
    </row>
    <row r="209" spans="1:18">
      <c r="A209">
        <v>4166</v>
      </c>
      <c r="B209" s="2">
        <v>45167</v>
      </c>
      <c r="C209" t="s">
        <v>940</v>
      </c>
      <c r="D209" t="s">
        <v>17</v>
      </c>
      <c r="E209" t="s">
        <v>11</v>
      </c>
      <c r="F209" t="s">
        <v>12</v>
      </c>
      <c r="G209">
        <v>2</v>
      </c>
      <c r="H209" s="20">
        <v>30.74</v>
      </c>
      <c r="I209">
        <v>61.48</v>
      </c>
      <c r="J209" s="20">
        <f t="shared" si="24"/>
        <v>61.48</v>
      </c>
      <c r="K209" s="17" t="str">
        <f>IF('Main Data'!I209&gt;=5000,"High", "Low")</f>
        <v>Low</v>
      </c>
      <c r="L209" s="17">
        <f t="shared" si="25"/>
        <v>2023</v>
      </c>
      <c r="M209" s="17" t="str">
        <f t="shared" si="26"/>
        <v>Christopher Adams</v>
      </c>
      <c r="N209" s="17" t="str">
        <f t="shared" si="27"/>
        <v>CHRISTOPHER ADAMS</v>
      </c>
      <c r="O209" s="20">
        <f t="shared" si="28"/>
        <v>55.332000000000001</v>
      </c>
      <c r="P209" s="20" t="str">
        <f t="shared" si="29"/>
        <v>Aug-2023</v>
      </c>
      <c r="Q209" s="46">
        <f t="shared" si="30"/>
        <v>8</v>
      </c>
      <c r="R209" s="46">
        <f t="shared" si="31"/>
        <v>2023</v>
      </c>
    </row>
    <row r="210" spans="1:18">
      <c r="A210">
        <v>2087</v>
      </c>
      <c r="B210" s="2">
        <v>45168</v>
      </c>
      <c r="C210" t="s">
        <v>248</v>
      </c>
      <c r="D210" t="s">
        <v>25</v>
      </c>
      <c r="E210" t="s">
        <v>14</v>
      </c>
      <c r="F210" t="s">
        <v>18</v>
      </c>
      <c r="G210">
        <v>4</v>
      </c>
      <c r="H210" s="20">
        <v>402.28</v>
      </c>
      <c r="I210">
        <v>1609.12</v>
      </c>
      <c r="J210" s="20">
        <f t="shared" si="24"/>
        <v>1609.12</v>
      </c>
      <c r="K210" s="17" t="str">
        <f>IF('Main Data'!I210&gt;=5000,"High", "Low")</f>
        <v>Low</v>
      </c>
      <c r="L210" s="17">
        <f t="shared" si="25"/>
        <v>2023</v>
      </c>
      <c r="M210" s="17" t="str">
        <f t="shared" si="26"/>
        <v>Melinda Lee</v>
      </c>
      <c r="N210" s="17" t="str">
        <f t="shared" si="27"/>
        <v>MELINDA LEE</v>
      </c>
      <c r="O210" s="20">
        <f t="shared" si="28"/>
        <v>1448.2079999999999</v>
      </c>
      <c r="P210" s="20" t="str">
        <f t="shared" si="29"/>
        <v>Aug-2023</v>
      </c>
      <c r="Q210" s="46">
        <f t="shared" si="30"/>
        <v>8</v>
      </c>
      <c r="R210" s="46">
        <f t="shared" si="31"/>
        <v>2023</v>
      </c>
    </row>
    <row r="211" spans="1:18">
      <c r="A211">
        <v>6793</v>
      </c>
      <c r="B211" s="2">
        <v>45171</v>
      </c>
      <c r="C211" t="s">
        <v>157</v>
      </c>
      <c r="D211" t="s">
        <v>17</v>
      </c>
      <c r="E211" t="s">
        <v>20</v>
      </c>
      <c r="F211" t="s">
        <v>26</v>
      </c>
      <c r="G211">
        <v>9</v>
      </c>
      <c r="H211" s="20">
        <v>49.03</v>
      </c>
      <c r="I211">
        <v>441.27</v>
      </c>
      <c r="J211" s="20">
        <f t="shared" si="24"/>
        <v>441.27</v>
      </c>
      <c r="K211" s="17" t="str">
        <f>IF('Main Data'!I211&gt;=5000,"High", "Low")</f>
        <v>Low</v>
      </c>
      <c r="L211" s="17">
        <f t="shared" si="25"/>
        <v>2023</v>
      </c>
      <c r="M211" s="17" t="str">
        <f t="shared" si="26"/>
        <v>Michael Clayton</v>
      </c>
      <c r="N211" s="17" t="str">
        <f t="shared" si="27"/>
        <v>MICHAEL CLAYTON</v>
      </c>
      <c r="O211" s="20">
        <f t="shared" si="28"/>
        <v>397.14300000000003</v>
      </c>
      <c r="P211" s="20" t="str">
        <f t="shared" si="29"/>
        <v>Sep-2023</v>
      </c>
      <c r="Q211" s="46">
        <f t="shared" si="30"/>
        <v>9</v>
      </c>
      <c r="R211" s="46">
        <f t="shared" si="31"/>
        <v>2023</v>
      </c>
    </row>
    <row r="212" spans="1:18">
      <c r="A212">
        <v>5908</v>
      </c>
      <c r="B212" s="2">
        <v>45172</v>
      </c>
      <c r="C212" t="s">
        <v>187</v>
      </c>
      <c r="D212" t="s">
        <v>10</v>
      </c>
      <c r="E212" t="s">
        <v>14</v>
      </c>
      <c r="F212" t="s">
        <v>43</v>
      </c>
      <c r="G212">
        <v>5</v>
      </c>
      <c r="H212" s="20">
        <v>629.63</v>
      </c>
      <c r="I212">
        <v>3148.15</v>
      </c>
      <c r="J212" s="20">
        <f t="shared" si="24"/>
        <v>3148.15</v>
      </c>
      <c r="K212" s="17" t="str">
        <f>IF('Main Data'!I212&gt;=5000,"High", "Low")</f>
        <v>Low</v>
      </c>
      <c r="L212" s="17">
        <f t="shared" si="25"/>
        <v>2023</v>
      </c>
      <c r="M212" s="17" t="str">
        <f t="shared" si="26"/>
        <v>Alyssa Garcia</v>
      </c>
      <c r="N212" s="17" t="str">
        <f t="shared" si="27"/>
        <v>ALYSSA GARCIA</v>
      </c>
      <c r="O212" s="20">
        <f t="shared" si="28"/>
        <v>2833.335</v>
      </c>
      <c r="P212" s="20" t="str">
        <f t="shared" si="29"/>
        <v>Sep-2023</v>
      </c>
      <c r="Q212" s="46">
        <f t="shared" si="30"/>
        <v>9</v>
      </c>
      <c r="R212" s="46">
        <f t="shared" si="31"/>
        <v>2023</v>
      </c>
    </row>
    <row r="213" spans="1:18">
      <c r="A213">
        <v>2646</v>
      </c>
      <c r="B213" s="2">
        <v>45174</v>
      </c>
      <c r="C213" t="s">
        <v>235</v>
      </c>
      <c r="D213" t="s">
        <v>10</v>
      </c>
      <c r="E213" t="s">
        <v>11</v>
      </c>
      <c r="F213" t="s">
        <v>21</v>
      </c>
      <c r="G213">
        <v>5</v>
      </c>
      <c r="H213" s="20">
        <v>517.55999999999995</v>
      </c>
      <c r="I213">
        <v>2587.8000000000002</v>
      </c>
      <c r="J213" s="20">
        <f t="shared" si="24"/>
        <v>2587.7999999999997</v>
      </c>
      <c r="K213" s="17" t="str">
        <f>IF('Main Data'!I213&gt;=5000,"High", "Low")</f>
        <v>Low</v>
      </c>
      <c r="L213" s="17">
        <f t="shared" si="25"/>
        <v>2023</v>
      </c>
      <c r="M213" s="17" t="str">
        <f t="shared" si="26"/>
        <v>Alexandria Petersen</v>
      </c>
      <c r="N213" s="17" t="str">
        <f t="shared" si="27"/>
        <v>ALEXANDRIA PETERSEN</v>
      </c>
      <c r="O213" s="20">
        <f t="shared" si="28"/>
        <v>2329.02</v>
      </c>
      <c r="P213" s="20" t="str">
        <f t="shared" si="29"/>
        <v>Sep-2023</v>
      </c>
      <c r="Q213" s="46">
        <f t="shared" si="30"/>
        <v>9</v>
      </c>
      <c r="R213" s="46">
        <f t="shared" si="31"/>
        <v>2023</v>
      </c>
    </row>
    <row r="214" spans="1:18">
      <c r="A214">
        <v>1321</v>
      </c>
      <c r="B214" s="2">
        <v>45174</v>
      </c>
      <c r="C214" t="s">
        <v>483</v>
      </c>
      <c r="D214" t="s">
        <v>10</v>
      </c>
      <c r="E214" t="s">
        <v>11</v>
      </c>
      <c r="F214" t="s">
        <v>21</v>
      </c>
      <c r="G214">
        <v>9</v>
      </c>
      <c r="H214" s="20">
        <v>745.28</v>
      </c>
      <c r="I214">
        <v>6707.52</v>
      </c>
      <c r="J214" s="20">
        <f t="shared" si="24"/>
        <v>6707.5199999999995</v>
      </c>
      <c r="K214" s="17" t="str">
        <f>IF('Main Data'!I214&gt;=5000,"High", "Low")</f>
        <v>High</v>
      </c>
      <c r="L214" s="17">
        <f t="shared" si="25"/>
        <v>2023</v>
      </c>
      <c r="M214" s="17" t="str">
        <f t="shared" si="26"/>
        <v>Susan Graves</v>
      </c>
      <c r="N214" s="17" t="str">
        <f t="shared" si="27"/>
        <v>SUSAN GRAVES</v>
      </c>
      <c r="O214" s="20">
        <f t="shared" si="28"/>
        <v>6036.768</v>
      </c>
      <c r="P214" s="20" t="str">
        <f t="shared" si="29"/>
        <v>Sep-2023</v>
      </c>
      <c r="Q214" s="46">
        <f t="shared" si="30"/>
        <v>9</v>
      </c>
      <c r="R214" s="46">
        <f t="shared" si="31"/>
        <v>2023</v>
      </c>
    </row>
    <row r="215" spans="1:18">
      <c r="A215">
        <v>5822</v>
      </c>
      <c r="B215" s="2">
        <v>45175</v>
      </c>
      <c r="C215" t="s">
        <v>461</v>
      </c>
      <c r="D215" t="s">
        <v>17</v>
      </c>
      <c r="E215" t="s">
        <v>11</v>
      </c>
      <c r="F215" t="s">
        <v>21</v>
      </c>
      <c r="G215">
        <v>7</v>
      </c>
      <c r="H215" s="20">
        <v>873.07</v>
      </c>
      <c r="I215">
        <v>6111.4900000000007</v>
      </c>
      <c r="J215" s="20">
        <f t="shared" si="24"/>
        <v>6111.4900000000007</v>
      </c>
      <c r="K215" s="17" t="str">
        <f>IF('Main Data'!I215&gt;=5000,"High", "Low")</f>
        <v>High</v>
      </c>
      <c r="L215" s="17">
        <f t="shared" si="25"/>
        <v>2023</v>
      </c>
      <c r="M215" s="17" t="str">
        <f t="shared" si="26"/>
        <v>Dr. Jessica Fisher</v>
      </c>
      <c r="N215" s="17" t="str">
        <f t="shared" si="27"/>
        <v>DR. JESSICA FISHER</v>
      </c>
      <c r="O215" s="20">
        <f t="shared" si="28"/>
        <v>5500.3410000000003</v>
      </c>
      <c r="P215" s="20" t="str">
        <f t="shared" si="29"/>
        <v>Sep-2023</v>
      </c>
      <c r="Q215" s="46">
        <f t="shared" si="30"/>
        <v>9</v>
      </c>
      <c r="R215" s="46">
        <f t="shared" si="31"/>
        <v>2023</v>
      </c>
    </row>
    <row r="216" spans="1:18">
      <c r="A216">
        <v>2821</v>
      </c>
      <c r="B216" s="2">
        <v>45176</v>
      </c>
      <c r="C216" t="s">
        <v>59</v>
      </c>
      <c r="D216" t="s">
        <v>31</v>
      </c>
      <c r="E216" t="s">
        <v>14</v>
      </c>
      <c r="F216" t="s">
        <v>18</v>
      </c>
      <c r="G216">
        <v>2</v>
      </c>
      <c r="H216" s="20">
        <v>441.77</v>
      </c>
      <c r="I216">
        <v>883.54</v>
      </c>
      <c r="J216" s="20">
        <f t="shared" si="24"/>
        <v>883.54</v>
      </c>
      <c r="K216" s="17" t="str">
        <f>IF('Main Data'!I216&gt;=5000,"High", "Low")</f>
        <v>Low</v>
      </c>
      <c r="L216" s="17">
        <f t="shared" si="25"/>
        <v>2023</v>
      </c>
      <c r="M216" s="17" t="str">
        <f t="shared" si="26"/>
        <v>Stephanie Armstrong</v>
      </c>
      <c r="N216" s="17" t="str">
        <f t="shared" si="27"/>
        <v>STEPHANIE ARMSTRONG</v>
      </c>
      <c r="O216" s="20">
        <f t="shared" si="28"/>
        <v>795.18600000000004</v>
      </c>
      <c r="P216" s="20" t="str">
        <f t="shared" si="29"/>
        <v>Sep-2023</v>
      </c>
      <c r="Q216" s="46">
        <f t="shared" si="30"/>
        <v>9</v>
      </c>
      <c r="R216" s="46">
        <f t="shared" si="31"/>
        <v>2023</v>
      </c>
    </row>
    <row r="217" spans="1:18">
      <c r="A217">
        <v>8016</v>
      </c>
      <c r="B217" s="2">
        <v>45177</v>
      </c>
      <c r="C217" t="s">
        <v>180</v>
      </c>
      <c r="D217" t="s">
        <v>31</v>
      </c>
      <c r="E217" t="s">
        <v>20</v>
      </c>
      <c r="F217" t="s">
        <v>15</v>
      </c>
      <c r="G217">
        <v>8</v>
      </c>
      <c r="H217" s="20">
        <v>346.48</v>
      </c>
      <c r="I217">
        <v>2771.84</v>
      </c>
      <c r="J217" s="20">
        <f t="shared" si="24"/>
        <v>2771.84</v>
      </c>
      <c r="K217" s="17" t="str">
        <f>IF('Main Data'!I217&gt;=5000,"High", "Low")</f>
        <v>Low</v>
      </c>
      <c r="L217" s="17">
        <f t="shared" si="25"/>
        <v>2023</v>
      </c>
      <c r="M217" s="17" t="str">
        <f t="shared" si="26"/>
        <v>Gabrielle Prince</v>
      </c>
      <c r="N217" s="17" t="str">
        <f t="shared" si="27"/>
        <v>GABRIELLE PRINCE</v>
      </c>
      <c r="O217" s="20">
        <f t="shared" si="28"/>
        <v>2494.6560000000004</v>
      </c>
      <c r="P217" s="20" t="str">
        <f t="shared" si="29"/>
        <v>Sep-2023</v>
      </c>
      <c r="Q217" s="46">
        <f t="shared" si="30"/>
        <v>9</v>
      </c>
      <c r="R217" s="46">
        <f t="shared" si="31"/>
        <v>2023</v>
      </c>
    </row>
    <row r="218" spans="1:18">
      <c r="A218">
        <v>4601</v>
      </c>
      <c r="B218" s="2">
        <v>45177</v>
      </c>
      <c r="C218" t="s">
        <v>380</v>
      </c>
      <c r="D218" t="s">
        <v>17</v>
      </c>
      <c r="E218" t="s">
        <v>14</v>
      </c>
      <c r="F218" t="s">
        <v>26</v>
      </c>
      <c r="G218">
        <v>5</v>
      </c>
      <c r="H218" s="20">
        <v>778.83</v>
      </c>
      <c r="I218">
        <v>3894.15</v>
      </c>
      <c r="J218" s="20">
        <f t="shared" si="24"/>
        <v>3894.15</v>
      </c>
      <c r="K218" s="17" t="str">
        <f>IF('Main Data'!I218&gt;=5000,"High", "Low")</f>
        <v>Low</v>
      </c>
      <c r="L218" s="17">
        <f t="shared" si="25"/>
        <v>2023</v>
      </c>
      <c r="M218" s="17" t="str">
        <f t="shared" si="26"/>
        <v>Christopher Zuniga</v>
      </c>
      <c r="N218" s="17" t="str">
        <f t="shared" si="27"/>
        <v>CHRISTOPHER ZUNIGA</v>
      </c>
      <c r="O218" s="20">
        <f t="shared" si="28"/>
        <v>3504.7350000000001</v>
      </c>
      <c r="P218" s="20" t="str">
        <f t="shared" si="29"/>
        <v>Sep-2023</v>
      </c>
      <c r="Q218" s="46">
        <f t="shared" si="30"/>
        <v>9</v>
      </c>
      <c r="R218" s="46">
        <f t="shared" si="31"/>
        <v>2023</v>
      </c>
    </row>
    <row r="219" spans="1:18">
      <c r="A219">
        <v>6204</v>
      </c>
      <c r="B219" s="2">
        <v>45178</v>
      </c>
      <c r="C219" t="s">
        <v>45</v>
      </c>
      <c r="D219" t="s">
        <v>10</v>
      </c>
      <c r="E219" t="s">
        <v>20</v>
      </c>
      <c r="F219" t="s">
        <v>29</v>
      </c>
      <c r="G219">
        <v>6</v>
      </c>
      <c r="H219" s="20">
        <v>36.270000000000003</v>
      </c>
      <c r="I219">
        <v>217.62</v>
      </c>
      <c r="J219" s="20">
        <f t="shared" si="24"/>
        <v>217.62</v>
      </c>
      <c r="K219" s="17" t="str">
        <f>IF('Main Data'!I219&gt;=5000,"High", "Low")</f>
        <v>Low</v>
      </c>
      <c r="L219" s="17">
        <f t="shared" si="25"/>
        <v>2023</v>
      </c>
      <c r="M219" s="17" t="str">
        <f t="shared" si="26"/>
        <v>Ashley Turner</v>
      </c>
      <c r="N219" s="17" t="str">
        <f t="shared" si="27"/>
        <v>ASHLEY TURNER</v>
      </c>
      <c r="O219" s="20">
        <f t="shared" si="28"/>
        <v>195.858</v>
      </c>
      <c r="P219" s="20" t="str">
        <f t="shared" si="29"/>
        <v>Sep-2023</v>
      </c>
      <c r="Q219" s="46">
        <f t="shared" si="30"/>
        <v>9</v>
      </c>
      <c r="R219" s="46">
        <f t="shared" si="31"/>
        <v>2023</v>
      </c>
    </row>
    <row r="220" spans="1:18">
      <c r="A220">
        <v>2941</v>
      </c>
      <c r="B220" s="2">
        <v>45178</v>
      </c>
      <c r="C220" t="s">
        <v>999</v>
      </c>
      <c r="D220" t="s">
        <v>31</v>
      </c>
      <c r="E220" t="s">
        <v>11</v>
      </c>
      <c r="F220" t="s">
        <v>12</v>
      </c>
      <c r="G220">
        <v>2</v>
      </c>
      <c r="H220" s="20">
        <v>842.3</v>
      </c>
      <c r="I220">
        <v>1684.6</v>
      </c>
      <c r="J220" s="20">
        <f t="shared" si="24"/>
        <v>1684.6</v>
      </c>
      <c r="K220" s="17" t="str">
        <f>IF('Main Data'!I220&gt;=5000,"High", "Low")</f>
        <v>Low</v>
      </c>
      <c r="L220" s="17">
        <f t="shared" si="25"/>
        <v>2023</v>
      </c>
      <c r="M220" s="17" t="str">
        <f t="shared" si="26"/>
        <v>Erin Phelps</v>
      </c>
      <c r="N220" s="17" t="str">
        <f t="shared" si="27"/>
        <v>ERIN PHELPS</v>
      </c>
      <c r="O220" s="20">
        <f t="shared" si="28"/>
        <v>1516.1399999999999</v>
      </c>
      <c r="P220" s="20" t="str">
        <f t="shared" si="29"/>
        <v>Sep-2023</v>
      </c>
      <c r="Q220" s="46">
        <f t="shared" si="30"/>
        <v>9</v>
      </c>
      <c r="R220" s="46">
        <f t="shared" si="31"/>
        <v>2023</v>
      </c>
    </row>
    <row r="221" spans="1:18">
      <c r="A221">
        <v>6574</v>
      </c>
      <c r="B221" s="2">
        <v>45179</v>
      </c>
      <c r="C221" t="s">
        <v>307</v>
      </c>
      <c r="D221" t="s">
        <v>31</v>
      </c>
      <c r="E221" t="s">
        <v>11</v>
      </c>
      <c r="F221" t="s">
        <v>15</v>
      </c>
      <c r="G221">
        <v>5</v>
      </c>
      <c r="H221" s="20">
        <v>819.79</v>
      </c>
      <c r="I221">
        <v>4098.95</v>
      </c>
      <c r="J221" s="20">
        <f t="shared" si="24"/>
        <v>4098.95</v>
      </c>
      <c r="K221" s="17" t="str">
        <f>IF('Main Data'!I221&gt;=5000,"High", "Low")</f>
        <v>Low</v>
      </c>
      <c r="L221" s="17">
        <f t="shared" si="25"/>
        <v>2023</v>
      </c>
      <c r="M221" s="17" t="str">
        <f t="shared" si="26"/>
        <v>Crystal Hicks</v>
      </c>
      <c r="N221" s="17" t="str">
        <f t="shared" si="27"/>
        <v>CRYSTAL HICKS</v>
      </c>
      <c r="O221" s="20">
        <f t="shared" si="28"/>
        <v>3689.0550000000003</v>
      </c>
      <c r="P221" s="20" t="str">
        <f t="shared" si="29"/>
        <v>Sep-2023</v>
      </c>
      <c r="Q221" s="46">
        <f t="shared" si="30"/>
        <v>9</v>
      </c>
      <c r="R221" s="46">
        <f t="shared" si="31"/>
        <v>2023</v>
      </c>
    </row>
    <row r="222" spans="1:18">
      <c r="A222">
        <v>8868</v>
      </c>
      <c r="B222" s="2">
        <v>45179</v>
      </c>
      <c r="C222" t="s">
        <v>851</v>
      </c>
      <c r="D222" t="s">
        <v>10</v>
      </c>
      <c r="E222" t="s">
        <v>14</v>
      </c>
      <c r="F222" t="s">
        <v>21</v>
      </c>
      <c r="G222">
        <v>2</v>
      </c>
      <c r="H222" s="20">
        <v>150.83000000000001</v>
      </c>
      <c r="I222">
        <v>301.66000000000003</v>
      </c>
      <c r="J222" s="20">
        <f t="shared" si="24"/>
        <v>301.66000000000003</v>
      </c>
      <c r="K222" s="17" t="str">
        <f>IF('Main Data'!I222&gt;=5000,"High", "Low")</f>
        <v>Low</v>
      </c>
      <c r="L222" s="17">
        <f t="shared" si="25"/>
        <v>2023</v>
      </c>
      <c r="M222" s="17" t="str">
        <f t="shared" si="26"/>
        <v>Jonathan York</v>
      </c>
      <c r="N222" s="17" t="str">
        <f t="shared" si="27"/>
        <v>JONATHAN YORK</v>
      </c>
      <c r="O222" s="20">
        <f t="shared" si="28"/>
        <v>271.49400000000003</v>
      </c>
      <c r="P222" s="20" t="str">
        <f t="shared" si="29"/>
        <v>Sep-2023</v>
      </c>
      <c r="Q222" s="46">
        <f t="shared" si="30"/>
        <v>9</v>
      </c>
      <c r="R222" s="46">
        <f t="shared" si="31"/>
        <v>2023</v>
      </c>
    </row>
    <row r="223" spans="1:18">
      <c r="A223">
        <v>3706</v>
      </c>
      <c r="B223" s="2">
        <v>45180</v>
      </c>
      <c r="C223" t="s">
        <v>383</v>
      </c>
      <c r="D223" t="s">
        <v>25</v>
      </c>
      <c r="E223" t="s">
        <v>20</v>
      </c>
      <c r="F223" t="s">
        <v>35</v>
      </c>
      <c r="G223">
        <v>5</v>
      </c>
      <c r="H223" s="20">
        <v>763.41</v>
      </c>
      <c r="I223">
        <v>3817.05</v>
      </c>
      <c r="J223" s="20">
        <f t="shared" si="24"/>
        <v>3817.0499999999997</v>
      </c>
      <c r="K223" s="17" t="str">
        <f>IF('Main Data'!I223&gt;=5000,"High", "Low")</f>
        <v>Low</v>
      </c>
      <c r="L223" s="17">
        <f t="shared" si="25"/>
        <v>2023</v>
      </c>
      <c r="M223" s="17" t="str">
        <f t="shared" si="26"/>
        <v>Robert Stewart</v>
      </c>
      <c r="N223" s="17" t="str">
        <f t="shared" si="27"/>
        <v>ROBERT STEWART</v>
      </c>
      <c r="O223" s="20">
        <f t="shared" si="28"/>
        <v>3435.3449999999998</v>
      </c>
      <c r="P223" s="20" t="str">
        <f t="shared" si="29"/>
        <v>Sep-2023</v>
      </c>
      <c r="Q223" s="46">
        <f t="shared" si="30"/>
        <v>9</v>
      </c>
      <c r="R223" s="46">
        <f t="shared" si="31"/>
        <v>2023</v>
      </c>
    </row>
    <row r="224" spans="1:18">
      <c r="A224">
        <v>6347</v>
      </c>
      <c r="B224" s="2">
        <v>45181</v>
      </c>
      <c r="C224" t="s">
        <v>490</v>
      </c>
      <c r="D224" t="s">
        <v>17</v>
      </c>
      <c r="E224" t="s">
        <v>14</v>
      </c>
      <c r="F224" t="s">
        <v>26</v>
      </c>
      <c r="G224">
        <v>5</v>
      </c>
      <c r="H224" s="20">
        <v>444.23</v>
      </c>
      <c r="I224">
        <v>2221.15</v>
      </c>
      <c r="J224" s="20">
        <f t="shared" si="24"/>
        <v>2221.15</v>
      </c>
      <c r="K224" s="17" t="str">
        <f>IF('Main Data'!I224&gt;=5000,"High", "Low")</f>
        <v>Low</v>
      </c>
      <c r="L224" s="17">
        <f t="shared" si="25"/>
        <v>2023</v>
      </c>
      <c r="M224" s="17" t="str">
        <f t="shared" si="26"/>
        <v>Travis Fuentes</v>
      </c>
      <c r="N224" s="17" t="str">
        <f t="shared" si="27"/>
        <v>TRAVIS FUENTES</v>
      </c>
      <c r="O224" s="20">
        <f t="shared" si="28"/>
        <v>1999.0350000000001</v>
      </c>
      <c r="P224" s="20" t="str">
        <f t="shared" si="29"/>
        <v>Sep-2023</v>
      </c>
      <c r="Q224" s="46">
        <f t="shared" si="30"/>
        <v>9</v>
      </c>
      <c r="R224" s="46">
        <f t="shared" si="31"/>
        <v>2023</v>
      </c>
    </row>
    <row r="225" spans="1:18">
      <c r="A225">
        <v>8522</v>
      </c>
      <c r="B225" s="2">
        <v>45181</v>
      </c>
      <c r="C225" t="s">
        <v>520</v>
      </c>
      <c r="D225" t="s">
        <v>10</v>
      </c>
      <c r="E225" t="s">
        <v>11</v>
      </c>
      <c r="F225" t="s">
        <v>15</v>
      </c>
      <c r="G225">
        <v>3</v>
      </c>
      <c r="H225" s="20">
        <v>265.55</v>
      </c>
      <c r="I225">
        <v>796.65000000000009</v>
      </c>
      <c r="J225" s="20">
        <f t="shared" si="24"/>
        <v>796.65000000000009</v>
      </c>
      <c r="K225" s="17" t="str">
        <f>IF('Main Data'!I225&gt;=5000,"High", "Low")</f>
        <v>Low</v>
      </c>
      <c r="L225" s="17">
        <f t="shared" si="25"/>
        <v>2023</v>
      </c>
      <c r="M225" s="17" t="str">
        <f t="shared" si="26"/>
        <v>Jennifer Anderson</v>
      </c>
      <c r="N225" s="17" t="str">
        <f t="shared" si="27"/>
        <v>JENNIFER ANDERSON</v>
      </c>
      <c r="O225" s="20">
        <f t="shared" si="28"/>
        <v>716.98500000000001</v>
      </c>
      <c r="P225" s="20" t="str">
        <f t="shared" si="29"/>
        <v>Sep-2023</v>
      </c>
      <c r="Q225" s="46">
        <f t="shared" si="30"/>
        <v>9</v>
      </c>
      <c r="R225" s="46">
        <f t="shared" si="31"/>
        <v>2023</v>
      </c>
    </row>
    <row r="226" spans="1:18">
      <c r="A226">
        <v>8750</v>
      </c>
      <c r="B226" s="2">
        <v>45181</v>
      </c>
      <c r="C226" t="s">
        <v>758</v>
      </c>
      <c r="D226" t="s">
        <v>31</v>
      </c>
      <c r="E226" t="s">
        <v>11</v>
      </c>
      <c r="F226" t="s">
        <v>26</v>
      </c>
      <c r="G226">
        <v>7</v>
      </c>
      <c r="H226" s="20">
        <v>183.55</v>
      </c>
      <c r="I226">
        <v>1284.8499999999999</v>
      </c>
      <c r="J226" s="20">
        <f t="shared" si="24"/>
        <v>1284.8500000000001</v>
      </c>
      <c r="K226" s="17" t="str">
        <f>IF('Main Data'!I226&gt;=5000,"High", "Low")</f>
        <v>Low</v>
      </c>
      <c r="L226" s="17">
        <f t="shared" si="25"/>
        <v>2023</v>
      </c>
      <c r="M226" s="17" t="str">
        <f t="shared" si="26"/>
        <v>Bryan Scott</v>
      </c>
      <c r="N226" s="17" t="str">
        <f t="shared" si="27"/>
        <v>BRYAN SCOTT</v>
      </c>
      <c r="O226" s="20">
        <f t="shared" si="28"/>
        <v>1156.3650000000002</v>
      </c>
      <c r="P226" s="20" t="str">
        <f t="shared" si="29"/>
        <v>Sep-2023</v>
      </c>
      <c r="Q226" s="46">
        <f t="shared" si="30"/>
        <v>9</v>
      </c>
      <c r="R226" s="46">
        <f t="shared" si="31"/>
        <v>2023</v>
      </c>
    </row>
    <row r="227" spans="1:18">
      <c r="A227">
        <v>7819</v>
      </c>
      <c r="B227" s="2">
        <v>45184</v>
      </c>
      <c r="C227" t="s">
        <v>526</v>
      </c>
      <c r="D227" t="s">
        <v>10</v>
      </c>
      <c r="E227" t="s">
        <v>11</v>
      </c>
      <c r="F227" t="s">
        <v>29</v>
      </c>
      <c r="G227">
        <v>9</v>
      </c>
      <c r="H227" s="20">
        <v>459.25</v>
      </c>
      <c r="I227">
        <v>4133.25</v>
      </c>
      <c r="J227" s="20">
        <f t="shared" si="24"/>
        <v>4133.25</v>
      </c>
      <c r="K227" s="17" t="str">
        <f>IF('Main Data'!I227&gt;=5000,"High", "Low")</f>
        <v>Low</v>
      </c>
      <c r="L227" s="17">
        <f t="shared" si="25"/>
        <v>2023</v>
      </c>
      <c r="M227" s="17" t="str">
        <f t="shared" si="26"/>
        <v>Melinda Adams</v>
      </c>
      <c r="N227" s="17" t="str">
        <f t="shared" si="27"/>
        <v>MELINDA ADAMS</v>
      </c>
      <c r="O227" s="20">
        <f t="shared" si="28"/>
        <v>3719.9249999999997</v>
      </c>
      <c r="P227" s="20" t="str">
        <f t="shared" si="29"/>
        <v>Sep-2023</v>
      </c>
      <c r="Q227" s="46">
        <f t="shared" si="30"/>
        <v>9</v>
      </c>
      <c r="R227" s="46">
        <f t="shared" si="31"/>
        <v>2023</v>
      </c>
    </row>
    <row r="228" spans="1:18">
      <c r="A228">
        <v>9760</v>
      </c>
      <c r="B228" s="2">
        <v>45186</v>
      </c>
      <c r="C228" t="s">
        <v>67</v>
      </c>
      <c r="D228" t="s">
        <v>10</v>
      </c>
      <c r="E228" t="s">
        <v>20</v>
      </c>
      <c r="F228" t="s">
        <v>18</v>
      </c>
      <c r="G228">
        <v>7</v>
      </c>
      <c r="H228" s="20">
        <v>801.86</v>
      </c>
      <c r="I228">
        <v>5613.02</v>
      </c>
      <c r="J228" s="20">
        <f t="shared" si="24"/>
        <v>5613.02</v>
      </c>
      <c r="K228" s="17" t="str">
        <f>IF('Main Data'!I228&gt;=5000,"High", "Low")</f>
        <v>High</v>
      </c>
      <c r="L228" s="17">
        <f t="shared" si="25"/>
        <v>2023</v>
      </c>
      <c r="M228" s="17" t="str">
        <f t="shared" si="26"/>
        <v>Samantha Rice</v>
      </c>
      <c r="N228" s="17" t="str">
        <f t="shared" si="27"/>
        <v>SAMANTHA RICE</v>
      </c>
      <c r="O228" s="20">
        <f t="shared" si="28"/>
        <v>5051.7179999999998</v>
      </c>
      <c r="P228" s="20" t="str">
        <f t="shared" si="29"/>
        <v>Sep-2023</v>
      </c>
      <c r="Q228" s="46">
        <f t="shared" si="30"/>
        <v>9</v>
      </c>
      <c r="R228" s="46">
        <f t="shared" si="31"/>
        <v>2023</v>
      </c>
    </row>
    <row r="229" spans="1:18">
      <c r="A229">
        <v>3683</v>
      </c>
      <c r="B229" s="2">
        <v>45186</v>
      </c>
      <c r="C229" t="s">
        <v>678</v>
      </c>
      <c r="D229" t="s">
        <v>25</v>
      </c>
      <c r="E229" t="s">
        <v>20</v>
      </c>
      <c r="F229" t="s">
        <v>29</v>
      </c>
      <c r="G229">
        <v>9</v>
      </c>
      <c r="H229" s="20">
        <v>264</v>
      </c>
      <c r="I229">
        <v>2376</v>
      </c>
      <c r="J229" s="20">
        <f t="shared" si="24"/>
        <v>2376</v>
      </c>
      <c r="K229" s="17" t="str">
        <f>IF('Main Data'!I229&gt;=5000,"High", "Low")</f>
        <v>Low</v>
      </c>
      <c r="L229" s="17">
        <f t="shared" si="25"/>
        <v>2023</v>
      </c>
      <c r="M229" s="17" t="str">
        <f t="shared" si="26"/>
        <v>Ryan Torres</v>
      </c>
      <c r="N229" s="17" t="str">
        <f t="shared" si="27"/>
        <v>RYAN TORRES</v>
      </c>
      <c r="O229" s="20">
        <f t="shared" si="28"/>
        <v>2138.4</v>
      </c>
      <c r="P229" s="20" t="str">
        <f t="shared" si="29"/>
        <v>Sep-2023</v>
      </c>
      <c r="Q229" s="46">
        <f t="shared" si="30"/>
        <v>9</v>
      </c>
      <c r="R229" s="46">
        <f t="shared" si="31"/>
        <v>2023</v>
      </c>
    </row>
    <row r="230" spans="1:18">
      <c r="A230">
        <v>3270</v>
      </c>
      <c r="B230" s="2">
        <v>45187</v>
      </c>
      <c r="C230" t="s">
        <v>487</v>
      </c>
      <c r="D230" t="s">
        <v>25</v>
      </c>
      <c r="E230" t="s">
        <v>14</v>
      </c>
      <c r="F230" t="s">
        <v>15</v>
      </c>
      <c r="G230">
        <v>5</v>
      </c>
      <c r="H230" s="20">
        <v>987.77</v>
      </c>
      <c r="I230">
        <v>4938.8500000000004</v>
      </c>
      <c r="J230" s="20">
        <f t="shared" si="24"/>
        <v>4938.8500000000004</v>
      </c>
      <c r="K230" s="17" t="str">
        <f>IF('Main Data'!I230&gt;=5000,"High", "Low")</f>
        <v>Low</v>
      </c>
      <c r="L230" s="17">
        <f t="shared" si="25"/>
        <v>2023</v>
      </c>
      <c r="M230" s="17" t="str">
        <f t="shared" si="26"/>
        <v>Mrs. Amanda Mclaughlin</v>
      </c>
      <c r="N230" s="17" t="str">
        <f t="shared" si="27"/>
        <v>MRS. AMANDA MCLAUGHLIN</v>
      </c>
      <c r="O230" s="20">
        <f t="shared" si="28"/>
        <v>4444.9650000000001</v>
      </c>
      <c r="P230" s="20" t="str">
        <f t="shared" si="29"/>
        <v>Sep-2023</v>
      </c>
      <c r="Q230" s="46">
        <f t="shared" si="30"/>
        <v>9</v>
      </c>
      <c r="R230" s="46">
        <f t="shared" si="31"/>
        <v>2023</v>
      </c>
    </row>
    <row r="231" spans="1:18">
      <c r="A231">
        <v>6166</v>
      </c>
      <c r="B231" s="2">
        <v>45188</v>
      </c>
      <c r="C231" t="s">
        <v>821</v>
      </c>
      <c r="D231" t="s">
        <v>25</v>
      </c>
      <c r="E231" t="s">
        <v>11</v>
      </c>
      <c r="F231" t="s">
        <v>43</v>
      </c>
      <c r="G231">
        <v>2</v>
      </c>
      <c r="H231" s="20">
        <v>767.16</v>
      </c>
      <c r="I231">
        <v>1534.32</v>
      </c>
      <c r="J231" s="20">
        <f t="shared" si="24"/>
        <v>1534.32</v>
      </c>
      <c r="K231" s="17" t="str">
        <f>IF('Main Data'!I231&gt;=5000,"High", "Low")</f>
        <v>Low</v>
      </c>
      <c r="L231" s="17">
        <f t="shared" si="25"/>
        <v>2023</v>
      </c>
      <c r="M231" s="17" t="str">
        <f t="shared" si="26"/>
        <v>Samantha Edwards</v>
      </c>
      <c r="N231" s="17" t="str">
        <f t="shared" si="27"/>
        <v>SAMANTHA EDWARDS</v>
      </c>
      <c r="O231" s="20">
        <f t="shared" si="28"/>
        <v>1380.8879999999999</v>
      </c>
      <c r="P231" s="20" t="str">
        <f t="shared" si="29"/>
        <v>Sep-2023</v>
      </c>
      <c r="Q231" s="46">
        <f t="shared" si="30"/>
        <v>9</v>
      </c>
      <c r="R231" s="46">
        <f t="shared" si="31"/>
        <v>2023</v>
      </c>
    </row>
    <row r="232" spans="1:18">
      <c r="A232">
        <v>3448</v>
      </c>
      <c r="B232" s="2">
        <v>45189</v>
      </c>
      <c r="C232" t="s">
        <v>702</v>
      </c>
      <c r="D232" t="s">
        <v>31</v>
      </c>
      <c r="E232" t="s">
        <v>20</v>
      </c>
      <c r="F232" t="s">
        <v>15</v>
      </c>
      <c r="G232">
        <v>1</v>
      </c>
      <c r="H232" s="20">
        <v>104.58</v>
      </c>
      <c r="I232">
        <v>104.58</v>
      </c>
      <c r="J232" s="20">
        <f t="shared" si="24"/>
        <v>104.58</v>
      </c>
      <c r="K232" s="17" t="str">
        <f>IF('Main Data'!I232&gt;=5000,"High", "Low")</f>
        <v>Low</v>
      </c>
      <c r="L232" s="17">
        <f t="shared" si="25"/>
        <v>2023</v>
      </c>
      <c r="M232" s="17" t="str">
        <f t="shared" si="26"/>
        <v>Amy Anderson</v>
      </c>
      <c r="N232" s="17" t="str">
        <f t="shared" si="27"/>
        <v>AMY ANDERSON</v>
      </c>
      <c r="O232" s="20">
        <f t="shared" si="28"/>
        <v>94.122</v>
      </c>
      <c r="P232" s="20" t="str">
        <f t="shared" si="29"/>
        <v>Sep-2023</v>
      </c>
      <c r="Q232" s="46">
        <f t="shared" si="30"/>
        <v>9</v>
      </c>
      <c r="R232" s="46">
        <f t="shared" si="31"/>
        <v>2023</v>
      </c>
    </row>
    <row r="233" spans="1:18">
      <c r="A233">
        <v>8168</v>
      </c>
      <c r="B233" s="2">
        <v>45190</v>
      </c>
      <c r="C233" t="s">
        <v>622</v>
      </c>
      <c r="D233" t="s">
        <v>31</v>
      </c>
      <c r="E233" t="s">
        <v>11</v>
      </c>
      <c r="F233" t="s">
        <v>29</v>
      </c>
      <c r="G233">
        <v>8</v>
      </c>
      <c r="H233" s="20">
        <v>698.51</v>
      </c>
      <c r="I233">
        <v>5588.08</v>
      </c>
      <c r="J233" s="20">
        <f t="shared" si="24"/>
        <v>5588.08</v>
      </c>
      <c r="K233" s="17" t="str">
        <f>IF('Main Data'!I233&gt;=5000,"High", "Low")</f>
        <v>High</v>
      </c>
      <c r="L233" s="17">
        <f t="shared" si="25"/>
        <v>2023</v>
      </c>
      <c r="M233" s="17" t="str">
        <f t="shared" si="26"/>
        <v>Lori Stevens</v>
      </c>
      <c r="N233" s="17" t="str">
        <f t="shared" si="27"/>
        <v>LORI STEVENS</v>
      </c>
      <c r="O233" s="20">
        <f t="shared" si="28"/>
        <v>5029.2719999999999</v>
      </c>
      <c r="P233" s="20" t="str">
        <f t="shared" si="29"/>
        <v>Sep-2023</v>
      </c>
      <c r="Q233" s="46">
        <f t="shared" si="30"/>
        <v>9</v>
      </c>
      <c r="R233" s="46">
        <f t="shared" si="31"/>
        <v>2023</v>
      </c>
    </row>
    <row r="234" spans="1:18">
      <c r="A234">
        <v>2069</v>
      </c>
      <c r="B234" s="2">
        <v>45191</v>
      </c>
      <c r="C234" t="s">
        <v>232</v>
      </c>
      <c r="D234" t="s">
        <v>25</v>
      </c>
      <c r="E234" t="s">
        <v>11</v>
      </c>
      <c r="F234" t="s">
        <v>29</v>
      </c>
      <c r="G234">
        <v>2</v>
      </c>
      <c r="H234" s="20">
        <v>943.3</v>
      </c>
      <c r="I234">
        <v>1886.6</v>
      </c>
      <c r="J234" s="20">
        <f t="shared" si="24"/>
        <v>1886.6</v>
      </c>
      <c r="K234" s="17" t="str">
        <f>IF('Main Data'!I234&gt;=5000,"High", "Low")</f>
        <v>Low</v>
      </c>
      <c r="L234" s="17">
        <f t="shared" si="25"/>
        <v>2023</v>
      </c>
      <c r="M234" s="17" t="str">
        <f t="shared" si="26"/>
        <v>Michael Anderson</v>
      </c>
      <c r="N234" s="17" t="str">
        <f t="shared" si="27"/>
        <v>MICHAEL ANDERSON</v>
      </c>
      <c r="O234" s="20">
        <f t="shared" si="28"/>
        <v>1697.94</v>
      </c>
      <c r="P234" s="20" t="str">
        <f t="shared" si="29"/>
        <v>Sep-2023</v>
      </c>
      <c r="Q234" s="46">
        <f t="shared" si="30"/>
        <v>9</v>
      </c>
      <c r="R234" s="46">
        <f t="shared" si="31"/>
        <v>2023</v>
      </c>
    </row>
    <row r="235" spans="1:18">
      <c r="A235">
        <v>8774</v>
      </c>
      <c r="B235" s="2">
        <v>45192</v>
      </c>
      <c r="C235" t="s">
        <v>74</v>
      </c>
      <c r="D235" t="s">
        <v>10</v>
      </c>
      <c r="E235" t="s">
        <v>11</v>
      </c>
      <c r="F235" t="s">
        <v>43</v>
      </c>
      <c r="G235">
        <v>4</v>
      </c>
      <c r="H235" s="20">
        <v>147.96</v>
      </c>
      <c r="I235">
        <v>591.84</v>
      </c>
      <c r="J235" s="20">
        <f t="shared" si="24"/>
        <v>591.84</v>
      </c>
      <c r="K235" s="17" t="str">
        <f>IF('Main Data'!I235&gt;=5000,"High", "Low")</f>
        <v>Low</v>
      </c>
      <c r="L235" s="17">
        <f t="shared" si="25"/>
        <v>2023</v>
      </c>
      <c r="M235" s="17" t="str">
        <f t="shared" si="26"/>
        <v>Zachary Knox</v>
      </c>
      <c r="N235" s="17" t="str">
        <f t="shared" si="27"/>
        <v>ZACHARY KNOX</v>
      </c>
      <c r="O235" s="20">
        <f t="shared" si="28"/>
        <v>532.65600000000006</v>
      </c>
      <c r="P235" s="20" t="str">
        <f t="shared" si="29"/>
        <v>Sep-2023</v>
      </c>
      <c r="Q235" s="46">
        <f t="shared" si="30"/>
        <v>9</v>
      </c>
      <c r="R235" s="46">
        <f t="shared" si="31"/>
        <v>2023</v>
      </c>
    </row>
    <row r="236" spans="1:18">
      <c r="A236">
        <v>2997</v>
      </c>
      <c r="B236" s="2">
        <v>45192</v>
      </c>
      <c r="C236" t="s">
        <v>346</v>
      </c>
      <c r="D236" t="s">
        <v>10</v>
      </c>
      <c r="E236" t="s">
        <v>11</v>
      </c>
      <c r="F236" t="s">
        <v>12</v>
      </c>
      <c r="G236">
        <v>6</v>
      </c>
      <c r="H236" s="20">
        <v>686.46</v>
      </c>
      <c r="I236">
        <v>4118.76</v>
      </c>
      <c r="J236" s="20">
        <f t="shared" si="24"/>
        <v>4118.76</v>
      </c>
      <c r="K236" s="17" t="str">
        <f>IF('Main Data'!I236&gt;=5000,"High", "Low")</f>
        <v>Low</v>
      </c>
      <c r="L236" s="17">
        <f t="shared" si="25"/>
        <v>2023</v>
      </c>
      <c r="M236" s="17" t="str">
        <f t="shared" si="26"/>
        <v>Sarah Williamson</v>
      </c>
      <c r="N236" s="17" t="str">
        <f t="shared" si="27"/>
        <v>SARAH WILLIAMSON</v>
      </c>
      <c r="O236" s="20">
        <f t="shared" si="28"/>
        <v>3706.8840000000005</v>
      </c>
      <c r="P236" s="20" t="str">
        <f t="shared" si="29"/>
        <v>Sep-2023</v>
      </c>
      <c r="Q236" s="46">
        <f t="shared" si="30"/>
        <v>9</v>
      </c>
      <c r="R236" s="46">
        <f t="shared" si="31"/>
        <v>2023</v>
      </c>
    </row>
    <row r="237" spans="1:18">
      <c r="A237">
        <v>4099</v>
      </c>
      <c r="B237" s="2">
        <v>45192</v>
      </c>
      <c r="C237" t="s">
        <v>594</v>
      </c>
      <c r="D237" t="s">
        <v>31</v>
      </c>
      <c r="E237" t="s">
        <v>11</v>
      </c>
      <c r="F237" t="s">
        <v>12</v>
      </c>
      <c r="G237">
        <v>2</v>
      </c>
      <c r="H237" s="20">
        <v>662.3</v>
      </c>
      <c r="I237">
        <v>1324.6</v>
      </c>
      <c r="J237" s="20">
        <f t="shared" si="24"/>
        <v>1324.6</v>
      </c>
      <c r="K237" s="17" t="str">
        <f>IF('Main Data'!I237&gt;=5000,"High", "Low")</f>
        <v>Low</v>
      </c>
      <c r="L237" s="17">
        <f t="shared" si="25"/>
        <v>2023</v>
      </c>
      <c r="M237" s="17" t="str">
        <f t="shared" si="26"/>
        <v>John Coleman</v>
      </c>
      <c r="N237" s="17" t="str">
        <f t="shared" si="27"/>
        <v>JOHN COLEMAN</v>
      </c>
      <c r="O237" s="20">
        <f t="shared" si="28"/>
        <v>1192.1399999999999</v>
      </c>
      <c r="P237" s="20" t="str">
        <f t="shared" si="29"/>
        <v>Sep-2023</v>
      </c>
      <c r="Q237" s="46">
        <f t="shared" si="30"/>
        <v>9</v>
      </c>
      <c r="R237" s="46">
        <f t="shared" si="31"/>
        <v>2023</v>
      </c>
    </row>
    <row r="238" spans="1:18">
      <c r="A238">
        <v>1877</v>
      </c>
      <c r="B238" s="2">
        <v>45194</v>
      </c>
      <c r="C238" t="s">
        <v>41</v>
      </c>
      <c r="D238" t="s">
        <v>25</v>
      </c>
      <c r="E238" t="s">
        <v>20</v>
      </c>
      <c r="F238" t="s">
        <v>29</v>
      </c>
      <c r="G238">
        <v>2</v>
      </c>
      <c r="H238" s="20">
        <v>22.87</v>
      </c>
      <c r="I238">
        <v>45.74</v>
      </c>
      <c r="J238" s="20">
        <f t="shared" si="24"/>
        <v>45.74</v>
      </c>
      <c r="K238" s="17" t="str">
        <f>IF('Main Data'!I238&gt;=5000,"High", "Low")</f>
        <v>Low</v>
      </c>
      <c r="L238" s="17">
        <f t="shared" si="25"/>
        <v>2023</v>
      </c>
      <c r="M238" s="17" t="str">
        <f t="shared" si="26"/>
        <v>Haley Hall</v>
      </c>
      <c r="N238" s="17" t="str">
        <f t="shared" si="27"/>
        <v>HALEY HALL</v>
      </c>
      <c r="O238" s="20">
        <f t="shared" si="28"/>
        <v>41.166000000000004</v>
      </c>
      <c r="P238" s="20" t="str">
        <f t="shared" si="29"/>
        <v>Sep-2023</v>
      </c>
      <c r="Q238" s="46">
        <f t="shared" si="30"/>
        <v>9</v>
      </c>
      <c r="R238" s="46">
        <f t="shared" si="31"/>
        <v>2023</v>
      </c>
    </row>
    <row r="239" spans="1:18">
      <c r="A239">
        <v>7669</v>
      </c>
      <c r="B239" s="2">
        <v>45194</v>
      </c>
      <c r="C239" t="s">
        <v>192</v>
      </c>
      <c r="D239" t="s">
        <v>10</v>
      </c>
      <c r="E239" t="s">
        <v>11</v>
      </c>
      <c r="F239" t="s">
        <v>18</v>
      </c>
      <c r="G239">
        <v>5</v>
      </c>
      <c r="H239" s="20">
        <v>871.4</v>
      </c>
      <c r="I239">
        <v>4357</v>
      </c>
      <c r="J239" s="20">
        <f t="shared" si="24"/>
        <v>4357</v>
      </c>
      <c r="K239" s="17" t="str">
        <f>IF('Main Data'!I239&gt;=5000,"High", "Low")</f>
        <v>Low</v>
      </c>
      <c r="L239" s="17">
        <f t="shared" si="25"/>
        <v>2023</v>
      </c>
      <c r="M239" s="17" t="str">
        <f t="shared" si="26"/>
        <v>Brandy Johnson</v>
      </c>
      <c r="N239" s="17" t="str">
        <f t="shared" si="27"/>
        <v>BRANDY JOHNSON</v>
      </c>
      <c r="O239" s="20">
        <f t="shared" si="28"/>
        <v>3921.3</v>
      </c>
      <c r="P239" s="20" t="str">
        <f t="shared" si="29"/>
        <v>Sep-2023</v>
      </c>
      <c r="Q239" s="46">
        <f t="shared" si="30"/>
        <v>9</v>
      </c>
      <c r="R239" s="46">
        <f t="shared" si="31"/>
        <v>2023</v>
      </c>
    </row>
    <row r="240" spans="1:18">
      <c r="A240">
        <v>6216</v>
      </c>
      <c r="B240" s="2">
        <v>45194</v>
      </c>
      <c r="C240" t="s">
        <v>233</v>
      </c>
      <c r="D240" t="s">
        <v>25</v>
      </c>
      <c r="E240" t="s">
        <v>11</v>
      </c>
      <c r="F240" t="s">
        <v>26</v>
      </c>
      <c r="G240">
        <v>1</v>
      </c>
      <c r="H240" s="20">
        <v>653.15</v>
      </c>
      <c r="I240">
        <v>653.15</v>
      </c>
      <c r="J240" s="20">
        <f t="shared" si="24"/>
        <v>653.15</v>
      </c>
      <c r="K240" s="17" t="str">
        <f>IF('Main Data'!I240&gt;=5000,"High", "Low")</f>
        <v>Low</v>
      </c>
      <c r="L240" s="17">
        <f t="shared" si="25"/>
        <v>2023</v>
      </c>
      <c r="M240" s="17" t="str">
        <f t="shared" si="26"/>
        <v>Marvin Sanchez</v>
      </c>
      <c r="N240" s="17" t="str">
        <f t="shared" si="27"/>
        <v>MARVIN SANCHEZ</v>
      </c>
      <c r="O240" s="20">
        <f t="shared" si="28"/>
        <v>587.83500000000004</v>
      </c>
      <c r="P240" s="20" t="str">
        <f t="shared" si="29"/>
        <v>Sep-2023</v>
      </c>
      <c r="Q240" s="46">
        <f t="shared" si="30"/>
        <v>9</v>
      </c>
      <c r="R240" s="46">
        <f t="shared" si="31"/>
        <v>2023</v>
      </c>
    </row>
    <row r="241" spans="1:18">
      <c r="A241">
        <v>4594</v>
      </c>
      <c r="B241" s="2">
        <v>45194</v>
      </c>
      <c r="C241" t="s">
        <v>677</v>
      </c>
      <c r="D241" t="s">
        <v>31</v>
      </c>
      <c r="E241" t="s">
        <v>11</v>
      </c>
      <c r="F241" t="s">
        <v>29</v>
      </c>
      <c r="G241">
        <v>8</v>
      </c>
      <c r="H241" s="20">
        <v>571.64</v>
      </c>
      <c r="I241">
        <v>4573.12</v>
      </c>
      <c r="J241" s="20">
        <f t="shared" si="24"/>
        <v>4573.12</v>
      </c>
      <c r="K241" s="17" t="str">
        <f>IF('Main Data'!I241&gt;=5000,"High", "Low")</f>
        <v>Low</v>
      </c>
      <c r="L241" s="17">
        <f t="shared" si="25"/>
        <v>2023</v>
      </c>
      <c r="M241" s="17" t="str">
        <f t="shared" si="26"/>
        <v>Janet Jackson</v>
      </c>
      <c r="N241" s="17" t="str">
        <f t="shared" si="27"/>
        <v>JANET JACKSON</v>
      </c>
      <c r="O241" s="20">
        <f t="shared" si="28"/>
        <v>4115.808</v>
      </c>
      <c r="P241" s="20" t="str">
        <f t="shared" si="29"/>
        <v>Sep-2023</v>
      </c>
      <c r="Q241" s="46">
        <f t="shared" si="30"/>
        <v>9</v>
      </c>
      <c r="R241" s="46">
        <f t="shared" si="31"/>
        <v>2023</v>
      </c>
    </row>
    <row r="242" spans="1:18">
      <c r="A242">
        <v>7966</v>
      </c>
      <c r="B242" s="2">
        <v>45195</v>
      </c>
      <c r="C242" t="s">
        <v>889</v>
      </c>
      <c r="D242" t="s">
        <v>17</v>
      </c>
      <c r="E242" t="s">
        <v>20</v>
      </c>
      <c r="F242" t="s">
        <v>26</v>
      </c>
      <c r="G242">
        <v>3</v>
      </c>
      <c r="H242" s="20">
        <v>552.48</v>
      </c>
      <c r="I242">
        <v>1657.44</v>
      </c>
      <c r="J242" s="20">
        <f t="shared" si="24"/>
        <v>1657.44</v>
      </c>
      <c r="K242" s="17" t="str">
        <f>IF('Main Data'!I242&gt;=5000,"High", "Low")</f>
        <v>Low</v>
      </c>
      <c r="L242" s="17">
        <f t="shared" si="25"/>
        <v>2023</v>
      </c>
      <c r="M242" s="17" t="str">
        <f t="shared" si="26"/>
        <v>Margaret Taylor</v>
      </c>
      <c r="N242" s="17" t="str">
        <f t="shared" si="27"/>
        <v>MARGARET TAYLOR</v>
      </c>
      <c r="O242" s="20">
        <f t="shared" si="28"/>
        <v>1491.6960000000001</v>
      </c>
      <c r="P242" s="20" t="str">
        <f t="shared" si="29"/>
        <v>Sep-2023</v>
      </c>
      <c r="Q242" s="46">
        <f t="shared" si="30"/>
        <v>9</v>
      </c>
      <c r="R242" s="46">
        <f t="shared" si="31"/>
        <v>2023</v>
      </c>
    </row>
    <row r="243" spans="1:18">
      <c r="A243">
        <v>5638</v>
      </c>
      <c r="B243" s="2">
        <v>45196</v>
      </c>
      <c r="C243" t="s">
        <v>453</v>
      </c>
      <c r="D243" t="s">
        <v>17</v>
      </c>
      <c r="E243" t="s">
        <v>14</v>
      </c>
      <c r="F243" t="s">
        <v>18</v>
      </c>
      <c r="G243">
        <v>4</v>
      </c>
      <c r="H243" s="20">
        <v>457.8</v>
      </c>
      <c r="I243">
        <v>1831.2</v>
      </c>
      <c r="J243" s="20">
        <f t="shared" si="24"/>
        <v>1831.2</v>
      </c>
      <c r="K243" s="17" t="str">
        <f>IF('Main Data'!I243&gt;=5000,"High", "Low")</f>
        <v>Low</v>
      </c>
      <c r="L243" s="17">
        <f t="shared" si="25"/>
        <v>2023</v>
      </c>
      <c r="M243" s="17" t="str">
        <f t="shared" si="26"/>
        <v>Terry Hernandez</v>
      </c>
      <c r="N243" s="17" t="str">
        <f t="shared" si="27"/>
        <v>TERRY HERNANDEZ</v>
      </c>
      <c r="O243" s="20">
        <f t="shared" si="28"/>
        <v>1648.0800000000002</v>
      </c>
      <c r="P243" s="20" t="str">
        <f t="shared" si="29"/>
        <v>Sep-2023</v>
      </c>
      <c r="Q243" s="46">
        <f t="shared" si="30"/>
        <v>9</v>
      </c>
      <c r="R243" s="46">
        <f t="shared" si="31"/>
        <v>2023</v>
      </c>
    </row>
    <row r="244" spans="1:18">
      <c r="A244">
        <v>7855</v>
      </c>
      <c r="B244" s="2">
        <v>45196</v>
      </c>
      <c r="C244" t="s">
        <v>951</v>
      </c>
      <c r="D244" t="s">
        <v>31</v>
      </c>
      <c r="E244" t="s">
        <v>20</v>
      </c>
      <c r="F244" t="s">
        <v>29</v>
      </c>
      <c r="G244">
        <v>6</v>
      </c>
      <c r="H244" s="20">
        <v>647.47</v>
      </c>
      <c r="I244">
        <v>3884.82</v>
      </c>
      <c r="J244" s="20">
        <f t="shared" si="24"/>
        <v>3884.82</v>
      </c>
      <c r="K244" s="17" t="str">
        <f>IF('Main Data'!I244&gt;=5000,"High", "Low")</f>
        <v>Low</v>
      </c>
      <c r="L244" s="17">
        <f t="shared" si="25"/>
        <v>2023</v>
      </c>
      <c r="M244" s="17" t="str">
        <f t="shared" si="26"/>
        <v>William Baker</v>
      </c>
      <c r="N244" s="17" t="str">
        <f t="shared" si="27"/>
        <v>WILLIAM BAKER</v>
      </c>
      <c r="O244" s="20">
        <f t="shared" si="28"/>
        <v>3496.3380000000006</v>
      </c>
      <c r="P244" s="20" t="str">
        <f t="shared" si="29"/>
        <v>Sep-2023</v>
      </c>
      <c r="Q244" s="46">
        <f t="shared" si="30"/>
        <v>9</v>
      </c>
      <c r="R244" s="46">
        <f t="shared" si="31"/>
        <v>2023</v>
      </c>
    </row>
    <row r="245" spans="1:18">
      <c r="A245">
        <v>7955</v>
      </c>
      <c r="B245" s="2">
        <v>45197</v>
      </c>
      <c r="C245" t="s">
        <v>344</v>
      </c>
      <c r="D245" t="s">
        <v>25</v>
      </c>
      <c r="E245" t="s">
        <v>11</v>
      </c>
      <c r="F245" t="s">
        <v>29</v>
      </c>
      <c r="G245">
        <v>3</v>
      </c>
      <c r="H245" s="20">
        <v>330.37</v>
      </c>
      <c r="I245">
        <v>991.11</v>
      </c>
      <c r="J245" s="20">
        <f t="shared" si="24"/>
        <v>991.11</v>
      </c>
      <c r="K245" s="17" t="str">
        <f>IF('Main Data'!I245&gt;=5000,"High", "Low")</f>
        <v>Low</v>
      </c>
      <c r="L245" s="17">
        <f t="shared" si="25"/>
        <v>2023</v>
      </c>
      <c r="M245" s="17" t="str">
        <f t="shared" si="26"/>
        <v>Mark Ruiz</v>
      </c>
      <c r="N245" s="17" t="str">
        <f t="shared" si="27"/>
        <v>MARK RUIZ</v>
      </c>
      <c r="O245" s="20">
        <f t="shared" si="28"/>
        <v>891.99900000000002</v>
      </c>
      <c r="P245" s="20" t="str">
        <f t="shared" si="29"/>
        <v>Sep-2023</v>
      </c>
      <c r="Q245" s="46">
        <f t="shared" si="30"/>
        <v>9</v>
      </c>
      <c r="R245" s="46">
        <f t="shared" si="31"/>
        <v>2023</v>
      </c>
    </row>
    <row r="246" spans="1:18">
      <c r="A246">
        <v>4294</v>
      </c>
      <c r="B246" s="2">
        <v>45197</v>
      </c>
      <c r="C246" t="s">
        <v>618</v>
      </c>
      <c r="D246" t="s">
        <v>25</v>
      </c>
      <c r="E246" t="s">
        <v>14</v>
      </c>
      <c r="F246" t="s">
        <v>15</v>
      </c>
      <c r="G246">
        <v>1</v>
      </c>
      <c r="H246" s="20">
        <v>15.7</v>
      </c>
      <c r="I246">
        <v>15.7</v>
      </c>
      <c r="J246" s="20">
        <f t="shared" si="24"/>
        <v>15.7</v>
      </c>
      <c r="K246" s="17" t="str">
        <f>IF('Main Data'!I246&gt;=5000,"High", "Low")</f>
        <v>Low</v>
      </c>
      <c r="L246" s="17">
        <f t="shared" si="25"/>
        <v>2023</v>
      </c>
      <c r="M246" s="17" t="str">
        <f t="shared" si="26"/>
        <v>Jordan Reid</v>
      </c>
      <c r="N246" s="17" t="str">
        <f t="shared" si="27"/>
        <v>JORDAN REID</v>
      </c>
      <c r="O246" s="20">
        <f t="shared" si="28"/>
        <v>14.129999999999999</v>
      </c>
      <c r="P246" s="20" t="str">
        <f t="shared" si="29"/>
        <v>Sep-2023</v>
      </c>
      <c r="Q246" s="46">
        <f t="shared" si="30"/>
        <v>9</v>
      </c>
      <c r="R246" s="46">
        <f t="shared" si="31"/>
        <v>2023</v>
      </c>
    </row>
    <row r="247" spans="1:18">
      <c r="A247">
        <v>3588</v>
      </c>
      <c r="B247" s="2">
        <v>45197</v>
      </c>
      <c r="C247" t="s">
        <v>774</v>
      </c>
      <c r="D247" t="s">
        <v>17</v>
      </c>
      <c r="E247" t="s">
        <v>14</v>
      </c>
      <c r="F247" t="s">
        <v>15</v>
      </c>
      <c r="G247">
        <v>6</v>
      </c>
      <c r="H247" s="20">
        <v>544.55999999999995</v>
      </c>
      <c r="I247">
        <v>3267.36</v>
      </c>
      <c r="J247" s="20">
        <f t="shared" si="24"/>
        <v>3267.3599999999997</v>
      </c>
      <c r="K247" s="17" t="str">
        <f>IF('Main Data'!I247&gt;=5000,"High", "Low")</f>
        <v>Low</v>
      </c>
      <c r="L247" s="17">
        <f t="shared" si="25"/>
        <v>2023</v>
      </c>
      <c r="M247" s="17" t="str">
        <f t="shared" si="26"/>
        <v>Melvin Chase</v>
      </c>
      <c r="N247" s="17" t="str">
        <f t="shared" si="27"/>
        <v>MELVIN CHASE</v>
      </c>
      <c r="O247" s="20">
        <f t="shared" si="28"/>
        <v>2940.6239999999998</v>
      </c>
      <c r="P247" s="20" t="str">
        <f t="shared" si="29"/>
        <v>Sep-2023</v>
      </c>
      <c r="Q247" s="46">
        <f t="shared" si="30"/>
        <v>9</v>
      </c>
      <c r="R247" s="46">
        <f t="shared" si="31"/>
        <v>2023</v>
      </c>
    </row>
    <row r="248" spans="1:18">
      <c r="A248">
        <v>5556</v>
      </c>
      <c r="B248" s="2">
        <v>45198</v>
      </c>
      <c r="C248" t="s">
        <v>828</v>
      </c>
      <c r="D248" t="s">
        <v>31</v>
      </c>
      <c r="E248" t="s">
        <v>20</v>
      </c>
      <c r="F248" t="s">
        <v>43</v>
      </c>
      <c r="G248">
        <v>9</v>
      </c>
      <c r="H248" s="20">
        <v>35.549999999999997</v>
      </c>
      <c r="I248">
        <v>319.95</v>
      </c>
      <c r="J248" s="20">
        <f t="shared" si="24"/>
        <v>319.95</v>
      </c>
      <c r="K248" s="17" t="str">
        <f>IF('Main Data'!I248&gt;=5000,"High", "Low")</f>
        <v>Low</v>
      </c>
      <c r="L248" s="17">
        <f t="shared" si="25"/>
        <v>2023</v>
      </c>
      <c r="M248" s="17" t="str">
        <f t="shared" si="26"/>
        <v>Lucas Whitaker</v>
      </c>
      <c r="N248" s="17" t="str">
        <f t="shared" si="27"/>
        <v>LUCAS WHITAKER</v>
      </c>
      <c r="O248" s="20">
        <f t="shared" si="28"/>
        <v>287.95499999999998</v>
      </c>
      <c r="P248" s="20" t="str">
        <f t="shared" si="29"/>
        <v>Sep-2023</v>
      </c>
      <c r="Q248" s="46">
        <f t="shared" si="30"/>
        <v>9</v>
      </c>
      <c r="R248" s="46">
        <f t="shared" si="31"/>
        <v>2023</v>
      </c>
    </row>
    <row r="249" spans="1:18">
      <c r="A249">
        <v>8209</v>
      </c>
      <c r="B249" s="2">
        <v>45199</v>
      </c>
      <c r="C249" t="s">
        <v>735</v>
      </c>
      <c r="D249" t="s">
        <v>25</v>
      </c>
      <c r="E249" t="s">
        <v>11</v>
      </c>
      <c r="F249" t="s">
        <v>18</v>
      </c>
      <c r="G249">
        <v>2</v>
      </c>
      <c r="H249" s="20">
        <v>330.14</v>
      </c>
      <c r="I249">
        <v>660.28</v>
      </c>
      <c r="J249" s="20">
        <f t="shared" si="24"/>
        <v>660.28</v>
      </c>
      <c r="K249" s="17" t="str">
        <f>IF('Main Data'!I249&gt;=5000,"High", "Low")</f>
        <v>Low</v>
      </c>
      <c r="L249" s="17">
        <f t="shared" si="25"/>
        <v>2023</v>
      </c>
      <c r="M249" s="17" t="str">
        <f t="shared" si="26"/>
        <v>Marcus Garza</v>
      </c>
      <c r="N249" s="17" t="str">
        <f t="shared" si="27"/>
        <v>MARCUS GARZA</v>
      </c>
      <c r="O249" s="20">
        <f t="shared" si="28"/>
        <v>594.25199999999995</v>
      </c>
      <c r="P249" s="20" t="str">
        <f t="shared" si="29"/>
        <v>Sep-2023</v>
      </c>
      <c r="Q249" s="46">
        <f t="shared" si="30"/>
        <v>9</v>
      </c>
      <c r="R249" s="46">
        <f t="shared" si="31"/>
        <v>2023</v>
      </c>
    </row>
    <row r="250" spans="1:18">
      <c r="A250">
        <v>2001</v>
      </c>
      <c r="B250" s="2">
        <v>45199</v>
      </c>
      <c r="C250" t="s">
        <v>848</v>
      </c>
      <c r="D250" t="s">
        <v>17</v>
      </c>
      <c r="E250" t="s">
        <v>20</v>
      </c>
      <c r="F250" t="s">
        <v>21</v>
      </c>
      <c r="G250">
        <v>1</v>
      </c>
      <c r="H250" s="20">
        <v>698.08</v>
      </c>
      <c r="I250">
        <v>698.08</v>
      </c>
      <c r="J250" s="20">
        <f t="shared" si="24"/>
        <v>698.08</v>
      </c>
      <c r="K250" s="17" t="str">
        <f>IF('Main Data'!I250&gt;=5000,"High", "Low")</f>
        <v>Low</v>
      </c>
      <c r="L250" s="17">
        <f t="shared" si="25"/>
        <v>2023</v>
      </c>
      <c r="M250" s="17" t="str">
        <f t="shared" si="26"/>
        <v>Caitlin Berry</v>
      </c>
      <c r="N250" s="17" t="str">
        <f t="shared" si="27"/>
        <v>CAITLIN BERRY</v>
      </c>
      <c r="O250" s="20">
        <f t="shared" si="28"/>
        <v>628.27200000000005</v>
      </c>
      <c r="P250" s="20" t="str">
        <f t="shared" si="29"/>
        <v>Sep-2023</v>
      </c>
      <c r="Q250" s="46">
        <f t="shared" si="30"/>
        <v>9</v>
      </c>
      <c r="R250" s="46">
        <f t="shared" si="31"/>
        <v>2023</v>
      </c>
    </row>
    <row r="251" spans="1:18">
      <c r="A251">
        <v>8592</v>
      </c>
      <c r="B251" s="2">
        <v>45200</v>
      </c>
      <c r="C251" t="s">
        <v>204</v>
      </c>
      <c r="D251" t="s">
        <v>10</v>
      </c>
      <c r="E251" t="s">
        <v>20</v>
      </c>
      <c r="F251" t="s">
        <v>12</v>
      </c>
      <c r="G251">
        <v>6</v>
      </c>
      <c r="H251" s="20">
        <v>984.24</v>
      </c>
      <c r="I251">
        <v>5905.4400000000014</v>
      </c>
      <c r="J251" s="20">
        <f t="shared" si="24"/>
        <v>5905.4400000000005</v>
      </c>
      <c r="K251" s="17" t="str">
        <f>IF('Main Data'!I251&gt;=5000,"High", "Low")</f>
        <v>High</v>
      </c>
      <c r="L251" s="17">
        <f t="shared" si="25"/>
        <v>2023</v>
      </c>
      <c r="M251" s="17" t="str">
        <f t="shared" si="26"/>
        <v>Gregory Mcdonald</v>
      </c>
      <c r="N251" s="17" t="str">
        <f t="shared" si="27"/>
        <v>GREGORY MCDONALD</v>
      </c>
      <c r="O251" s="20">
        <f t="shared" si="28"/>
        <v>5314.8960000000006</v>
      </c>
      <c r="P251" s="20" t="str">
        <f t="shared" si="29"/>
        <v>Oct-2023</v>
      </c>
      <c r="Q251" s="46">
        <f t="shared" si="30"/>
        <v>10</v>
      </c>
      <c r="R251" s="46">
        <f t="shared" si="31"/>
        <v>2023</v>
      </c>
    </row>
    <row r="252" spans="1:18">
      <c r="A252">
        <v>1200</v>
      </c>
      <c r="B252" s="2">
        <v>45200</v>
      </c>
      <c r="C252" t="s">
        <v>676</v>
      </c>
      <c r="D252" t="s">
        <v>31</v>
      </c>
      <c r="E252" t="s">
        <v>14</v>
      </c>
      <c r="F252" t="s">
        <v>35</v>
      </c>
      <c r="G252">
        <v>4</v>
      </c>
      <c r="H252" s="20">
        <v>115.81</v>
      </c>
      <c r="I252">
        <v>463.24</v>
      </c>
      <c r="J252" s="20">
        <f t="shared" si="24"/>
        <v>463.24</v>
      </c>
      <c r="K252" s="17" t="str">
        <f>IF('Main Data'!I252&gt;=5000,"High", "Low")</f>
        <v>Low</v>
      </c>
      <c r="L252" s="17">
        <f t="shared" si="25"/>
        <v>2023</v>
      </c>
      <c r="M252" s="17" t="str">
        <f t="shared" si="26"/>
        <v>Eric Carlson</v>
      </c>
      <c r="N252" s="17" t="str">
        <f t="shared" si="27"/>
        <v>ERIC CARLSON</v>
      </c>
      <c r="O252" s="20">
        <f t="shared" si="28"/>
        <v>416.916</v>
      </c>
      <c r="P252" s="20" t="str">
        <f t="shared" si="29"/>
        <v>Oct-2023</v>
      </c>
      <c r="Q252" s="46">
        <f t="shared" si="30"/>
        <v>10</v>
      </c>
      <c r="R252" s="46">
        <f t="shared" si="31"/>
        <v>2023</v>
      </c>
    </row>
    <row r="253" spans="1:18">
      <c r="A253">
        <v>9508</v>
      </c>
      <c r="B253" s="2">
        <v>45201</v>
      </c>
      <c r="C253" t="s">
        <v>362</v>
      </c>
      <c r="D253" t="s">
        <v>25</v>
      </c>
      <c r="E253" t="s">
        <v>11</v>
      </c>
      <c r="F253" t="s">
        <v>26</v>
      </c>
      <c r="G253">
        <v>8</v>
      </c>
      <c r="H253" s="20">
        <v>438.01</v>
      </c>
      <c r="I253">
        <v>3504.08</v>
      </c>
      <c r="J253" s="20">
        <f t="shared" si="24"/>
        <v>3504.08</v>
      </c>
      <c r="K253" s="17" t="str">
        <f>IF('Main Data'!I253&gt;=5000,"High", "Low")</f>
        <v>Low</v>
      </c>
      <c r="L253" s="17">
        <f t="shared" si="25"/>
        <v>2023</v>
      </c>
      <c r="M253" s="17" t="str">
        <f t="shared" si="26"/>
        <v>Sara Morris</v>
      </c>
      <c r="N253" s="17" t="str">
        <f t="shared" si="27"/>
        <v>SARA MORRIS</v>
      </c>
      <c r="O253" s="20">
        <f t="shared" si="28"/>
        <v>3153.672</v>
      </c>
      <c r="P253" s="20" t="str">
        <f t="shared" si="29"/>
        <v>Oct-2023</v>
      </c>
      <c r="Q253" s="46">
        <f t="shared" si="30"/>
        <v>10</v>
      </c>
      <c r="R253" s="46">
        <f t="shared" si="31"/>
        <v>2023</v>
      </c>
    </row>
    <row r="254" spans="1:18">
      <c r="A254">
        <v>9061</v>
      </c>
      <c r="B254" s="2">
        <v>45201</v>
      </c>
      <c r="C254" t="s">
        <v>451</v>
      </c>
      <c r="D254" t="s">
        <v>17</v>
      </c>
      <c r="E254" t="s">
        <v>20</v>
      </c>
      <c r="F254" t="s">
        <v>18</v>
      </c>
      <c r="G254">
        <v>1</v>
      </c>
      <c r="H254" s="20">
        <v>552.12</v>
      </c>
      <c r="I254">
        <v>552.12</v>
      </c>
      <c r="J254" s="20">
        <f t="shared" si="24"/>
        <v>552.12</v>
      </c>
      <c r="K254" s="17" t="str">
        <f>IF('Main Data'!I254&gt;=5000,"High", "Low")</f>
        <v>Low</v>
      </c>
      <c r="L254" s="17">
        <f t="shared" si="25"/>
        <v>2023</v>
      </c>
      <c r="M254" s="17" t="str">
        <f t="shared" si="26"/>
        <v>Christina Webb</v>
      </c>
      <c r="N254" s="17" t="str">
        <f t="shared" si="27"/>
        <v>CHRISTINA WEBB</v>
      </c>
      <c r="O254" s="20">
        <f t="shared" si="28"/>
        <v>496.90800000000002</v>
      </c>
      <c r="P254" s="20" t="str">
        <f t="shared" si="29"/>
        <v>Oct-2023</v>
      </c>
      <c r="Q254" s="46">
        <f t="shared" si="30"/>
        <v>10</v>
      </c>
      <c r="R254" s="46">
        <f t="shared" si="31"/>
        <v>2023</v>
      </c>
    </row>
    <row r="255" spans="1:18">
      <c r="A255">
        <v>2645</v>
      </c>
      <c r="B255" s="2">
        <v>45202</v>
      </c>
      <c r="C255" t="s">
        <v>265</v>
      </c>
      <c r="D255" t="s">
        <v>10</v>
      </c>
      <c r="E255" t="s">
        <v>14</v>
      </c>
      <c r="F255" t="s">
        <v>21</v>
      </c>
      <c r="G255">
        <v>4</v>
      </c>
      <c r="H255" s="20">
        <v>811.42</v>
      </c>
      <c r="I255">
        <v>3245.68</v>
      </c>
      <c r="J255" s="20">
        <f t="shared" si="24"/>
        <v>3245.68</v>
      </c>
      <c r="K255" s="17" t="str">
        <f>IF('Main Data'!I255&gt;=5000,"High", "Low")</f>
        <v>Low</v>
      </c>
      <c r="L255" s="17">
        <f t="shared" si="25"/>
        <v>2023</v>
      </c>
      <c r="M255" s="17" t="str">
        <f t="shared" si="26"/>
        <v>Christopher Jones</v>
      </c>
      <c r="N255" s="17" t="str">
        <f t="shared" si="27"/>
        <v>CHRISTOPHER JONES</v>
      </c>
      <c r="O255" s="20">
        <f t="shared" si="28"/>
        <v>2921.1120000000001</v>
      </c>
      <c r="P255" s="20" t="str">
        <f t="shared" si="29"/>
        <v>Oct-2023</v>
      </c>
      <c r="Q255" s="46">
        <f t="shared" si="30"/>
        <v>10</v>
      </c>
      <c r="R255" s="46">
        <f t="shared" si="31"/>
        <v>2023</v>
      </c>
    </row>
    <row r="256" spans="1:18">
      <c r="A256">
        <v>5606</v>
      </c>
      <c r="B256" s="2">
        <v>45202</v>
      </c>
      <c r="C256" t="s">
        <v>747</v>
      </c>
      <c r="D256" t="s">
        <v>17</v>
      </c>
      <c r="E256" t="s">
        <v>14</v>
      </c>
      <c r="F256" t="s">
        <v>43</v>
      </c>
      <c r="G256">
        <v>2</v>
      </c>
      <c r="H256" s="20">
        <v>331.09</v>
      </c>
      <c r="I256">
        <v>662.18</v>
      </c>
      <c r="J256" s="20">
        <f t="shared" si="24"/>
        <v>662.18</v>
      </c>
      <c r="K256" s="17" t="str">
        <f>IF('Main Data'!I256&gt;=5000,"High", "Low")</f>
        <v>Low</v>
      </c>
      <c r="L256" s="17">
        <f t="shared" si="25"/>
        <v>2023</v>
      </c>
      <c r="M256" s="17" t="str">
        <f t="shared" si="26"/>
        <v>Mary Mckenzie</v>
      </c>
      <c r="N256" s="17" t="str">
        <f t="shared" si="27"/>
        <v>MARY MCKENZIE</v>
      </c>
      <c r="O256" s="20">
        <f t="shared" si="28"/>
        <v>595.96199999999999</v>
      </c>
      <c r="P256" s="20" t="str">
        <f t="shared" si="29"/>
        <v>Oct-2023</v>
      </c>
      <c r="Q256" s="46">
        <f t="shared" si="30"/>
        <v>10</v>
      </c>
      <c r="R256" s="46">
        <f t="shared" si="31"/>
        <v>2023</v>
      </c>
    </row>
    <row r="257" spans="1:18">
      <c r="A257">
        <v>7568</v>
      </c>
      <c r="B257" s="2">
        <v>45203</v>
      </c>
      <c r="C257" t="s">
        <v>732</v>
      </c>
      <c r="D257" t="s">
        <v>17</v>
      </c>
      <c r="E257" t="s">
        <v>20</v>
      </c>
      <c r="F257" t="s">
        <v>26</v>
      </c>
      <c r="G257">
        <v>4</v>
      </c>
      <c r="H257" s="20">
        <v>94.8</v>
      </c>
      <c r="I257">
        <v>379.2</v>
      </c>
      <c r="J257" s="20">
        <f t="shared" si="24"/>
        <v>379.2</v>
      </c>
      <c r="K257" s="17" t="str">
        <f>IF('Main Data'!I257&gt;=5000,"High", "Low")</f>
        <v>Low</v>
      </c>
      <c r="L257" s="17">
        <f t="shared" si="25"/>
        <v>2023</v>
      </c>
      <c r="M257" s="17" t="str">
        <f t="shared" si="26"/>
        <v>Kayla Olson</v>
      </c>
      <c r="N257" s="17" t="str">
        <f t="shared" si="27"/>
        <v>KAYLA OLSON</v>
      </c>
      <c r="O257" s="20">
        <f t="shared" si="28"/>
        <v>341.28</v>
      </c>
      <c r="P257" s="20" t="str">
        <f t="shared" si="29"/>
        <v>Oct-2023</v>
      </c>
      <c r="Q257" s="46">
        <f t="shared" si="30"/>
        <v>10</v>
      </c>
      <c r="R257" s="46">
        <f t="shared" si="31"/>
        <v>2023</v>
      </c>
    </row>
    <row r="258" spans="1:18">
      <c r="A258">
        <v>6394</v>
      </c>
      <c r="B258" s="2">
        <v>45205</v>
      </c>
      <c r="C258" t="s">
        <v>944</v>
      </c>
      <c r="D258" t="s">
        <v>17</v>
      </c>
      <c r="E258" t="s">
        <v>11</v>
      </c>
      <c r="F258" t="s">
        <v>43</v>
      </c>
      <c r="G258">
        <v>1</v>
      </c>
      <c r="H258" s="20">
        <v>771.53</v>
      </c>
      <c r="I258">
        <v>771.53</v>
      </c>
      <c r="J258" s="20">
        <f t="shared" si="24"/>
        <v>771.53</v>
      </c>
      <c r="K258" s="17" t="str">
        <f>IF('Main Data'!I258&gt;=5000,"High", "Low")</f>
        <v>Low</v>
      </c>
      <c r="L258" s="17">
        <f t="shared" si="25"/>
        <v>2023</v>
      </c>
      <c r="M258" s="17" t="str">
        <f t="shared" si="26"/>
        <v>Richard Baxter</v>
      </c>
      <c r="N258" s="17" t="str">
        <f t="shared" si="27"/>
        <v>RICHARD BAXTER</v>
      </c>
      <c r="O258" s="20">
        <f t="shared" si="28"/>
        <v>694.37699999999995</v>
      </c>
      <c r="P258" s="20" t="str">
        <f t="shared" si="29"/>
        <v>Oct-2023</v>
      </c>
      <c r="Q258" s="46">
        <f t="shared" si="30"/>
        <v>10</v>
      </c>
      <c r="R258" s="46">
        <f t="shared" si="31"/>
        <v>2023</v>
      </c>
    </row>
    <row r="259" spans="1:18">
      <c r="A259">
        <v>1818</v>
      </c>
      <c r="B259" s="2">
        <v>45207</v>
      </c>
      <c r="C259" t="s">
        <v>323</v>
      </c>
      <c r="D259" t="s">
        <v>17</v>
      </c>
      <c r="E259" t="s">
        <v>20</v>
      </c>
      <c r="F259" t="s">
        <v>35</v>
      </c>
      <c r="G259">
        <v>1</v>
      </c>
      <c r="H259" s="20">
        <v>636.29999999999995</v>
      </c>
      <c r="I259">
        <v>636.29999999999995</v>
      </c>
      <c r="J259" s="20">
        <f t="shared" ref="J259:J322" si="32">G259*H259</f>
        <v>636.29999999999995</v>
      </c>
      <c r="K259" s="17" t="str">
        <f>IF('Main Data'!I259&gt;=5000,"High", "Low")</f>
        <v>Low</v>
      </c>
      <c r="L259" s="17">
        <f t="shared" ref="L259:L322" si="33">YEAR(B259)</f>
        <v>2023</v>
      </c>
      <c r="M259" s="17" t="str">
        <f t="shared" ref="M259:M322" si="34">PROPER(C259)</f>
        <v>Edward Good</v>
      </c>
      <c r="N259" s="17" t="str">
        <f t="shared" ref="N259:N322" si="35">UPPER(C259)</f>
        <v>EDWARD GOOD</v>
      </c>
      <c r="O259" s="20">
        <f t="shared" ref="O259:O322" si="36">G259*(H259*0.9)</f>
        <v>572.66999999999996</v>
      </c>
      <c r="P259" s="20" t="str">
        <f t="shared" ref="P259:P322" si="37">TEXT((B259),"mmm-yyyy")</f>
        <v>Oct-2023</v>
      </c>
      <c r="Q259" s="46">
        <f t="shared" ref="Q259:Q322" si="38">MONTH(B259)</f>
        <v>10</v>
      </c>
      <c r="R259" s="46">
        <f t="shared" ref="R259:R322" si="39">YEAR(B259)</f>
        <v>2023</v>
      </c>
    </row>
    <row r="260" spans="1:18">
      <c r="A260">
        <v>6450</v>
      </c>
      <c r="B260" s="2">
        <v>45207</v>
      </c>
      <c r="C260" t="s">
        <v>410</v>
      </c>
      <c r="D260" t="s">
        <v>25</v>
      </c>
      <c r="E260" t="s">
        <v>20</v>
      </c>
      <c r="F260" t="s">
        <v>21</v>
      </c>
      <c r="G260">
        <v>4</v>
      </c>
      <c r="H260" s="20">
        <v>861.52</v>
      </c>
      <c r="I260">
        <v>3446.08</v>
      </c>
      <c r="J260" s="20">
        <f t="shared" si="32"/>
        <v>3446.08</v>
      </c>
      <c r="K260" s="17" t="str">
        <f>IF('Main Data'!I260&gt;=5000,"High", "Low")</f>
        <v>Low</v>
      </c>
      <c r="L260" s="17">
        <f t="shared" si="33"/>
        <v>2023</v>
      </c>
      <c r="M260" s="17" t="str">
        <f t="shared" si="34"/>
        <v>Bryan Conner</v>
      </c>
      <c r="N260" s="17" t="str">
        <f t="shared" si="35"/>
        <v>BRYAN CONNER</v>
      </c>
      <c r="O260" s="20">
        <f t="shared" si="36"/>
        <v>3101.4720000000002</v>
      </c>
      <c r="P260" s="20" t="str">
        <f t="shared" si="37"/>
        <v>Oct-2023</v>
      </c>
      <c r="Q260" s="46">
        <f t="shared" si="38"/>
        <v>10</v>
      </c>
      <c r="R260" s="46">
        <f t="shared" si="39"/>
        <v>2023</v>
      </c>
    </row>
    <row r="261" spans="1:18">
      <c r="A261">
        <v>4999</v>
      </c>
      <c r="B261" s="2">
        <v>45208</v>
      </c>
      <c r="C261" t="s">
        <v>925</v>
      </c>
      <c r="D261" t="s">
        <v>17</v>
      </c>
      <c r="E261" t="s">
        <v>11</v>
      </c>
      <c r="F261" t="s">
        <v>29</v>
      </c>
      <c r="G261">
        <v>6</v>
      </c>
      <c r="H261" s="20">
        <v>81.36</v>
      </c>
      <c r="I261">
        <v>488.16</v>
      </c>
      <c r="J261" s="20">
        <f t="shared" si="32"/>
        <v>488.15999999999997</v>
      </c>
      <c r="K261" s="17" t="str">
        <f>IF('Main Data'!I261&gt;=5000,"High", "Low")</f>
        <v>Low</v>
      </c>
      <c r="L261" s="17">
        <f t="shared" si="33"/>
        <v>2023</v>
      </c>
      <c r="M261" s="17" t="str">
        <f t="shared" si="34"/>
        <v>Terrence Dominguez</v>
      </c>
      <c r="N261" s="17" t="str">
        <f t="shared" si="35"/>
        <v>TERRENCE DOMINGUEZ</v>
      </c>
      <c r="O261" s="20">
        <f t="shared" si="36"/>
        <v>439.34400000000005</v>
      </c>
      <c r="P261" s="20" t="str">
        <f t="shared" si="37"/>
        <v>Oct-2023</v>
      </c>
      <c r="Q261" s="46">
        <f t="shared" si="38"/>
        <v>10</v>
      </c>
      <c r="R261" s="46">
        <f t="shared" si="39"/>
        <v>2023</v>
      </c>
    </row>
    <row r="262" spans="1:18">
      <c r="A262">
        <v>1621</v>
      </c>
      <c r="B262" s="2">
        <v>45209</v>
      </c>
      <c r="C262" t="s">
        <v>141</v>
      </c>
      <c r="D262" t="s">
        <v>10</v>
      </c>
      <c r="E262" t="s">
        <v>11</v>
      </c>
      <c r="F262" t="s">
        <v>26</v>
      </c>
      <c r="G262">
        <v>7</v>
      </c>
      <c r="H262" s="20">
        <v>145.44999999999999</v>
      </c>
      <c r="I262">
        <v>1018.15</v>
      </c>
      <c r="J262" s="20">
        <f t="shared" si="32"/>
        <v>1018.1499999999999</v>
      </c>
      <c r="K262" s="17" t="str">
        <f>IF('Main Data'!I262&gt;=5000,"High", "Low")</f>
        <v>Low</v>
      </c>
      <c r="L262" s="17">
        <f t="shared" si="33"/>
        <v>2023</v>
      </c>
      <c r="M262" s="17" t="str">
        <f t="shared" si="34"/>
        <v>Jennifer Sheppard</v>
      </c>
      <c r="N262" s="17" t="str">
        <f t="shared" si="35"/>
        <v>JENNIFER SHEPPARD</v>
      </c>
      <c r="O262" s="20">
        <f t="shared" si="36"/>
        <v>916.33500000000004</v>
      </c>
      <c r="P262" s="20" t="str">
        <f t="shared" si="37"/>
        <v>Oct-2023</v>
      </c>
      <c r="Q262" s="46">
        <f t="shared" si="38"/>
        <v>10</v>
      </c>
      <c r="R262" s="46">
        <f t="shared" si="39"/>
        <v>2023</v>
      </c>
    </row>
    <row r="263" spans="1:18">
      <c r="A263">
        <v>6879</v>
      </c>
      <c r="B263" s="2">
        <v>45209</v>
      </c>
      <c r="C263" t="s">
        <v>146</v>
      </c>
      <c r="D263" t="s">
        <v>31</v>
      </c>
      <c r="E263" t="s">
        <v>20</v>
      </c>
      <c r="F263" t="s">
        <v>43</v>
      </c>
      <c r="G263">
        <v>5</v>
      </c>
      <c r="H263" s="20">
        <v>874.22</v>
      </c>
      <c r="I263">
        <v>4371.1000000000004</v>
      </c>
      <c r="J263" s="20">
        <f t="shared" si="32"/>
        <v>4371.1000000000004</v>
      </c>
      <c r="K263" s="17" t="str">
        <f>IF('Main Data'!I263&gt;=5000,"High", "Low")</f>
        <v>Low</v>
      </c>
      <c r="L263" s="17">
        <f t="shared" si="33"/>
        <v>2023</v>
      </c>
      <c r="M263" s="17" t="str">
        <f t="shared" si="34"/>
        <v>Timothy Clements</v>
      </c>
      <c r="N263" s="17" t="str">
        <f t="shared" si="35"/>
        <v>TIMOTHY CLEMENTS</v>
      </c>
      <c r="O263" s="20">
        <f t="shared" si="36"/>
        <v>3933.99</v>
      </c>
      <c r="P263" s="20" t="str">
        <f t="shared" si="37"/>
        <v>Oct-2023</v>
      </c>
      <c r="Q263" s="46">
        <f t="shared" si="38"/>
        <v>10</v>
      </c>
      <c r="R263" s="46">
        <f t="shared" si="39"/>
        <v>2023</v>
      </c>
    </row>
    <row r="264" spans="1:18">
      <c r="A264">
        <v>1106</v>
      </c>
      <c r="B264" s="2">
        <v>45210</v>
      </c>
      <c r="C264" t="s">
        <v>24</v>
      </c>
      <c r="D264" t="s">
        <v>25</v>
      </c>
      <c r="E264" t="s">
        <v>20</v>
      </c>
      <c r="F264" t="s">
        <v>26</v>
      </c>
      <c r="G264">
        <v>7</v>
      </c>
      <c r="H264" s="20">
        <v>656.22</v>
      </c>
      <c r="I264">
        <v>4593.54</v>
      </c>
      <c r="J264" s="20">
        <f t="shared" si="32"/>
        <v>4593.54</v>
      </c>
      <c r="K264" s="17" t="str">
        <f>IF('Main Data'!I264&gt;=5000,"High", "Low")</f>
        <v>Low</v>
      </c>
      <c r="L264" s="17">
        <f t="shared" si="33"/>
        <v>2023</v>
      </c>
      <c r="M264" s="17" t="str">
        <f t="shared" si="34"/>
        <v>Nancy Flores</v>
      </c>
      <c r="N264" s="17" t="str">
        <f t="shared" si="35"/>
        <v>NANCY FLORES</v>
      </c>
      <c r="O264" s="20">
        <f t="shared" si="36"/>
        <v>4134.1860000000006</v>
      </c>
      <c r="P264" s="20" t="str">
        <f t="shared" si="37"/>
        <v>Oct-2023</v>
      </c>
      <c r="Q264" s="46">
        <f t="shared" si="38"/>
        <v>10</v>
      </c>
      <c r="R264" s="46">
        <f t="shared" si="39"/>
        <v>2023</v>
      </c>
    </row>
    <row r="265" spans="1:18">
      <c r="A265">
        <v>4476</v>
      </c>
      <c r="B265" s="2">
        <v>45210</v>
      </c>
      <c r="C265" t="s">
        <v>191</v>
      </c>
      <c r="D265" t="s">
        <v>25</v>
      </c>
      <c r="E265" t="s">
        <v>14</v>
      </c>
      <c r="F265" t="s">
        <v>18</v>
      </c>
      <c r="G265">
        <v>2</v>
      </c>
      <c r="H265" s="20">
        <v>34.159999999999997</v>
      </c>
      <c r="I265">
        <v>68.319999999999993</v>
      </c>
      <c r="J265" s="20">
        <f t="shared" si="32"/>
        <v>68.319999999999993</v>
      </c>
      <c r="K265" s="17" t="str">
        <f>IF('Main Data'!I265&gt;=5000,"High", "Low")</f>
        <v>Low</v>
      </c>
      <c r="L265" s="17">
        <f t="shared" si="33"/>
        <v>2023</v>
      </c>
      <c r="M265" s="17" t="str">
        <f t="shared" si="34"/>
        <v>Shane Moore</v>
      </c>
      <c r="N265" s="17" t="str">
        <f t="shared" si="35"/>
        <v>SHANE MOORE</v>
      </c>
      <c r="O265" s="20">
        <f t="shared" si="36"/>
        <v>61.487999999999992</v>
      </c>
      <c r="P265" s="20" t="str">
        <f t="shared" si="37"/>
        <v>Oct-2023</v>
      </c>
      <c r="Q265" s="46">
        <f t="shared" si="38"/>
        <v>10</v>
      </c>
      <c r="R265" s="46">
        <f t="shared" si="39"/>
        <v>2023</v>
      </c>
    </row>
    <row r="266" spans="1:18">
      <c r="A266">
        <v>9696</v>
      </c>
      <c r="B266" s="2">
        <v>45210</v>
      </c>
      <c r="C266" t="s">
        <v>802</v>
      </c>
      <c r="D266" t="s">
        <v>10</v>
      </c>
      <c r="E266" t="s">
        <v>20</v>
      </c>
      <c r="F266" t="s">
        <v>29</v>
      </c>
      <c r="G266">
        <v>5</v>
      </c>
      <c r="H266" s="20">
        <v>125.2</v>
      </c>
      <c r="I266">
        <v>626</v>
      </c>
      <c r="J266" s="20">
        <f t="shared" si="32"/>
        <v>626</v>
      </c>
      <c r="K266" s="17" t="str">
        <f>IF('Main Data'!I266&gt;=5000,"High", "Low")</f>
        <v>Low</v>
      </c>
      <c r="L266" s="17">
        <f t="shared" si="33"/>
        <v>2023</v>
      </c>
      <c r="M266" s="17" t="str">
        <f t="shared" si="34"/>
        <v>Ryan Harris Md</v>
      </c>
      <c r="N266" s="17" t="str">
        <f t="shared" si="35"/>
        <v>RYAN HARRIS MD</v>
      </c>
      <c r="O266" s="20">
        <f t="shared" si="36"/>
        <v>563.40000000000009</v>
      </c>
      <c r="P266" s="20" t="str">
        <f t="shared" si="37"/>
        <v>Oct-2023</v>
      </c>
      <c r="Q266" s="46">
        <f t="shared" si="38"/>
        <v>10</v>
      </c>
      <c r="R266" s="46">
        <f t="shared" si="39"/>
        <v>2023</v>
      </c>
    </row>
    <row r="267" spans="1:18">
      <c r="A267">
        <v>8433</v>
      </c>
      <c r="B267" s="2">
        <v>45211</v>
      </c>
      <c r="C267" t="s">
        <v>603</v>
      </c>
      <c r="D267" t="s">
        <v>17</v>
      </c>
      <c r="E267" t="s">
        <v>11</v>
      </c>
      <c r="F267" t="s">
        <v>12</v>
      </c>
      <c r="G267">
        <v>5</v>
      </c>
      <c r="H267" s="20">
        <v>872.05</v>
      </c>
      <c r="I267">
        <v>4360.25</v>
      </c>
      <c r="J267" s="20">
        <f t="shared" si="32"/>
        <v>4360.25</v>
      </c>
      <c r="K267" s="17" t="str">
        <f>IF('Main Data'!I267&gt;=5000,"High", "Low")</f>
        <v>Low</v>
      </c>
      <c r="L267" s="17">
        <f t="shared" si="33"/>
        <v>2023</v>
      </c>
      <c r="M267" s="17" t="str">
        <f t="shared" si="34"/>
        <v>Christopher Alvarez</v>
      </c>
      <c r="N267" s="17" t="str">
        <f t="shared" si="35"/>
        <v>CHRISTOPHER ALVAREZ</v>
      </c>
      <c r="O267" s="20">
        <f t="shared" si="36"/>
        <v>3924.2250000000004</v>
      </c>
      <c r="P267" s="20" t="str">
        <f t="shared" si="37"/>
        <v>Oct-2023</v>
      </c>
      <c r="Q267" s="46">
        <f t="shared" si="38"/>
        <v>10</v>
      </c>
      <c r="R267" s="46">
        <f t="shared" si="39"/>
        <v>2023</v>
      </c>
    </row>
    <row r="268" spans="1:18">
      <c r="A268">
        <v>4059</v>
      </c>
      <c r="B268" s="2">
        <v>45214</v>
      </c>
      <c r="C268" t="s">
        <v>423</v>
      </c>
      <c r="D268" t="s">
        <v>17</v>
      </c>
      <c r="E268" t="s">
        <v>20</v>
      </c>
      <c r="F268" t="s">
        <v>26</v>
      </c>
      <c r="G268">
        <v>3</v>
      </c>
      <c r="H268" s="20">
        <v>333.2</v>
      </c>
      <c r="I268">
        <v>999.59999999999991</v>
      </c>
      <c r="J268" s="20">
        <f t="shared" si="32"/>
        <v>999.59999999999991</v>
      </c>
      <c r="K268" s="17" t="str">
        <f>IF('Main Data'!I268&gt;=5000,"High", "Low")</f>
        <v>Low</v>
      </c>
      <c r="L268" s="17">
        <f t="shared" si="33"/>
        <v>2023</v>
      </c>
      <c r="M268" s="17" t="str">
        <f t="shared" si="34"/>
        <v>Alex Jones</v>
      </c>
      <c r="N268" s="17" t="str">
        <f t="shared" si="35"/>
        <v>ALEX JONES</v>
      </c>
      <c r="O268" s="20">
        <f t="shared" si="36"/>
        <v>899.64</v>
      </c>
      <c r="P268" s="20" t="str">
        <f t="shared" si="37"/>
        <v>Oct-2023</v>
      </c>
      <c r="Q268" s="46">
        <f t="shared" si="38"/>
        <v>10</v>
      </c>
      <c r="R268" s="46">
        <f t="shared" si="39"/>
        <v>2023</v>
      </c>
    </row>
    <row r="269" spans="1:18">
      <c r="A269">
        <v>7385</v>
      </c>
      <c r="B269" s="2">
        <v>45214</v>
      </c>
      <c r="C269" t="s">
        <v>779</v>
      </c>
      <c r="D269" t="s">
        <v>10</v>
      </c>
      <c r="E269" t="s">
        <v>14</v>
      </c>
      <c r="F269" t="s">
        <v>43</v>
      </c>
      <c r="G269">
        <v>3</v>
      </c>
      <c r="H269" s="20">
        <v>757.72</v>
      </c>
      <c r="I269">
        <v>2273.16</v>
      </c>
      <c r="J269" s="20">
        <f t="shared" si="32"/>
        <v>2273.16</v>
      </c>
      <c r="K269" s="17" t="str">
        <f>IF('Main Data'!I269&gt;=5000,"High", "Low")</f>
        <v>Low</v>
      </c>
      <c r="L269" s="17">
        <f t="shared" si="33"/>
        <v>2023</v>
      </c>
      <c r="M269" s="17" t="str">
        <f t="shared" si="34"/>
        <v>Shelley Cordova</v>
      </c>
      <c r="N269" s="17" t="str">
        <f t="shared" si="35"/>
        <v>SHELLEY CORDOVA</v>
      </c>
      <c r="O269" s="20">
        <f t="shared" si="36"/>
        <v>2045.8440000000003</v>
      </c>
      <c r="P269" s="20" t="str">
        <f t="shared" si="37"/>
        <v>Oct-2023</v>
      </c>
      <c r="Q269" s="46">
        <f t="shared" si="38"/>
        <v>10</v>
      </c>
      <c r="R269" s="46">
        <f t="shared" si="39"/>
        <v>2023</v>
      </c>
    </row>
    <row r="270" spans="1:18">
      <c r="A270">
        <v>8747</v>
      </c>
      <c r="B270" s="2">
        <v>45215</v>
      </c>
      <c r="C270" t="s">
        <v>599</v>
      </c>
      <c r="D270" t="s">
        <v>17</v>
      </c>
      <c r="E270" t="s">
        <v>11</v>
      </c>
      <c r="F270" t="s">
        <v>26</v>
      </c>
      <c r="G270">
        <v>7</v>
      </c>
      <c r="H270" s="20">
        <v>999.42</v>
      </c>
      <c r="I270">
        <v>6995.94</v>
      </c>
      <c r="J270" s="20">
        <f t="shared" si="32"/>
        <v>6995.94</v>
      </c>
      <c r="K270" s="17" t="str">
        <f>IF('Main Data'!I270&gt;=5000,"High", "Low")</f>
        <v>High</v>
      </c>
      <c r="L270" s="17">
        <f t="shared" si="33"/>
        <v>2023</v>
      </c>
      <c r="M270" s="17" t="str">
        <f t="shared" si="34"/>
        <v>Matthew Jacobson</v>
      </c>
      <c r="N270" s="17" t="str">
        <f t="shared" si="35"/>
        <v>MATTHEW JACOBSON</v>
      </c>
      <c r="O270" s="20">
        <f t="shared" si="36"/>
        <v>6296.3459999999995</v>
      </c>
      <c r="P270" s="20" t="str">
        <f t="shared" si="37"/>
        <v>Oct-2023</v>
      </c>
      <c r="Q270" s="46">
        <f t="shared" si="38"/>
        <v>10</v>
      </c>
      <c r="R270" s="46">
        <f t="shared" si="39"/>
        <v>2023</v>
      </c>
    </row>
    <row r="271" spans="1:18">
      <c r="A271">
        <v>9120</v>
      </c>
      <c r="B271" s="2">
        <v>45216</v>
      </c>
      <c r="C271" t="s">
        <v>328</v>
      </c>
      <c r="D271" t="s">
        <v>10</v>
      </c>
      <c r="E271" t="s">
        <v>11</v>
      </c>
      <c r="F271" t="s">
        <v>26</v>
      </c>
      <c r="G271">
        <v>3</v>
      </c>
      <c r="H271" s="20">
        <v>77.16</v>
      </c>
      <c r="I271">
        <v>231.48</v>
      </c>
      <c r="J271" s="20">
        <f t="shared" si="32"/>
        <v>231.48</v>
      </c>
      <c r="K271" s="17" t="str">
        <f>IF('Main Data'!I271&gt;=5000,"High", "Low")</f>
        <v>Low</v>
      </c>
      <c r="L271" s="17">
        <f t="shared" si="33"/>
        <v>2023</v>
      </c>
      <c r="M271" s="17" t="str">
        <f t="shared" si="34"/>
        <v>Jason Blackburn</v>
      </c>
      <c r="N271" s="17" t="str">
        <f t="shared" si="35"/>
        <v>JASON BLACKBURN</v>
      </c>
      <c r="O271" s="20">
        <f t="shared" si="36"/>
        <v>208.33199999999999</v>
      </c>
      <c r="P271" s="20" t="str">
        <f t="shared" si="37"/>
        <v>Oct-2023</v>
      </c>
      <c r="Q271" s="46">
        <f t="shared" si="38"/>
        <v>10</v>
      </c>
      <c r="R271" s="46">
        <f t="shared" si="39"/>
        <v>2023</v>
      </c>
    </row>
    <row r="272" spans="1:18">
      <c r="A272">
        <v>8480</v>
      </c>
      <c r="B272" s="2">
        <v>45219</v>
      </c>
      <c r="C272" t="s">
        <v>55</v>
      </c>
      <c r="D272" t="s">
        <v>10</v>
      </c>
      <c r="E272" t="s">
        <v>11</v>
      </c>
      <c r="F272" t="s">
        <v>29</v>
      </c>
      <c r="G272">
        <v>4</v>
      </c>
      <c r="H272" s="20">
        <v>944.18</v>
      </c>
      <c r="I272">
        <v>3776.72</v>
      </c>
      <c r="J272" s="20">
        <f t="shared" si="32"/>
        <v>3776.72</v>
      </c>
      <c r="K272" s="17" t="str">
        <f>IF('Main Data'!I272&gt;=5000,"High", "Low")</f>
        <v>Low</v>
      </c>
      <c r="L272" s="17">
        <f t="shared" si="33"/>
        <v>2023</v>
      </c>
      <c r="M272" s="17" t="str">
        <f t="shared" si="34"/>
        <v>Ashley Brown</v>
      </c>
      <c r="N272" s="17" t="str">
        <f t="shared" si="35"/>
        <v>ASHLEY BROWN</v>
      </c>
      <c r="O272" s="20">
        <f t="shared" si="36"/>
        <v>3399.0479999999998</v>
      </c>
      <c r="P272" s="20" t="str">
        <f t="shared" si="37"/>
        <v>Oct-2023</v>
      </c>
      <c r="Q272" s="46">
        <f t="shared" si="38"/>
        <v>10</v>
      </c>
      <c r="R272" s="46">
        <f t="shared" si="39"/>
        <v>2023</v>
      </c>
    </row>
    <row r="273" spans="1:18">
      <c r="A273">
        <v>7297</v>
      </c>
      <c r="B273" s="2">
        <v>45219</v>
      </c>
      <c r="C273" t="s">
        <v>497</v>
      </c>
      <c r="D273" t="s">
        <v>17</v>
      </c>
      <c r="E273" t="s">
        <v>20</v>
      </c>
      <c r="F273" t="s">
        <v>21</v>
      </c>
      <c r="G273">
        <v>6</v>
      </c>
      <c r="H273" s="20">
        <v>913.24</v>
      </c>
      <c r="I273">
        <v>5479.4400000000014</v>
      </c>
      <c r="J273" s="20">
        <f t="shared" si="32"/>
        <v>5479.4400000000005</v>
      </c>
      <c r="K273" s="17" t="str">
        <f>IF('Main Data'!I273&gt;=5000,"High", "Low")</f>
        <v>High</v>
      </c>
      <c r="L273" s="17">
        <f t="shared" si="33"/>
        <v>2023</v>
      </c>
      <c r="M273" s="17" t="str">
        <f t="shared" si="34"/>
        <v>Shane Bates</v>
      </c>
      <c r="N273" s="17" t="str">
        <f t="shared" si="35"/>
        <v>SHANE BATES</v>
      </c>
      <c r="O273" s="20">
        <f t="shared" si="36"/>
        <v>4931.4960000000001</v>
      </c>
      <c r="P273" s="20" t="str">
        <f t="shared" si="37"/>
        <v>Oct-2023</v>
      </c>
      <c r="Q273" s="46">
        <f t="shared" si="38"/>
        <v>10</v>
      </c>
      <c r="R273" s="46">
        <f t="shared" si="39"/>
        <v>2023</v>
      </c>
    </row>
    <row r="274" spans="1:18">
      <c r="A274">
        <v>3965</v>
      </c>
      <c r="B274" s="2">
        <v>45220</v>
      </c>
      <c r="C274" t="s">
        <v>426</v>
      </c>
      <c r="D274" t="s">
        <v>25</v>
      </c>
      <c r="E274" t="s">
        <v>11</v>
      </c>
      <c r="F274" t="s">
        <v>18</v>
      </c>
      <c r="G274">
        <v>8</v>
      </c>
      <c r="H274" s="20">
        <v>357.12</v>
      </c>
      <c r="I274">
        <v>2856.96</v>
      </c>
      <c r="J274" s="20">
        <f t="shared" si="32"/>
        <v>2856.96</v>
      </c>
      <c r="K274" s="17" t="str">
        <f>IF('Main Data'!I274&gt;=5000,"High", "Low")</f>
        <v>Low</v>
      </c>
      <c r="L274" s="17">
        <f t="shared" si="33"/>
        <v>2023</v>
      </c>
      <c r="M274" s="17" t="str">
        <f t="shared" si="34"/>
        <v>Leslie Owens</v>
      </c>
      <c r="N274" s="17" t="str">
        <f t="shared" si="35"/>
        <v>LESLIE OWENS</v>
      </c>
      <c r="O274" s="20">
        <f t="shared" si="36"/>
        <v>2571.2640000000001</v>
      </c>
      <c r="P274" s="20" t="str">
        <f t="shared" si="37"/>
        <v>Oct-2023</v>
      </c>
      <c r="Q274" s="46">
        <f t="shared" si="38"/>
        <v>10</v>
      </c>
      <c r="R274" s="46">
        <f t="shared" si="39"/>
        <v>2023</v>
      </c>
    </row>
    <row r="275" spans="1:18">
      <c r="A275">
        <v>5006</v>
      </c>
      <c r="B275" s="2">
        <v>45220</v>
      </c>
      <c r="C275" t="s">
        <v>568</v>
      </c>
      <c r="D275" t="s">
        <v>31</v>
      </c>
      <c r="E275" t="s">
        <v>20</v>
      </c>
      <c r="F275" t="s">
        <v>43</v>
      </c>
      <c r="G275">
        <v>9</v>
      </c>
      <c r="H275" s="20">
        <v>670.2</v>
      </c>
      <c r="I275">
        <v>6031.8</v>
      </c>
      <c r="J275" s="20">
        <f t="shared" si="32"/>
        <v>6031.8</v>
      </c>
      <c r="K275" s="17" t="str">
        <f>IF('Main Data'!I275&gt;=5000,"High", "Low")</f>
        <v>High</v>
      </c>
      <c r="L275" s="17">
        <f t="shared" si="33"/>
        <v>2023</v>
      </c>
      <c r="M275" s="17" t="str">
        <f t="shared" si="34"/>
        <v>Ronald Moore</v>
      </c>
      <c r="N275" s="17" t="str">
        <f t="shared" si="35"/>
        <v>RONALD MOORE</v>
      </c>
      <c r="O275" s="20">
        <f t="shared" si="36"/>
        <v>5428.6200000000008</v>
      </c>
      <c r="P275" s="20" t="str">
        <f t="shared" si="37"/>
        <v>Oct-2023</v>
      </c>
      <c r="Q275" s="46">
        <f t="shared" si="38"/>
        <v>10</v>
      </c>
      <c r="R275" s="46">
        <f t="shared" si="39"/>
        <v>2023</v>
      </c>
    </row>
    <row r="276" spans="1:18">
      <c r="A276">
        <v>6248</v>
      </c>
      <c r="B276" s="2">
        <v>45221</v>
      </c>
      <c r="C276" t="s">
        <v>542</v>
      </c>
      <c r="D276" t="s">
        <v>25</v>
      </c>
      <c r="E276" t="s">
        <v>14</v>
      </c>
      <c r="F276" t="s">
        <v>26</v>
      </c>
      <c r="G276">
        <v>3</v>
      </c>
      <c r="H276" s="20">
        <v>845.73</v>
      </c>
      <c r="I276">
        <v>2537.19</v>
      </c>
      <c r="J276" s="20">
        <f t="shared" si="32"/>
        <v>2537.19</v>
      </c>
      <c r="K276" s="17" t="str">
        <f>IF('Main Data'!I276&gt;=5000,"High", "Low")</f>
        <v>Low</v>
      </c>
      <c r="L276" s="17">
        <f t="shared" si="33"/>
        <v>2023</v>
      </c>
      <c r="M276" s="17" t="str">
        <f t="shared" si="34"/>
        <v>Ricky Ramirez</v>
      </c>
      <c r="N276" s="17" t="str">
        <f t="shared" si="35"/>
        <v>RICKY RAMIREZ</v>
      </c>
      <c r="O276" s="20">
        <f t="shared" si="36"/>
        <v>2283.471</v>
      </c>
      <c r="P276" s="20" t="str">
        <f t="shared" si="37"/>
        <v>Oct-2023</v>
      </c>
      <c r="Q276" s="46">
        <f t="shared" si="38"/>
        <v>10</v>
      </c>
      <c r="R276" s="46">
        <f t="shared" si="39"/>
        <v>2023</v>
      </c>
    </row>
    <row r="277" spans="1:18">
      <c r="A277">
        <v>3422</v>
      </c>
      <c r="B277" s="2">
        <v>45221</v>
      </c>
      <c r="C277" t="s">
        <v>578</v>
      </c>
      <c r="D277" t="s">
        <v>25</v>
      </c>
      <c r="E277" t="s">
        <v>11</v>
      </c>
      <c r="F277" t="s">
        <v>43</v>
      </c>
      <c r="G277">
        <v>2</v>
      </c>
      <c r="H277" s="20">
        <v>449.31</v>
      </c>
      <c r="I277">
        <v>898.62</v>
      </c>
      <c r="J277" s="20">
        <f t="shared" si="32"/>
        <v>898.62</v>
      </c>
      <c r="K277" s="17" t="str">
        <f>IF('Main Data'!I277&gt;=5000,"High", "Low")</f>
        <v>Low</v>
      </c>
      <c r="L277" s="17">
        <f t="shared" si="33"/>
        <v>2023</v>
      </c>
      <c r="M277" s="17" t="str">
        <f t="shared" si="34"/>
        <v>Steven Moran</v>
      </c>
      <c r="N277" s="17" t="str">
        <f t="shared" si="35"/>
        <v>STEVEN MORAN</v>
      </c>
      <c r="O277" s="20">
        <f t="shared" si="36"/>
        <v>808.75800000000004</v>
      </c>
      <c r="P277" s="20" t="str">
        <f t="shared" si="37"/>
        <v>Oct-2023</v>
      </c>
      <c r="Q277" s="46">
        <f t="shared" si="38"/>
        <v>10</v>
      </c>
      <c r="R277" s="46">
        <f t="shared" si="39"/>
        <v>2023</v>
      </c>
    </row>
    <row r="278" spans="1:18">
      <c r="A278">
        <v>3893</v>
      </c>
      <c r="B278" s="2">
        <v>45222</v>
      </c>
      <c r="C278" t="s">
        <v>629</v>
      </c>
      <c r="D278" t="s">
        <v>17</v>
      </c>
      <c r="E278" t="s">
        <v>14</v>
      </c>
      <c r="F278" t="s">
        <v>43</v>
      </c>
      <c r="G278">
        <v>1</v>
      </c>
      <c r="H278" s="20">
        <v>607.41</v>
      </c>
      <c r="I278">
        <v>607.41</v>
      </c>
      <c r="J278" s="20">
        <f t="shared" si="32"/>
        <v>607.41</v>
      </c>
      <c r="K278" s="17" t="str">
        <f>IF('Main Data'!I278&gt;=5000,"High", "Low")</f>
        <v>Low</v>
      </c>
      <c r="L278" s="17">
        <f t="shared" si="33"/>
        <v>2023</v>
      </c>
      <c r="M278" s="17" t="str">
        <f t="shared" si="34"/>
        <v>Donald Chandler</v>
      </c>
      <c r="N278" s="17" t="str">
        <f t="shared" si="35"/>
        <v>DONALD CHANDLER</v>
      </c>
      <c r="O278" s="20">
        <f t="shared" si="36"/>
        <v>546.66899999999998</v>
      </c>
      <c r="P278" s="20" t="str">
        <f t="shared" si="37"/>
        <v>Oct-2023</v>
      </c>
      <c r="Q278" s="46">
        <f t="shared" si="38"/>
        <v>10</v>
      </c>
      <c r="R278" s="46">
        <f t="shared" si="39"/>
        <v>2023</v>
      </c>
    </row>
    <row r="279" spans="1:18">
      <c r="A279">
        <v>8136</v>
      </c>
      <c r="B279" s="2">
        <v>45227</v>
      </c>
      <c r="C279" t="s">
        <v>857</v>
      </c>
      <c r="D279" t="s">
        <v>25</v>
      </c>
      <c r="E279" t="s">
        <v>11</v>
      </c>
      <c r="F279" t="s">
        <v>43</v>
      </c>
      <c r="G279">
        <v>3</v>
      </c>
      <c r="H279" s="20">
        <v>514.33000000000004</v>
      </c>
      <c r="I279">
        <v>1542.99</v>
      </c>
      <c r="J279" s="20">
        <f t="shared" si="32"/>
        <v>1542.9900000000002</v>
      </c>
      <c r="K279" s="17" t="str">
        <f>IF('Main Data'!I279&gt;=5000,"High", "Low")</f>
        <v>Low</v>
      </c>
      <c r="L279" s="17">
        <f t="shared" si="33"/>
        <v>2023</v>
      </c>
      <c r="M279" s="17" t="str">
        <f t="shared" si="34"/>
        <v>Kristin Fisher</v>
      </c>
      <c r="N279" s="17" t="str">
        <f t="shared" si="35"/>
        <v>KRISTIN FISHER</v>
      </c>
      <c r="O279" s="20">
        <f t="shared" si="36"/>
        <v>1388.6910000000003</v>
      </c>
      <c r="P279" s="20" t="str">
        <f t="shared" si="37"/>
        <v>Oct-2023</v>
      </c>
      <c r="Q279" s="46">
        <f t="shared" si="38"/>
        <v>10</v>
      </c>
      <c r="R279" s="46">
        <f t="shared" si="39"/>
        <v>2023</v>
      </c>
    </row>
    <row r="280" spans="1:18">
      <c r="A280">
        <v>5950</v>
      </c>
      <c r="B280" s="2">
        <v>45228</v>
      </c>
      <c r="C280" t="s">
        <v>864</v>
      </c>
      <c r="D280" t="s">
        <v>10</v>
      </c>
      <c r="E280" t="s">
        <v>20</v>
      </c>
      <c r="F280" t="s">
        <v>18</v>
      </c>
      <c r="G280">
        <v>4</v>
      </c>
      <c r="H280" s="20">
        <v>431.82</v>
      </c>
      <c r="I280">
        <v>1727.28</v>
      </c>
      <c r="J280" s="20">
        <f t="shared" si="32"/>
        <v>1727.28</v>
      </c>
      <c r="K280" s="17" t="str">
        <f>IF('Main Data'!I280&gt;=5000,"High", "Low")</f>
        <v>Low</v>
      </c>
      <c r="L280" s="17">
        <f t="shared" si="33"/>
        <v>2023</v>
      </c>
      <c r="M280" s="17" t="str">
        <f t="shared" si="34"/>
        <v>Tina Rodriguez</v>
      </c>
      <c r="N280" s="17" t="str">
        <f t="shared" si="35"/>
        <v>TINA RODRIGUEZ</v>
      </c>
      <c r="O280" s="20">
        <f t="shared" si="36"/>
        <v>1554.5519999999999</v>
      </c>
      <c r="P280" s="20" t="str">
        <f t="shared" si="37"/>
        <v>Oct-2023</v>
      </c>
      <c r="Q280" s="46">
        <f t="shared" si="38"/>
        <v>10</v>
      </c>
      <c r="R280" s="46">
        <f t="shared" si="39"/>
        <v>2023</v>
      </c>
    </row>
    <row r="281" spans="1:18">
      <c r="A281">
        <v>2318</v>
      </c>
      <c r="B281" s="2">
        <v>45229</v>
      </c>
      <c r="C281" t="s">
        <v>350</v>
      </c>
      <c r="D281" t="s">
        <v>10</v>
      </c>
      <c r="E281" t="s">
        <v>11</v>
      </c>
      <c r="F281" t="s">
        <v>12</v>
      </c>
      <c r="G281">
        <v>6</v>
      </c>
      <c r="H281" s="20">
        <v>431.92</v>
      </c>
      <c r="I281">
        <v>2591.52</v>
      </c>
      <c r="J281" s="20">
        <f t="shared" si="32"/>
        <v>2591.52</v>
      </c>
      <c r="K281" s="17" t="str">
        <f>IF('Main Data'!I281&gt;=5000,"High", "Low")</f>
        <v>Low</v>
      </c>
      <c r="L281" s="17">
        <f t="shared" si="33"/>
        <v>2023</v>
      </c>
      <c r="M281" s="17" t="str">
        <f t="shared" si="34"/>
        <v>Jason Russo</v>
      </c>
      <c r="N281" s="17" t="str">
        <f t="shared" si="35"/>
        <v>JASON RUSSO</v>
      </c>
      <c r="O281" s="20">
        <f t="shared" si="36"/>
        <v>2332.3679999999999</v>
      </c>
      <c r="P281" s="20" t="str">
        <f t="shared" si="37"/>
        <v>Oct-2023</v>
      </c>
      <c r="Q281" s="46">
        <f t="shared" si="38"/>
        <v>10</v>
      </c>
      <c r="R281" s="46">
        <f t="shared" si="39"/>
        <v>2023</v>
      </c>
    </row>
    <row r="282" spans="1:18">
      <c r="A282">
        <v>1723</v>
      </c>
      <c r="B282" s="2">
        <v>45231</v>
      </c>
      <c r="C282" t="s">
        <v>477</v>
      </c>
      <c r="D282" t="s">
        <v>10</v>
      </c>
      <c r="E282" t="s">
        <v>20</v>
      </c>
      <c r="F282" t="s">
        <v>21</v>
      </c>
      <c r="G282">
        <v>7</v>
      </c>
      <c r="H282" s="20">
        <v>81.48</v>
      </c>
      <c r="I282">
        <v>570.36</v>
      </c>
      <c r="J282" s="20">
        <f t="shared" si="32"/>
        <v>570.36</v>
      </c>
      <c r="K282" s="17" t="str">
        <f>IF('Main Data'!I282&gt;=5000,"High", "Low")</f>
        <v>Low</v>
      </c>
      <c r="L282" s="17">
        <f t="shared" si="33"/>
        <v>2023</v>
      </c>
      <c r="M282" s="17" t="str">
        <f t="shared" si="34"/>
        <v>Gavin Kennedy Jr.</v>
      </c>
      <c r="N282" s="17" t="str">
        <f t="shared" si="35"/>
        <v>GAVIN KENNEDY JR.</v>
      </c>
      <c r="O282" s="20">
        <f t="shared" si="36"/>
        <v>513.32400000000007</v>
      </c>
      <c r="P282" s="20" t="str">
        <f t="shared" si="37"/>
        <v>Nov-2023</v>
      </c>
      <c r="Q282" s="46">
        <f t="shared" si="38"/>
        <v>11</v>
      </c>
      <c r="R282" s="46">
        <f t="shared" si="39"/>
        <v>2023</v>
      </c>
    </row>
    <row r="283" spans="1:18">
      <c r="A283">
        <v>7438</v>
      </c>
      <c r="B283" s="2">
        <v>45231</v>
      </c>
      <c r="C283" t="s">
        <v>606</v>
      </c>
      <c r="D283" t="s">
        <v>25</v>
      </c>
      <c r="E283" t="s">
        <v>14</v>
      </c>
      <c r="F283" t="s">
        <v>43</v>
      </c>
      <c r="G283">
        <v>5</v>
      </c>
      <c r="H283" s="20">
        <v>741.06</v>
      </c>
      <c r="I283">
        <v>3705.3</v>
      </c>
      <c r="J283" s="20">
        <f t="shared" si="32"/>
        <v>3705.2999999999997</v>
      </c>
      <c r="K283" s="17" t="str">
        <f>IF('Main Data'!I283&gt;=5000,"High", "Low")</f>
        <v>Low</v>
      </c>
      <c r="L283" s="17">
        <f t="shared" si="33"/>
        <v>2023</v>
      </c>
      <c r="M283" s="17" t="str">
        <f t="shared" si="34"/>
        <v>Amy Ellis</v>
      </c>
      <c r="N283" s="17" t="str">
        <f t="shared" si="35"/>
        <v>AMY ELLIS</v>
      </c>
      <c r="O283" s="20">
        <f t="shared" si="36"/>
        <v>3334.7699999999995</v>
      </c>
      <c r="P283" s="20" t="str">
        <f t="shared" si="37"/>
        <v>Nov-2023</v>
      </c>
      <c r="Q283" s="46">
        <f t="shared" si="38"/>
        <v>11</v>
      </c>
      <c r="R283" s="46">
        <f t="shared" si="39"/>
        <v>2023</v>
      </c>
    </row>
    <row r="284" spans="1:18">
      <c r="A284">
        <v>7158</v>
      </c>
      <c r="B284" s="2">
        <v>45232</v>
      </c>
      <c r="C284" t="s">
        <v>116</v>
      </c>
      <c r="D284" t="s">
        <v>17</v>
      </c>
      <c r="E284" t="s">
        <v>14</v>
      </c>
      <c r="F284" t="s">
        <v>21</v>
      </c>
      <c r="G284">
        <v>7</v>
      </c>
      <c r="H284" s="20">
        <v>735.25</v>
      </c>
      <c r="I284">
        <v>5146.75</v>
      </c>
      <c r="J284" s="20">
        <f t="shared" si="32"/>
        <v>5146.75</v>
      </c>
      <c r="K284" s="17" t="str">
        <f>IF('Main Data'!I284&gt;=5000,"High", "Low")</f>
        <v>High</v>
      </c>
      <c r="L284" s="17">
        <f t="shared" si="33"/>
        <v>2023</v>
      </c>
      <c r="M284" s="17" t="str">
        <f t="shared" si="34"/>
        <v>Gabriel Ramirez</v>
      </c>
      <c r="N284" s="17" t="str">
        <f t="shared" si="35"/>
        <v>GABRIEL RAMIREZ</v>
      </c>
      <c r="O284" s="20">
        <f t="shared" si="36"/>
        <v>4632.0749999999998</v>
      </c>
      <c r="P284" s="20" t="str">
        <f t="shared" si="37"/>
        <v>Nov-2023</v>
      </c>
      <c r="Q284" s="46">
        <f t="shared" si="38"/>
        <v>11</v>
      </c>
      <c r="R284" s="46">
        <f t="shared" si="39"/>
        <v>2023</v>
      </c>
    </row>
    <row r="285" spans="1:18">
      <c r="A285">
        <v>7794</v>
      </c>
      <c r="B285" s="2">
        <v>45232</v>
      </c>
      <c r="C285" t="s">
        <v>632</v>
      </c>
      <c r="D285" t="s">
        <v>17</v>
      </c>
      <c r="E285" t="s">
        <v>20</v>
      </c>
      <c r="F285" t="s">
        <v>12</v>
      </c>
      <c r="G285">
        <v>9</v>
      </c>
      <c r="H285" s="20">
        <v>468.86</v>
      </c>
      <c r="I285">
        <v>4219.74</v>
      </c>
      <c r="J285" s="20">
        <f t="shared" si="32"/>
        <v>4219.74</v>
      </c>
      <c r="K285" s="17" t="str">
        <f>IF('Main Data'!I285&gt;=5000,"High", "Low")</f>
        <v>Low</v>
      </c>
      <c r="L285" s="17">
        <f t="shared" si="33"/>
        <v>2023</v>
      </c>
      <c r="M285" s="17" t="str">
        <f t="shared" si="34"/>
        <v>Dennis Cooper</v>
      </c>
      <c r="N285" s="17" t="str">
        <f t="shared" si="35"/>
        <v>DENNIS COOPER</v>
      </c>
      <c r="O285" s="20">
        <f t="shared" si="36"/>
        <v>3797.7660000000005</v>
      </c>
      <c r="P285" s="20" t="str">
        <f t="shared" si="37"/>
        <v>Nov-2023</v>
      </c>
      <c r="Q285" s="46">
        <f t="shared" si="38"/>
        <v>11</v>
      </c>
      <c r="R285" s="46">
        <f t="shared" si="39"/>
        <v>2023</v>
      </c>
    </row>
    <row r="286" spans="1:18">
      <c r="A286">
        <v>3364</v>
      </c>
      <c r="B286" s="2">
        <v>45233</v>
      </c>
      <c r="C286" t="s">
        <v>845</v>
      </c>
      <c r="D286" t="s">
        <v>10</v>
      </c>
      <c r="E286" t="s">
        <v>20</v>
      </c>
      <c r="F286" t="s">
        <v>43</v>
      </c>
      <c r="G286">
        <v>7</v>
      </c>
      <c r="H286" s="20">
        <v>67.58</v>
      </c>
      <c r="I286">
        <v>473.06</v>
      </c>
      <c r="J286" s="20">
        <f t="shared" si="32"/>
        <v>473.06</v>
      </c>
      <c r="K286" s="17" t="str">
        <f>IF('Main Data'!I286&gt;=5000,"High", "Low")</f>
        <v>Low</v>
      </c>
      <c r="L286" s="17">
        <f t="shared" si="33"/>
        <v>2023</v>
      </c>
      <c r="M286" s="17" t="str">
        <f t="shared" si="34"/>
        <v>Gary Jenkins</v>
      </c>
      <c r="N286" s="17" t="str">
        <f t="shared" si="35"/>
        <v>GARY JENKINS</v>
      </c>
      <c r="O286" s="20">
        <f t="shared" si="36"/>
        <v>425.75400000000002</v>
      </c>
      <c r="P286" s="20" t="str">
        <f t="shared" si="37"/>
        <v>Nov-2023</v>
      </c>
      <c r="Q286" s="46">
        <f t="shared" si="38"/>
        <v>11</v>
      </c>
      <c r="R286" s="46">
        <f t="shared" si="39"/>
        <v>2023</v>
      </c>
    </row>
    <row r="287" spans="1:18">
      <c r="A287">
        <v>7409</v>
      </c>
      <c r="B287" s="2">
        <v>45234</v>
      </c>
      <c r="C287" t="s">
        <v>288</v>
      </c>
      <c r="D287" t="s">
        <v>25</v>
      </c>
      <c r="E287" t="s">
        <v>20</v>
      </c>
      <c r="F287" t="s">
        <v>29</v>
      </c>
      <c r="G287">
        <v>1</v>
      </c>
      <c r="H287" s="20">
        <v>799.45</v>
      </c>
      <c r="I287">
        <v>799.45</v>
      </c>
      <c r="J287" s="20">
        <f t="shared" si="32"/>
        <v>799.45</v>
      </c>
      <c r="K287" s="17" t="str">
        <f>IF('Main Data'!I287&gt;=5000,"High", "Low")</f>
        <v>Low</v>
      </c>
      <c r="L287" s="17">
        <f t="shared" si="33"/>
        <v>2023</v>
      </c>
      <c r="M287" s="17" t="str">
        <f t="shared" si="34"/>
        <v>Norma Henderson</v>
      </c>
      <c r="N287" s="17" t="str">
        <f t="shared" si="35"/>
        <v>NORMA HENDERSON</v>
      </c>
      <c r="O287" s="20">
        <f t="shared" si="36"/>
        <v>719.50500000000011</v>
      </c>
      <c r="P287" s="20" t="str">
        <f t="shared" si="37"/>
        <v>Nov-2023</v>
      </c>
      <c r="Q287" s="46">
        <f t="shared" si="38"/>
        <v>11</v>
      </c>
      <c r="R287" s="46">
        <f t="shared" si="39"/>
        <v>2023</v>
      </c>
    </row>
    <row r="288" spans="1:18">
      <c r="A288">
        <v>4669</v>
      </c>
      <c r="B288" s="2">
        <v>45234</v>
      </c>
      <c r="C288" t="s">
        <v>775</v>
      </c>
      <c r="D288" t="s">
        <v>25</v>
      </c>
      <c r="E288" t="s">
        <v>11</v>
      </c>
      <c r="F288" t="s">
        <v>18</v>
      </c>
      <c r="G288">
        <v>6</v>
      </c>
      <c r="H288" s="20">
        <v>843.61</v>
      </c>
      <c r="I288">
        <v>5061.66</v>
      </c>
      <c r="J288" s="20">
        <f t="shared" si="32"/>
        <v>5061.66</v>
      </c>
      <c r="K288" s="17" t="str">
        <f>IF('Main Data'!I288&gt;=5000,"High", "Low")</f>
        <v>High</v>
      </c>
      <c r="L288" s="17">
        <f t="shared" si="33"/>
        <v>2023</v>
      </c>
      <c r="M288" s="17" t="str">
        <f t="shared" si="34"/>
        <v>Jacob Ward</v>
      </c>
      <c r="N288" s="17" t="str">
        <f t="shared" si="35"/>
        <v>JACOB WARD</v>
      </c>
      <c r="O288" s="20">
        <f t="shared" si="36"/>
        <v>4555.4940000000006</v>
      </c>
      <c r="P288" s="20" t="str">
        <f t="shared" si="37"/>
        <v>Nov-2023</v>
      </c>
      <c r="Q288" s="46">
        <f t="shared" si="38"/>
        <v>11</v>
      </c>
      <c r="R288" s="46">
        <f t="shared" si="39"/>
        <v>2023</v>
      </c>
    </row>
    <row r="289" spans="1:18">
      <c r="A289">
        <v>3729</v>
      </c>
      <c r="B289" s="2">
        <v>45234</v>
      </c>
      <c r="C289" t="s">
        <v>916</v>
      </c>
      <c r="D289" t="s">
        <v>25</v>
      </c>
      <c r="E289" t="s">
        <v>14</v>
      </c>
      <c r="F289" t="s">
        <v>29</v>
      </c>
      <c r="G289">
        <v>6</v>
      </c>
      <c r="H289" s="20">
        <v>617.79</v>
      </c>
      <c r="I289">
        <v>3706.74</v>
      </c>
      <c r="J289" s="20">
        <f t="shared" si="32"/>
        <v>3706.74</v>
      </c>
      <c r="K289" s="17" t="str">
        <f>IF('Main Data'!I289&gt;=5000,"High", "Low")</f>
        <v>Low</v>
      </c>
      <c r="L289" s="17">
        <f t="shared" si="33"/>
        <v>2023</v>
      </c>
      <c r="M289" s="17" t="str">
        <f t="shared" si="34"/>
        <v>Melanie Jimenez</v>
      </c>
      <c r="N289" s="17" t="str">
        <f t="shared" si="35"/>
        <v>MELANIE JIMENEZ</v>
      </c>
      <c r="O289" s="20">
        <f t="shared" si="36"/>
        <v>3336.0659999999998</v>
      </c>
      <c r="P289" s="20" t="str">
        <f t="shared" si="37"/>
        <v>Nov-2023</v>
      </c>
      <c r="Q289" s="46">
        <f t="shared" si="38"/>
        <v>11</v>
      </c>
      <c r="R289" s="46">
        <f t="shared" si="39"/>
        <v>2023</v>
      </c>
    </row>
    <row r="290" spans="1:18">
      <c r="A290">
        <v>3437</v>
      </c>
      <c r="B290" s="2">
        <v>45235</v>
      </c>
      <c r="C290" t="s">
        <v>77</v>
      </c>
      <c r="D290" t="s">
        <v>17</v>
      </c>
      <c r="E290" t="s">
        <v>20</v>
      </c>
      <c r="F290" t="s">
        <v>21</v>
      </c>
      <c r="G290">
        <v>9</v>
      </c>
      <c r="H290" s="20">
        <v>493.76</v>
      </c>
      <c r="I290">
        <v>4443.84</v>
      </c>
      <c r="J290" s="20">
        <f t="shared" si="32"/>
        <v>4443.84</v>
      </c>
      <c r="K290" s="17" t="str">
        <f>IF('Main Data'!I290&gt;=5000,"High", "Low")</f>
        <v>Low</v>
      </c>
      <c r="L290" s="17">
        <f t="shared" si="33"/>
        <v>2023</v>
      </c>
      <c r="M290" s="17" t="str">
        <f t="shared" si="34"/>
        <v>Jennifer Brown</v>
      </c>
      <c r="N290" s="17" t="str">
        <f t="shared" si="35"/>
        <v>JENNIFER BROWN</v>
      </c>
      <c r="O290" s="20">
        <f t="shared" si="36"/>
        <v>3999.4560000000001</v>
      </c>
      <c r="P290" s="20" t="str">
        <f t="shared" si="37"/>
        <v>Nov-2023</v>
      </c>
      <c r="Q290" s="46">
        <f t="shared" si="38"/>
        <v>11</v>
      </c>
      <c r="R290" s="46">
        <f t="shared" si="39"/>
        <v>2023</v>
      </c>
    </row>
    <row r="291" spans="1:18">
      <c r="A291">
        <v>2929</v>
      </c>
      <c r="B291" s="2">
        <v>45235</v>
      </c>
      <c r="C291" t="s">
        <v>369</v>
      </c>
      <c r="D291" t="s">
        <v>25</v>
      </c>
      <c r="E291" t="s">
        <v>11</v>
      </c>
      <c r="F291" t="s">
        <v>26</v>
      </c>
      <c r="G291">
        <v>5</v>
      </c>
      <c r="H291" s="20">
        <v>895.16</v>
      </c>
      <c r="I291">
        <v>4475.8</v>
      </c>
      <c r="J291" s="20">
        <f t="shared" si="32"/>
        <v>4475.8</v>
      </c>
      <c r="K291" s="17" t="str">
        <f>IF('Main Data'!I291&gt;=5000,"High", "Low")</f>
        <v>Low</v>
      </c>
      <c r="L291" s="17">
        <f t="shared" si="33"/>
        <v>2023</v>
      </c>
      <c r="M291" s="17" t="str">
        <f t="shared" si="34"/>
        <v>Luke Edwards Dds</v>
      </c>
      <c r="N291" s="17" t="str">
        <f t="shared" si="35"/>
        <v>LUKE EDWARDS DDS</v>
      </c>
      <c r="O291" s="20">
        <f t="shared" si="36"/>
        <v>4028.2200000000003</v>
      </c>
      <c r="P291" s="20" t="str">
        <f t="shared" si="37"/>
        <v>Nov-2023</v>
      </c>
      <c r="Q291" s="46">
        <f t="shared" si="38"/>
        <v>11</v>
      </c>
      <c r="R291" s="46">
        <f t="shared" si="39"/>
        <v>2023</v>
      </c>
    </row>
    <row r="292" spans="1:18">
      <c r="A292">
        <v>8837</v>
      </c>
      <c r="B292" s="2">
        <v>45235</v>
      </c>
      <c r="C292" t="s">
        <v>479</v>
      </c>
      <c r="D292" t="s">
        <v>25</v>
      </c>
      <c r="E292" t="s">
        <v>20</v>
      </c>
      <c r="F292" t="s">
        <v>21</v>
      </c>
      <c r="G292">
        <v>3</v>
      </c>
      <c r="H292" s="20">
        <v>265.11</v>
      </c>
      <c r="I292">
        <v>795.33</v>
      </c>
      <c r="J292" s="20">
        <f t="shared" si="32"/>
        <v>795.33</v>
      </c>
      <c r="K292" s="17" t="str">
        <f>IF('Main Data'!I292&gt;=5000,"High", "Low")</f>
        <v>Low</v>
      </c>
      <c r="L292" s="17">
        <f t="shared" si="33"/>
        <v>2023</v>
      </c>
      <c r="M292" s="17" t="str">
        <f t="shared" si="34"/>
        <v>Lawrence Edwards</v>
      </c>
      <c r="N292" s="17" t="str">
        <f t="shared" si="35"/>
        <v>LAWRENCE EDWARDS</v>
      </c>
      <c r="O292" s="20">
        <f t="shared" si="36"/>
        <v>715.79700000000003</v>
      </c>
      <c r="P292" s="20" t="str">
        <f t="shared" si="37"/>
        <v>Nov-2023</v>
      </c>
      <c r="Q292" s="46">
        <f t="shared" si="38"/>
        <v>11</v>
      </c>
      <c r="R292" s="46">
        <f t="shared" si="39"/>
        <v>2023</v>
      </c>
    </row>
    <row r="293" spans="1:18">
      <c r="A293">
        <v>4393</v>
      </c>
      <c r="B293" s="2">
        <v>45235</v>
      </c>
      <c r="C293" t="s">
        <v>965</v>
      </c>
      <c r="D293" t="s">
        <v>31</v>
      </c>
      <c r="E293" t="s">
        <v>20</v>
      </c>
      <c r="F293" t="s">
        <v>26</v>
      </c>
      <c r="G293">
        <v>4</v>
      </c>
      <c r="H293" s="20">
        <v>928.8</v>
      </c>
      <c r="I293">
        <v>3715.2</v>
      </c>
      <c r="J293" s="20">
        <f t="shared" si="32"/>
        <v>3715.2</v>
      </c>
      <c r="K293" s="17" t="str">
        <f>IF('Main Data'!I293&gt;=5000,"High", "Low")</f>
        <v>Low</v>
      </c>
      <c r="L293" s="17">
        <f t="shared" si="33"/>
        <v>2023</v>
      </c>
      <c r="M293" s="17" t="str">
        <f t="shared" si="34"/>
        <v>Blake Hughes</v>
      </c>
      <c r="N293" s="17" t="str">
        <f t="shared" si="35"/>
        <v>BLAKE HUGHES</v>
      </c>
      <c r="O293" s="20">
        <f t="shared" si="36"/>
        <v>3343.68</v>
      </c>
      <c r="P293" s="20" t="str">
        <f t="shared" si="37"/>
        <v>Nov-2023</v>
      </c>
      <c r="Q293" s="46">
        <f t="shared" si="38"/>
        <v>11</v>
      </c>
      <c r="R293" s="46">
        <f t="shared" si="39"/>
        <v>2023</v>
      </c>
    </row>
    <row r="294" spans="1:18">
      <c r="A294">
        <v>3650</v>
      </c>
      <c r="B294" s="2">
        <v>45236</v>
      </c>
      <c r="C294" t="s">
        <v>219</v>
      </c>
      <c r="D294" t="s">
        <v>25</v>
      </c>
      <c r="E294" t="s">
        <v>20</v>
      </c>
      <c r="F294" t="s">
        <v>43</v>
      </c>
      <c r="G294">
        <v>8</v>
      </c>
      <c r="H294" s="20">
        <v>390.48</v>
      </c>
      <c r="I294">
        <v>3123.84</v>
      </c>
      <c r="J294" s="20">
        <f t="shared" si="32"/>
        <v>3123.84</v>
      </c>
      <c r="K294" s="17" t="str">
        <f>IF('Main Data'!I294&gt;=5000,"High", "Low")</f>
        <v>Low</v>
      </c>
      <c r="L294" s="17">
        <f t="shared" si="33"/>
        <v>2023</v>
      </c>
      <c r="M294" s="17" t="str">
        <f t="shared" si="34"/>
        <v>Kenneth Parker</v>
      </c>
      <c r="N294" s="17" t="str">
        <f t="shared" si="35"/>
        <v>KENNETH PARKER</v>
      </c>
      <c r="O294" s="20">
        <f t="shared" si="36"/>
        <v>2811.4560000000001</v>
      </c>
      <c r="P294" s="20" t="str">
        <f t="shared" si="37"/>
        <v>Nov-2023</v>
      </c>
      <c r="Q294" s="46">
        <f t="shared" si="38"/>
        <v>11</v>
      </c>
      <c r="R294" s="46">
        <f t="shared" si="39"/>
        <v>2023</v>
      </c>
    </row>
    <row r="295" spans="1:18">
      <c r="A295">
        <v>4298</v>
      </c>
      <c r="B295" s="2">
        <v>45236</v>
      </c>
      <c r="C295" t="s">
        <v>435</v>
      </c>
      <c r="D295" t="s">
        <v>17</v>
      </c>
      <c r="E295" t="s">
        <v>20</v>
      </c>
      <c r="F295" t="s">
        <v>18</v>
      </c>
      <c r="G295">
        <v>3</v>
      </c>
      <c r="H295" s="20">
        <v>175.81</v>
      </c>
      <c r="I295">
        <v>527.43000000000006</v>
      </c>
      <c r="J295" s="20">
        <f t="shared" si="32"/>
        <v>527.43000000000006</v>
      </c>
      <c r="K295" s="17" t="str">
        <f>IF('Main Data'!I295&gt;=5000,"High", "Low")</f>
        <v>Low</v>
      </c>
      <c r="L295" s="17">
        <f t="shared" si="33"/>
        <v>2023</v>
      </c>
      <c r="M295" s="17" t="str">
        <f t="shared" si="34"/>
        <v>Steve Snyder</v>
      </c>
      <c r="N295" s="17" t="str">
        <f t="shared" si="35"/>
        <v>STEVE SNYDER</v>
      </c>
      <c r="O295" s="20">
        <f t="shared" si="36"/>
        <v>474.68700000000001</v>
      </c>
      <c r="P295" s="20" t="str">
        <f t="shared" si="37"/>
        <v>Nov-2023</v>
      </c>
      <c r="Q295" s="46">
        <f t="shared" si="38"/>
        <v>11</v>
      </c>
      <c r="R295" s="46">
        <f t="shared" si="39"/>
        <v>2023</v>
      </c>
    </row>
    <row r="296" spans="1:18">
      <c r="A296">
        <v>2231</v>
      </c>
      <c r="B296" s="2">
        <v>45236</v>
      </c>
      <c r="C296" t="s">
        <v>671</v>
      </c>
      <c r="D296" t="s">
        <v>17</v>
      </c>
      <c r="E296" t="s">
        <v>20</v>
      </c>
      <c r="F296" t="s">
        <v>18</v>
      </c>
      <c r="G296">
        <v>7</v>
      </c>
      <c r="H296" s="20">
        <v>189.34</v>
      </c>
      <c r="I296">
        <v>1325.38</v>
      </c>
      <c r="J296" s="20">
        <f t="shared" si="32"/>
        <v>1325.38</v>
      </c>
      <c r="K296" s="17" t="str">
        <f>IF('Main Data'!I296&gt;=5000,"High", "Low")</f>
        <v>Low</v>
      </c>
      <c r="L296" s="17">
        <f t="shared" si="33"/>
        <v>2023</v>
      </c>
      <c r="M296" s="17" t="str">
        <f t="shared" si="34"/>
        <v>David Jackson</v>
      </c>
      <c r="N296" s="17" t="str">
        <f t="shared" si="35"/>
        <v>DAVID JACKSON</v>
      </c>
      <c r="O296" s="20">
        <f t="shared" si="36"/>
        <v>1192.8420000000001</v>
      </c>
      <c r="P296" s="20" t="str">
        <f t="shared" si="37"/>
        <v>Nov-2023</v>
      </c>
      <c r="Q296" s="46">
        <f t="shared" si="38"/>
        <v>11</v>
      </c>
      <c r="R296" s="46">
        <f t="shared" si="39"/>
        <v>2023</v>
      </c>
    </row>
    <row r="297" spans="1:18">
      <c r="A297">
        <v>9047</v>
      </c>
      <c r="B297" s="2">
        <v>45236</v>
      </c>
      <c r="C297" t="s">
        <v>964</v>
      </c>
      <c r="D297" t="s">
        <v>25</v>
      </c>
      <c r="E297" t="s">
        <v>14</v>
      </c>
      <c r="F297" t="s">
        <v>15</v>
      </c>
      <c r="G297">
        <v>1</v>
      </c>
      <c r="H297" s="20">
        <v>344.88</v>
      </c>
      <c r="I297">
        <v>344.88</v>
      </c>
      <c r="J297" s="20">
        <f t="shared" si="32"/>
        <v>344.88</v>
      </c>
      <c r="K297" s="17" t="str">
        <f>IF('Main Data'!I297&gt;=5000,"High", "Low")</f>
        <v>Low</v>
      </c>
      <c r="L297" s="17">
        <f t="shared" si="33"/>
        <v>2023</v>
      </c>
      <c r="M297" s="17" t="str">
        <f t="shared" si="34"/>
        <v>Rachel Haynes</v>
      </c>
      <c r="N297" s="17" t="str">
        <f t="shared" si="35"/>
        <v>RACHEL HAYNES</v>
      </c>
      <c r="O297" s="20">
        <f t="shared" si="36"/>
        <v>310.392</v>
      </c>
      <c r="P297" s="20" t="str">
        <f t="shared" si="37"/>
        <v>Nov-2023</v>
      </c>
      <c r="Q297" s="46">
        <f t="shared" si="38"/>
        <v>11</v>
      </c>
      <c r="R297" s="46">
        <f t="shared" si="39"/>
        <v>2023</v>
      </c>
    </row>
    <row r="298" spans="1:18">
      <c r="A298">
        <v>4349</v>
      </c>
      <c r="B298" s="2">
        <v>45236</v>
      </c>
      <c r="C298" t="s">
        <v>991</v>
      </c>
      <c r="D298" t="s">
        <v>31</v>
      </c>
      <c r="E298" t="s">
        <v>20</v>
      </c>
      <c r="F298" t="s">
        <v>12</v>
      </c>
      <c r="G298">
        <v>7</v>
      </c>
      <c r="H298" s="20">
        <v>938.01</v>
      </c>
      <c r="I298">
        <v>6566.07</v>
      </c>
      <c r="J298" s="20">
        <f t="shared" si="32"/>
        <v>6566.07</v>
      </c>
      <c r="K298" s="17" t="str">
        <f>IF('Main Data'!I298&gt;=5000,"High", "Low")</f>
        <v>High</v>
      </c>
      <c r="L298" s="17">
        <f t="shared" si="33"/>
        <v>2023</v>
      </c>
      <c r="M298" s="17" t="str">
        <f t="shared" si="34"/>
        <v>Thomas Rodriguez</v>
      </c>
      <c r="N298" s="17" t="str">
        <f t="shared" si="35"/>
        <v>THOMAS RODRIGUEZ</v>
      </c>
      <c r="O298" s="20">
        <f t="shared" si="36"/>
        <v>5909.4630000000006</v>
      </c>
      <c r="P298" s="20" t="str">
        <f t="shared" si="37"/>
        <v>Nov-2023</v>
      </c>
      <c r="Q298" s="46">
        <f t="shared" si="38"/>
        <v>11</v>
      </c>
      <c r="R298" s="46">
        <f t="shared" si="39"/>
        <v>2023</v>
      </c>
    </row>
    <row r="299" spans="1:18">
      <c r="A299">
        <v>7131</v>
      </c>
      <c r="B299" s="2">
        <v>45238</v>
      </c>
      <c r="C299" t="s">
        <v>852</v>
      </c>
      <c r="D299" t="s">
        <v>31</v>
      </c>
      <c r="E299" t="s">
        <v>14</v>
      </c>
      <c r="F299" t="s">
        <v>35</v>
      </c>
      <c r="G299">
        <v>5</v>
      </c>
      <c r="H299" s="20">
        <v>130.16999999999999</v>
      </c>
      <c r="I299">
        <v>650.84999999999991</v>
      </c>
      <c r="J299" s="20">
        <f t="shared" si="32"/>
        <v>650.84999999999991</v>
      </c>
      <c r="K299" s="17" t="str">
        <f>IF('Main Data'!I299&gt;=5000,"High", "Low")</f>
        <v>Low</v>
      </c>
      <c r="L299" s="17">
        <f t="shared" si="33"/>
        <v>2023</v>
      </c>
      <c r="M299" s="17" t="str">
        <f t="shared" si="34"/>
        <v>Colleen Walters</v>
      </c>
      <c r="N299" s="17" t="str">
        <f t="shared" si="35"/>
        <v>COLLEEN WALTERS</v>
      </c>
      <c r="O299" s="20">
        <f t="shared" si="36"/>
        <v>585.76499999999999</v>
      </c>
      <c r="P299" s="20" t="str">
        <f t="shared" si="37"/>
        <v>Nov-2023</v>
      </c>
      <c r="Q299" s="46">
        <f t="shared" si="38"/>
        <v>11</v>
      </c>
      <c r="R299" s="46">
        <f t="shared" si="39"/>
        <v>2023</v>
      </c>
    </row>
    <row r="300" spans="1:18">
      <c r="A300">
        <v>1841</v>
      </c>
      <c r="B300" s="2">
        <v>45240</v>
      </c>
      <c r="C300" t="s">
        <v>156</v>
      </c>
      <c r="D300" t="s">
        <v>25</v>
      </c>
      <c r="E300" t="s">
        <v>14</v>
      </c>
      <c r="F300" t="s">
        <v>43</v>
      </c>
      <c r="G300">
        <v>4</v>
      </c>
      <c r="H300" s="20">
        <v>944.62</v>
      </c>
      <c r="I300">
        <v>3778.48</v>
      </c>
      <c r="J300" s="20">
        <f t="shared" si="32"/>
        <v>3778.48</v>
      </c>
      <c r="K300" s="17" t="str">
        <f>IF('Main Data'!I300&gt;=5000,"High", "Low")</f>
        <v>Low</v>
      </c>
      <c r="L300" s="17">
        <f t="shared" si="33"/>
        <v>2023</v>
      </c>
      <c r="M300" s="17" t="str">
        <f t="shared" si="34"/>
        <v>Connie Johnson</v>
      </c>
      <c r="N300" s="17" t="str">
        <f t="shared" si="35"/>
        <v>CONNIE JOHNSON</v>
      </c>
      <c r="O300" s="20">
        <f t="shared" si="36"/>
        <v>3400.6320000000001</v>
      </c>
      <c r="P300" s="20" t="str">
        <f t="shared" si="37"/>
        <v>Nov-2023</v>
      </c>
      <c r="Q300" s="46">
        <f t="shared" si="38"/>
        <v>11</v>
      </c>
      <c r="R300" s="46">
        <f t="shared" si="39"/>
        <v>2023</v>
      </c>
    </row>
    <row r="301" spans="1:18">
      <c r="A301">
        <v>2016</v>
      </c>
      <c r="B301" s="2">
        <v>45241</v>
      </c>
      <c r="C301" t="s">
        <v>405</v>
      </c>
      <c r="D301" t="s">
        <v>31</v>
      </c>
      <c r="E301" t="s">
        <v>20</v>
      </c>
      <c r="F301" t="s">
        <v>26</v>
      </c>
      <c r="G301">
        <v>4</v>
      </c>
      <c r="H301" s="20">
        <v>398.57</v>
      </c>
      <c r="I301">
        <v>1594.28</v>
      </c>
      <c r="J301" s="20">
        <f t="shared" si="32"/>
        <v>1594.28</v>
      </c>
      <c r="K301" s="17" t="str">
        <f>IF('Main Data'!I301&gt;=5000,"High", "Low")</f>
        <v>Low</v>
      </c>
      <c r="L301" s="17">
        <f t="shared" si="33"/>
        <v>2023</v>
      </c>
      <c r="M301" s="17" t="str">
        <f t="shared" si="34"/>
        <v>Karen Combs</v>
      </c>
      <c r="N301" s="17" t="str">
        <f t="shared" si="35"/>
        <v>KAREN COMBS</v>
      </c>
      <c r="O301" s="20">
        <f t="shared" si="36"/>
        <v>1434.8520000000001</v>
      </c>
      <c r="P301" s="20" t="str">
        <f t="shared" si="37"/>
        <v>Nov-2023</v>
      </c>
      <c r="Q301" s="46">
        <f t="shared" si="38"/>
        <v>11</v>
      </c>
      <c r="R301" s="46">
        <f t="shared" si="39"/>
        <v>2023</v>
      </c>
    </row>
    <row r="302" spans="1:18">
      <c r="A302">
        <v>5931</v>
      </c>
      <c r="B302" s="2">
        <v>45242</v>
      </c>
      <c r="C302" t="s">
        <v>621</v>
      </c>
      <c r="D302" t="s">
        <v>31</v>
      </c>
      <c r="E302" t="s">
        <v>11</v>
      </c>
      <c r="F302" t="s">
        <v>43</v>
      </c>
      <c r="G302">
        <v>2</v>
      </c>
      <c r="H302" s="20">
        <v>402.21</v>
      </c>
      <c r="I302">
        <v>804.42</v>
      </c>
      <c r="J302" s="20">
        <f t="shared" si="32"/>
        <v>804.42</v>
      </c>
      <c r="K302" s="17" t="str">
        <f>IF('Main Data'!I302&gt;=5000,"High", "Low")</f>
        <v>Low</v>
      </c>
      <c r="L302" s="17">
        <f t="shared" si="33"/>
        <v>2023</v>
      </c>
      <c r="M302" s="17" t="str">
        <f t="shared" si="34"/>
        <v>Natasha Gaines</v>
      </c>
      <c r="N302" s="17" t="str">
        <f t="shared" si="35"/>
        <v>NATASHA GAINES</v>
      </c>
      <c r="O302" s="20">
        <f t="shared" si="36"/>
        <v>723.97799999999995</v>
      </c>
      <c r="P302" s="20" t="str">
        <f t="shared" si="37"/>
        <v>Nov-2023</v>
      </c>
      <c r="Q302" s="46">
        <f t="shared" si="38"/>
        <v>11</v>
      </c>
      <c r="R302" s="46">
        <f t="shared" si="39"/>
        <v>2023</v>
      </c>
    </row>
    <row r="303" spans="1:18">
      <c r="A303">
        <v>9859</v>
      </c>
      <c r="B303" s="2">
        <v>45242</v>
      </c>
      <c r="C303" t="s">
        <v>788</v>
      </c>
      <c r="D303" t="s">
        <v>10</v>
      </c>
      <c r="E303" t="s">
        <v>14</v>
      </c>
      <c r="F303" t="s">
        <v>43</v>
      </c>
      <c r="G303">
        <v>3</v>
      </c>
      <c r="H303" s="20">
        <v>96.77</v>
      </c>
      <c r="I303">
        <v>290.31</v>
      </c>
      <c r="J303" s="20">
        <f t="shared" si="32"/>
        <v>290.31</v>
      </c>
      <c r="K303" s="17" t="str">
        <f>IF('Main Data'!I303&gt;=5000,"High", "Low")</f>
        <v>Low</v>
      </c>
      <c r="L303" s="17">
        <f t="shared" si="33"/>
        <v>2023</v>
      </c>
      <c r="M303" s="17" t="str">
        <f t="shared" si="34"/>
        <v>Heather Hernandez</v>
      </c>
      <c r="N303" s="17" t="str">
        <f t="shared" si="35"/>
        <v>HEATHER HERNANDEZ</v>
      </c>
      <c r="O303" s="20">
        <f t="shared" si="36"/>
        <v>261.279</v>
      </c>
      <c r="P303" s="20" t="str">
        <f t="shared" si="37"/>
        <v>Nov-2023</v>
      </c>
      <c r="Q303" s="46">
        <f t="shared" si="38"/>
        <v>11</v>
      </c>
      <c r="R303" s="46">
        <f t="shared" si="39"/>
        <v>2023</v>
      </c>
    </row>
    <row r="304" spans="1:18">
      <c r="A304">
        <v>4854</v>
      </c>
      <c r="B304" s="2">
        <v>45243</v>
      </c>
      <c r="C304" t="s">
        <v>752</v>
      </c>
      <c r="D304" t="s">
        <v>10</v>
      </c>
      <c r="E304" t="s">
        <v>20</v>
      </c>
      <c r="F304" t="s">
        <v>35</v>
      </c>
      <c r="G304">
        <v>1</v>
      </c>
      <c r="H304" s="20">
        <v>562.21</v>
      </c>
      <c r="I304">
        <v>562.21</v>
      </c>
      <c r="J304" s="20">
        <f t="shared" si="32"/>
        <v>562.21</v>
      </c>
      <c r="K304" s="17" t="str">
        <f>IF('Main Data'!I304&gt;=5000,"High", "Low")</f>
        <v>Low</v>
      </c>
      <c r="L304" s="17">
        <f t="shared" si="33"/>
        <v>2023</v>
      </c>
      <c r="M304" s="17" t="str">
        <f t="shared" si="34"/>
        <v>Olivia Fernandez</v>
      </c>
      <c r="N304" s="17" t="str">
        <f t="shared" si="35"/>
        <v>OLIVIA FERNANDEZ</v>
      </c>
      <c r="O304" s="20">
        <f t="shared" si="36"/>
        <v>505.98900000000003</v>
      </c>
      <c r="P304" s="20" t="str">
        <f t="shared" si="37"/>
        <v>Nov-2023</v>
      </c>
      <c r="Q304" s="46">
        <f t="shared" si="38"/>
        <v>11</v>
      </c>
      <c r="R304" s="46">
        <f t="shared" si="39"/>
        <v>2023</v>
      </c>
    </row>
    <row r="305" spans="1:18">
      <c r="A305">
        <v>6798</v>
      </c>
      <c r="B305" s="2">
        <v>45243</v>
      </c>
      <c r="C305" t="s">
        <v>841</v>
      </c>
      <c r="D305" t="s">
        <v>17</v>
      </c>
      <c r="E305" t="s">
        <v>20</v>
      </c>
      <c r="F305" t="s">
        <v>43</v>
      </c>
      <c r="G305">
        <v>7</v>
      </c>
      <c r="H305" s="20">
        <v>653.70000000000005</v>
      </c>
      <c r="I305">
        <v>4575.9000000000005</v>
      </c>
      <c r="J305" s="20">
        <f t="shared" si="32"/>
        <v>4575.9000000000005</v>
      </c>
      <c r="K305" s="17" t="str">
        <f>IF('Main Data'!I305&gt;=5000,"High", "Low")</f>
        <v>Low</v>
      </c>
      <c r="L305" s="17">
        <f t="shared" si="33"/>
        <v>2023</v>
      </c>
      <c r="M305" s="17" t="str">
        <f t="shared" si="34"/>
        <v>Daniel Perez</v>
      </c>
      <c r="N305" s="17" t="str">
        <f t="shared" si="35"/>
        <v>DANIEL PEREZ</v>
      </c>
      <c r="O305" s="20">
        <f t="shared" si="36"/>
        <v>4118.3100000000004</v>
      </c>
      <c r="P305" s="20" t="str">
        <f t="shared" si="37"/>
        <v>Nov-2023</v>
      </c>
      <c r="Q305" s="46">
        <f t="shared" si="38"/>
        <v>11</v>
      </c>
      <c r="R305" s="46">
        <f t="shared" si="39"/>
        <v>2023</v>
      </c>
    </row>
    <row r="306" spans="1:18">
      <c r="A306">
        <v>5585</v>
      </c>
      <c r="B306" s="2">
        <v>45243</v>
      </c>
      <c r="C306" t="s">
        <v>893</v>
      </c>
      <c r="D306" t="s">
        <v>31</v>
      </c>
      <c r="E306" t="s">
        <v>20</v>
      </c>
      <c r="F306" t="s">
        <v>18</v>
      </c>
      <c r="G306">
        <v>5</v>
      </c>
      <c r="H306" s="20">
        <v>493.36</v>
      </c>
      <c r="I306">
        <v>2466.8000000000002</v>
      </c>
      <c r="J306" s="20">
        <f t="shared" si="32"/>
        <v>2466.8000000000002</v>
      </c>
      <c r="K306" s="17" t="str">
        <f>IF('Main Data'!I306&gt;=5000,"High", "Low")</f>
        <v>Low</v>
      </c>
      <c r="L306" s="17">
        <f t="shared" si="33"/>
        <v>2023</v>
      </c>
      <c r="M306" s="17" t="str">
        <f t="shared" si="34"/>
        <v>George Evans</v>
      </c>
      <c r="N306" s="17" t="str">
        <f t="shared" si="35"/>
        <v>GEORGE EVANS</v>
      </c>
      <c r="O306" s="20">
        <f t="shared" si="36"/>
        <v>2220.12</v>
      </c>
      <c r="P306" s="20" t="str">
        <f t="shared" si="37"/>
        <v>Nov-2023</v>
      </c>
      <c r="Q306" s="46">
        <f t="shared" si="38"/>
        <v>11</v>
      </c>
      <c r="R306" s="46">
        <f t="shared" si="39"/>
        <v>2023</v>
      </c>
    </row>
    <row r="307" spans="1:18">
      <c r="A307">
        <v>1258</v>
      </c>
      <c r="B307" s="2">
        <v>45244</v>
      </c>
      <c r="C307" t="s">
        <v>403</v>
      </c>
      <c r="D307" t="s">
        <v>17</v>
      </c>
      <c r="E307" t="s">
        <v>20</v>
      </c>
      <c r="F307" t="s">
        <v>21</v>
      </c>
      <c r="G307">
        <v>4</v>
      </c>
      <c r="H307" s="20">
        <v>21.5</v>
      </c>
      <c r="I307">
        <v>86</v>
      </c>
      <c r="J307" s="20">
        <f t="shared" si="32"/>
        <v>86</v>
      </c>
      <c r="K307" s="17" t="str">
        <f>IF('Main Data'!I307&gt;=5000,"High", "Low")</f>
        <v>Low</v>
      </c>
      <c r="L307" s="17">
        <f t="shared" si="33"/>
        <v>2023</v>
      </c>
      <c r="M307" s="17" t="str">
        <f t="shared" si="34"/>
        <v>Andrea Ruiz</v>
      </c>
      <c r="N307" s="17" t="str">
        <f t="shared" si="35"/>
        <v>ANDREA RUIZ</v>
      </c>
      <c r="O307" s="20">
        <f t="shared" si="36"/>
        <v>77.400000000000006</v>
      </c>
      <c r="P307" s="20" t="str">
        <f t="shared" si="37"/>
        <v>Nov-2023</v>
      </c>
      <c r="Q307" s="46">
        <f t="shared" si="38"/>
        <v>11</v>
      </c>
      <c r="R307" s="46">
        <f t="shared" si="39"/>
        <v>2023</v>
      </c>
    </row>
    <row r="308" spans="1:18">
      <c r="A308">
        <v>7477</v>
      </c>
      <c r="B308" s="2">
        <v>45244</v>
      </c>
      <c r="C308" t="s">
        <v>829</v>
      </c>
      <c r="D308" t="s">
        <v>10</v>
      </c>
      <c r="E308" t="s">
        <v>11</v>
      </c>
      <c r="F308" t="s">
        <v>35</v>
      </c>
      <c r="G308">
        <v>5</v>
      </c>
      <c r="H308" s="20">
        <v>143.81</v>
      </c>
      <c r="I308">
        <v>719.05</v>
      </c>
      <c r="J308" s="20">
        <f t="shared" si="32"/>
        <v>719.05</v>
      </c>
      <c r="K308" s="17" t="str">
        <f>IF('Main Data'!I308&gt;=5000,"High", "Low")</f>
        <v>Low</v>
      </c>
      <c r="L308" s="17">
        <f t="shared" si="33"/>
        <v>2023</v>
      </c>
      <c r="M308" s="17" t="str">
        <f t="shared" si="34"/>
        <v>Colin Mitchell</v>
      </c>
      <c r="N308" s="17" t="str">
        <f t="shared" si="35"/>
        <v>COLIN MITCHELL</v>
      </c>
      <c r="O308" s="20">
        <f t="shared" si="36"/>
        <v>647.14499999999998</v>
      </c>
      <c r="P308" s="20" t="str">
        <f t="shared" si="37"/>
        <v>Nov-2023</v>
      </c>
      <c r="Q308" s="46">
        <f t="shared" si="38"/>
        <v>11</v>
      </c>
      <c r="R308" s="46">
        <f t="shared" si="39"/>
        <v>2023</v>
      </c>
    </row>
    <row r="309" spans="1:18">
      <c r="A309">
        <v>7062</v>
      </c>
      <c r="B309" s="2">
        <v>45245</v>
      </c>
      <c r="C309" t="s">
        <v>598</v>
      </c>
      <c r="D309" t="s">
        <v>10</v>
      </c>
      <c r="E309" t="s">
        <v>11</v>
      </c>
      <c r="F309" t="s">
        <v>18</v>
      </c>
      <c r="G309">
        <v>5</v>
      </c>
      <c r="H309" s="20">
        <v>661.27</v>
      </c>
      <c r="I309">
        <v>3306.35</v>
      </c>
      <c r="J309" s="20">
        <f t="shared" si="32"/>
        <v>3306.35</v>
      </c>
      <c r="K309" s="17" t="str">
        <f>IF('Main Data'!I309&gt;=5000,"High", "Low")</f>
        <v>Low</v>
      </c>
      <c r="L309" s="17">
        <f t="shared" si="33"/>
        <v>2023</v>
      </c>
      <c r="M309" s="17" t="str">
        <f t="shared" si="34"/>
        <v>Emily Kelley</v>
      </c>
      <c r="N309" s="17" t="str">
        <f t="shared" si="35"/>
        <v>EMILY KELLEY</v>
      </c>
      <c r="O309" s="20">
        <f t="shared" si="36"/>
        <v>2975.7150000000001</v>
      </c>
      <c r="P309" s="20" t="str">
        <f t="shared" si="37"/>
        <v>Nov-2023</v>
      </c>
      <c r="Q309" s="46">
        <f t="shared" si="38"/>
        <v>11</v>
      </c>
      <c r="R309" s="46">
        <f t="shared" si="39"/>
        <v>2023</v>
      </c>
    </row>
    <row r="310" spans="1:18">
      <c r="A310">
        <v>1062</v>
      </c>
      <c r="B310" s="2">
        <v>45246</v>
      </c>
      <c r="C310" t="s">
        <v>102</v>
      </c>
      <c r="D310" t="s">
        <v>31</v>
      </c>
      <c r="E310" t="s">
        <v>14</v>
      </c>
      <c r="F310" t="s">
        <v>43</v>
      </c>
      <c r="G310">
        <v>1</v>
      </c>
      <c r="H310" s="20">
        <v>174.62</v>
      </c>
      <c r="I310">
        <v>174.62</v>
      </c>
      <c r="J310" s="20">
        <f t="shared" si="32"/>
        <v>174.62</v>
      </c>
      <c r="K310" s="17" t="str">
        <f>IF('Main Data'!I310&gt;=5000,"High", "Low")</f>
        <v>Low</v>
      </c>
      <c r="L310" s="17">
        <f t="shared" si="33"/>
        <v>2023</v>
      </c>
      <c r="M310" s="17" t="str">
        <f t="shared" si="34"/>
        <v>Katrina Mcmahon</v>
      </c>
      <c r="N310" s="17" t="str">
        <f t="shared" si="35"/>
        <v>KATRINA MCMAHON</v>
      </c>
      <c r="O310" s="20">
        <f t="shared" si="36"/>
        <v>157.15800000000002</v>
      </c>
      <c r="P310" s="20" t="str">
        <f t="shared" si="37"/>
        <v>Nov-2023</v>
      </c>
      <c r="Q310" s="46">
        <f t="shared" si="38"/>
        <v>11</v>
      </c>
      <c r="R310" s="46">
        <f t="shared" si="39"/>
        <v>2023</v>
      </c>
    </row>
    <row r="311" spans="1:18">
      <c r="A311">
        <v>1375</v>
      </c>
      <c r="B311" s="2">
        <v>45246</v>
      </c>
      <c r="C311" t="s">
        <v>444</v>
      </c>
      <c r="D311" t="s">
        <v>10</v>
      </c>
      <c r="E311" t="s">
        <v>20</v>
      </c>
      <c r="F311" t="s">
        <v>35</v>
      </c>
      <c r="G311">
        <v>5</v>
      </c>
      <c r="H311" s="20">
        <v>872.26</v>
      </c>
      <c r="I311">
        <v>4361.3</v>
      </c>
      <c r="J311" s="20">
        <f t="shared" si="32"/>
        <v>4361.3</v>
      </c>
      <c r="K311" s="17" t="str">
        <f>IF('Main Data'!I311&gt;=5000,"High", "Low")</f>
        <v>Low</v>
      </c>
      <c r="L311" s="17">
        <f t="shared" si="33"/>
        <v>2023</v>
      </c>
      <c r="M311" s="17" t="str">
        <f t="shared" si="34"/>
        <v>Eric Walker</v>
      </c>
      <c r="N311" s="17" t="str">
        <f t="shared" si="35"/>
        <v>ERIC WALKER</v>
      </c>
      <c r="O311" s="20">
        <f t="shared" si="36"/>
        <v>3925.17</v>
      </c>
      <c r="P311" s="20" t="str">
        <f t="shared" si="37"/>
        <v>Nov-2023</v>
      </c>
      <c r="Q311" s="46">
        <f t="shared" si="38"/>
        <v>11</v>
      </c>
      <c r="R311" s="46">
        <f t="shared" si="39"/>
        <v>2023</v>
      </c>
    </row>
    <row r="312" spans="1:18">
      <c r="A312">
        <v>9976</v>
      </c>
      <c r="B312" s="2">
        <v>45246</v>
      </c>
      <c r="C312" t="s">
        <v>761</v>
      </c>
      <c r="D312" t="s">
        <v>10</v>
      </c>
      <c r="E312" t="s">
        <v>11</v>
      </c>
      <c r="F312" t="s">
        <v>18</v>
      </c>
      <c r="G312">
        <v>7</v>
      </c>
      <c r="H312" s="20">
        <v>540.47</v>
      </c>
      <c r="I312">
        <v>3783.29</v>
      </c>
      <c r="J312" s="20">
        <f t="shared" si="32"/>
        <v>3783.29</v>
      </c>
      <c r="K312" s="17" t="str">
        <f>IF('Main Data'!I312&gt;=5000,"High", "Low")</f>
        <v>Low</v>
      </c>
      <c r="L312" s="17">
        <f t="shared" si="33"/>
        <v>2023</v>
      </c>
      <c r="M312" s="17" t="str">
        <f t="shared" si="34"/>
        <v>Timothy Ramirez</v>
      </c>
      <c r="N312" s="17" t="str">
        <f t="shared" si="35"/>
        <v>TIMOTHY RAMIREZ</v>
      </c>
      <c r="O312" s="20">
        <f t="shared" si="36"/>
        <v>3404.9610000000002</v>
      </c>
      <c r="P312" s="20" t="str">
        <f t="shared" si="37"/>
        <v>Nov-2023</v>
      </c>
      <c r="Q312" s="46">
        <f t="shared" si="38"/>
        <v>11</v>
      </c>
      <c r="R312" s="46">
        <f t="shared" si="39"/>
        <v>2023</v>
      </c>
    </row>
    <row r="313" spans="1:18">
      <c r="A313">
        <v>8067</v>
      </c>
      <c r="B313" s="2">
        <v>45246</v>
      </c>
      <c r="C313" t="s">
        <v>807</v>
      </c>
      <c r="D313" t="s">
        <v>25</v>
      </c>
      <c r="E313" t="s">
        <v>20</v>
      </c>
      <c r="F313" t="s">
        <v>35</v>
      </c>
      <c r="G313">
        <v>4</v>
      </c>
      <c r="H313" s="20">
        <v>807.87</v>
      </c>
      <c r="I313">
        <v>3231.48</v>
      </c>
      <c r="J313" s="20">
        <f t="shared" si="32"/>
        <v>3231.48</v>
      </c>
      <c r="K313" s="17" t="str">
        <f>IF('Main Data'!I313&gt;=5000,"High", "Low")</f>
        <v>Low</v>
      </c>
      <c r="L313" s="17">
        <f t="shared" si="33"/>
        <v>2023</v>
      </c>
      <c r="M313" s="17" t="str">
        <f t="shared" si="34"/>
        <v>Alicia Contreras Md</v>
      </c>
      <c r="N313" s="17" t="str">
        <f t="shared" si="35"/>
        <v>ALICIA CONTRERAS MD</v>
      </c>
      <c r="O313" s="20">
        <f t="shared" si="36"/>
        <v>2908.3319999999999</v>
      </c>
      <c r="P313" s="20" t="str">
        <f t="shared" si="37"/>
        <v>Nov-2023</v>
      </c>
      <c r="Q313" s="46">
        <f t="shared" si="38"/>
        <v>11</v>
      </c>
      <c r="R313" s="46">
        <f t="shared" si="39"/>
        <v>2023</v>
      </c>
    </row>
    <row r="314" spans="1:18">
      <c r="A314">
        <v>6915</v>
      </c>
      <c r="B314" s="2">
        <v>45248</v>
      </c>
      <c r="C314" t="s">
        <v>974</v>
      </c>
      <c r="D314" t="s">
        <v>25</v>
      </c>
      <c r="E314" t="s">
        <v>14</v>
      </c>
      <c r="F314" t="s">
        <v>15</v>
      </c>
      <c r="G314">
        <v>8</v>
      </c>
      <c r="H314" s="20">
        <v>205.5</v>
      </c>
      <c r="I314">
        <v>1644</v>
      </c>
      <c r="J314" s="20">
        <f t="shared" si="32"/>
        <v>1644</v>
      </c>
      <c r="K314" s="17" t="str">
        <f>IF('Main Data'!I314&gt;=5000,"High", "Low")</f>
        <v>Low</v>
      </c>
      <c r="L314" s="17">
        <f t="shared" si="33"/>
        <v>2023</v>
      </c>
      <c r="M314" s="17" t="str">
        <f t="shared" si="34"/>
        <v>George Beck</v>
      </c>
      <c r="N314" s="17" t="str">
        <f t="shared" si="35"/>
        <v>GEORGE BECK</v>
      </c>
      <c r="O314" s="20">
        <f t="shared" si="36"/>
        <v>1479.6000000000001</v>
      </c>
      <c r="P314" s="20" t="str">
        <f t="shared" si="37"/>
        <v>Nov-2023</v>
      </c>
      <c r="Q314" s="46">
        <f t="shared" si="38"/>
        <v>11</v>
      </c>
      <c r="R314" s="46">
        <f t="shared" si="39"/>
        <v>2023</v>
      </c>
    </row>
    <row r="315" spans="1:18">
      <c r="A315">
        <v>1489</v>
      </c>
      <c r="B315" s="2">
        <v>45249</v>
      </c>
      <c r="C315" t="s">
        <v>917</v>
      </c>
      <c r="D315" t="s">
        <v>25</v>
      </c>
      <c r="E315" t="s">
        <v>14</v>
      </c>
      <c r="F315" t="s">
        <v>29</v>
      </c>
      <c r="G315">
        <v>7</v>
      </c>
      <c r="H315" s="20">
        <v>75.989999999999995</v>
      </c>
      <c r="I315">
        <v>531.92999999999995</v>
      </c>
      <c r="J315" s="20">
        <f t="shared" si="32"/>
        <v>531.92999999999995</v>
      </c>
      <c r="K315" s="17" t="str">
        <f>IF('Main Data'!I315&gt;=5000,"High", "Low")</f>
        <v>Low</v>
      </c>
      <c r="L315" s="17">
        <f t="shared" si="33"/>
        <v>2023</v>
      </c>
      <c r="M315" s="17" t="str">
        <f t="shared" si="34"/>
        <v>Thomas Phillips</v>
      </c>
      <c r="N315" s="17" t="str">
        <f t="shared" si="35"/>
        <v>THOMAS PHILLIPS</v>
      </c>
      <c r="O315" s="20">
        <f t="shared" si="36"/>
        <v>478.73699999999997</v>
      </c>
      <c r="P315" s="20" t="str">
        <f t="shared" si="37"/>
        <v>Nov-2023</v>
      </c>
      <c r="Q315" s="46">
        <f t="shared" si="38"/>
        <v>11</v>
      </c>
      <c r="R315" s="46">
        <f t="shared" si="39"/>
        <v>2023</v>
      </c>
    </row>
    <row r="316" spans="1:18">
      <c r="A316">
        <v>5374</v>
      </c>
      <c r="B316" s="2">
        <v>45250</v>
      </c>
      <c r="C316" t="s">
        <v>429</v>
      </c>
      <c r="D316" t="s">
        <v>25</v>
      </c>
      <c r="E316" t="s">
        <v>20</v>
      </c>
      <c r="F316" t="s">
        <v>26</v>
      </c>
      <c r="G316">
        <v>2</v>
      </c>
      <c r="H316" s="20">
        <v>402.95</v>
      </c>
      <c r="I316">
        <v>805.9</v>
      </c>
      <c r="J316" s="20">
        <f t="shared" si="32"/>
        <v>805.9</v>
      </c>
      <c r="K316" s="17" t="str">
        <f>IF('Main Data'!I316&gt;=5000,"High", "Low")</f>
        <v>Low</v>
      </c>
      <c r="L316" s="17">
        <f t="shared" si="33"/>
        <v>2023</v>
      </c>
      <c r="M316" s="17" t="str">
        <f t="shared" si="34"/>
        <v>Randy Smith</v>
      </c>
      <c r="N316" s="17" t="str">
        <f t="shared" si="35"/>
        <v>RANDY SMITH</v>
      </c>
      <c r="O316" s="20">
        <f t="shared" si="36"/>
        <v>725.31</v>
      </c>
      <c r="P316" s="20" t="str">
        <f t="shared" si="37"/>
        <v>Nov-2023</v>
      </c>
      <c r="Q316" s="46">
        <f t="shared" si="38"/>
        <v>11</v>
      </c>
      <c r="R316" s="46">
        <f t="shared" si="39"/>
        <v>2023</v>
      </c>
    </row>
    <row r="317" spans="1:18">
      <c r="A317">
        <v>9678</v>
      </c>
      <c r="B317" s="2">
        <v>45251</v>
      </c>
      <c r="C317" t="s">
        <v>887</v>
      </c>
      <c r="D317" t="s">
        <v>31</v>
      </c>
      <c r="E317" t="s">
        <v>20</v>
      </c>
      <c r="F317" t="s">
        <v>43</v>
      </c>
      <c r="G317">
        <v>4</v>
      </c>
      <c r="H317" s="20">
        <v>492.98</v>
      </c>
      <c r="I317">
        <v>1971.92</v>
      </c>
      <c r="J317" s="20">
        <f t="shared" si="32"/>
        <v>1971.92</v>
      </c>
      <c r="K317" s="17" t="str">
        <f>IF('Main Data'!I317&gt;=5000,"High", "Low")</f>
        <v>Low</v>
      </c>
      <c r="L317" s="17">
        <f t="shared" si="33"/>
        <v>2023</v>
      </c>
      <c r="M317" s="17" t="str">
        <f t="shared" si="34"/>
        <v>Jill Lewis</v>
      </c>
      <c r="N317" s="17" t="str">
        <f t="shared" si="35"/>
        <v>JILL LEWIS</v>
      </c>
      <c r="O317" s="20">
        <f t="shared" si="36"/>
        <v>1774.7280000000001</v>
      </c>
      <c r="P317" s="20" t="str">
        <f t="shared" si="37"/>
        <v>Nov-2023</v>
      </c>
      <c r="Q317" s="46">
        <f t="shared" si="38"/>
        <v>11</v>
      </c>
      <c r="R317" s="46">
        <f t="shared" si="39"/>
        <v>2023</v>
      </c>
    </row>
    <row r="318" spans="1:18">
      <c r="A318">
        <v>8635</v>
      </c>
      <c r="B318" s="2">
        <v>45252</v>
      </c>
      <c r="C318" t="s">
        <v>392</v>
      </c>
      <c r="D318" t="s">
        <v>31</v>
      </c>
      <c r="E318" t="s">
        <v>14</v>
      </c>
      <c r="F318" t="s">
        <v>21</v>
      </c>
      <c r="G318">
        <v>1</v>
      </c>
      <c r="H318" s="20">
        <v>133.93</v>
      </c>
      <c r="I318">
        <v>133.93</v>
      </c>
      <c r="J318" s="20">
        <f t="shared" si="32"/>
        <v>133.93</v>
      </c>
      <c r="K318" s="17" t="str">
        <f>IF('Main Data'!I318&gt;=5000,"High", "Low")</f>
        <v>Low</v>
      </c>
      <c r="L318" s="17">
        <f t="shared" si="33"/>
        <v>2023</v>
      </c>
      <c r="M318" s="17" t="str">
        <f t="shared" si="34"/>
        <v>Cynthia Vaughan</v>
      </c>
      <c r="N318" s="17" t="str">
        <f t="shared" si="35"/>
        <v>CYNTHIA VAUGHAN</v>
      </c>
      <c r="O318" s="20">
        <f t="shared" si="36"/>
        <v>120.53700000000001</v>
      </c>
      <c r="P318" s="20" t="str">
        <f t="shared" si="37"/>
        <v>Nov-2023</v>
      </c>
      <c r="Q318" s="46">
        <f t="shared" si="38"/>
        <v>11</v>
      </c>
      <c r="R318" s="46">
        <f t="shared" si="39"/>
        <v>2023</v>
      </c>
    </row>
    <row r="319" spans="1:18">
      <c r="A319">
        <v>5278</v>
      </c>
      <c r="B319" s="2">
        <v>45252</v>
      </c>
      <c r="C319" t="s">
        <v>891</v>
      </c>
      <c r="D319" t="s">
        <v>10</v>
      </c>
      <c r="E319" t="s">
        <v>14</v>
      </c>
      <c r="F319" t="s">
        <v>18</v>
      </c>
      <c r="G319">
        <v>4</v>
      </c>
      <c r="H319" s="20">
        <v>845.91</v>
      </c>
      <c r="I319">
        <v>3383.64</v>
      </c>
      <c r="J319" s="20">
        <f t="shared" si="32"/>
        <v>3383.64</v>
      </c>
      <c r="K319" s="17" t="str">
        <f>IF('Main Data'!I319&gt;=5000,"High", "Low")</f>
        <v>Low</v>
      </c>
      <c r="L319" s="17">
        <f t="shared" si="33"/>
        <v>2023</v>
      </c>
      <c r="M319" s="17" t="str">
        <f t="shared" si="34"/>
        <v>Jacqueline Anderson</v>
      </c>
      <c r="N319" s="17" t="str">
        <f t="shared" si="35"/>
        <v>JACQUELINE ANDERSON</v>
      </c>
      <c r="O319" s="20">
        <f t="shared" si="36"/>
        <v>3045.2759999999998</v>
      </c>
      <c r="P319" s="20" t="str">
        <f t="shared" si="37"/>
        <v>Nov-2023</v>
      </c>
      <c r="Q319" s="46">
        <f t="shared" si="38"/>
        <v>11</v>
      </c>
      <c r="R319" s="46">
        <f t="shared" si="39"/>
        <v>2023</v>
      </c>
    </row>
    <row r="320" spans="1:18">
      <c r="A320">
        <v>6063</v>
      </c>
      <c r="B320" s="2">
        <v>45253</v>
      </c>
      <c r="C320" t="s">
        <v>401</v>
      </c>
      <c r="D320" t="s">
        <v>17</v>
      </c>
      <c r="E320" t="s">
        <v>20</v>
      </c>
      <c r="F320" t="s">
        <v>21</v>
      </c>
      <c r="G320">
        <v>6</v>
      </c>
      <c r="H320" s="20">
        <v>317.26</v>
      </c>
      <c r="I320">
        <v>1903.56</v>
      </c>
      <c r="J320" s="20">
        <f t="shared" si="32"/>
        <v>1903.56</v>
      </c>
      <c r="K320" s="17" t="str">
        <f>IF('Main Data'!I320&gt;=5000,"High", "Low")</f>
        <v>Low</v>
      </c>
      <c r="L320" s="17">
        <f t="shared" si="33"/>
        <v>2023</v>
      </c>
      <c r="M320" s="17" t="str">
        <f t="shared" si="34"/>
        <v>Debra Wilson</v>
      </c>
      <c r="N320" s="17" t="str">
        <f t="shared" si="35"/>
        <v>DEBRA WILSON</v>
      </c>
      <c r="O320" s="20">
        <f t="shared" si="36"/>
        <v>1713.204</v>
      </c>
      <c r="P320" s="20" t="str">
        <f t="shared" si="37"/>
        <v>Nov-2023</v>
      </c>
      <c r="Q320" s="46">
        <f t="shared" si="38"/>
        <v>11</v>
      </c>
      <c r="R320" s="46">
        <f t="shared" si="39"/>
        <v>2023</v>
      </c>
    </row>
    <row r="321" spans="1:18">
      <c r="A321">
        <v>9032</v>
      </c>
      <c r="B321" s="2">
        <v>45253</v>
      </c>
      <c r="C321" t="s">
        <v>714</v>
      </c>
      <c r="D321" t="s">
        <v>25</v>
      </c>
      <c r="E321" t="s">
        <v>14</v>
      </c>
      <c r="F321" t="s">
        <v>43</v>
      </c>
      <c r="G321">
        <v>7</v>
      </c>
      <c r="H321" s="20">
        <v>551.23</v>
      </c>
      <c r="I321">
        <v>3858.61</v>
      </c>
      <c r="J321" s="20">
        <f t="shared" si="32"/>
        <v>3858.61</v>
      </c>
      <c r="K321" s="17" t="str">
        <f>IF('Main Data'!I321&gt;=5000,"High", "Low")</f>
        <v>Low</v>
      </c>
      <c r="L321" s="17">
        <f t="shared" si="33"/>
        <v>2023</v>
      </c>
      <c r="M321" s="17" t="str">
        <f t="shared" si="34"/>
        <v>Craig Ramirez</v>
      </c>
      <c r="N321" s="17" t="str">
        <f t="shared" si="35"/>
        <v>CRAIG RAMIREZ</v>
      </c>
      <c r="O321" s="20">
        <f t="shared" si="36"/>
        <v>3472.7490000000003</v>
      </c>
      <c r="P321" s="20" t="str">
        <f t="shared" si="37"/>
        <v>Nov-2023</v>
      </c>
      <c r="Q321" s="46">
        <f t="shared" si="38"/>
        <v>11</v>
      </c>
      <c r="R321" s="46">
        <f t="shared" si="39"/>
        <v>2023</v>
      </c>
    </row>
    <row r="322" spans="1:18">
      <c r="A322">
        <v>4738</v>
      </c>
      <c r="B322" s="2">
        <v>45254</v>
      </c>
      <c r="C322" t="s">
        <v>121</v>
      </c>
      <c r="D322" t="s">
        <v>17</v>
      </c>
      <c r="E322" t="s">
        <v>14</v>
      </c>
      <c r="F322" t="s">
        <v>12</v>
      </c>
      <c r="G322">
        <v>6</v>
      </c>
      <c r="H322" s="20">
        <v>60.91</v>
      </c>
      <c r="I322">
        <v>365.46</v>
      </c>
      <c r="J322" s="20">
        <f t="shared" si="32"/>
        <v>365.46</v>
      </c>
      <c r="K322" s="17" t="str">
        <f>IF('Main Data'!I322&gt;=5000,"High", "Low")</f>
        <v>Low</v>
      </c>
      <c r="L322" s="17">
        <f t="shared" si="33"/>
        <v>2023</v>
      </c>
      <c r="M322" s="17" t="str">
        <f t="shared" si="34"/>
        <v>Melissa Smith</v>
      </c>
      <c r="N322" s="17" t="str">
        <f t="shared" si="35"/>
        <v>MELISSA SMITH</v>
      </c>
      <c r="O322" s="20">
        <f t="shared" si="36"/>
        <v>328.91399999999999</v>
      </c>
      <c r="P322" s="20" t="str">
        <f t="shared" si="37"/>
        <v>Nov-2023</v>
      </c>
      <c r="Q322" s="46">
        <f t="shared" si="38"/>
        <v>11</v>
      </c>
      <c r="R322" s="46">
        <f t="shared" si="39"/>
        <v>2023</v>
      </c>
    </row>
    <row r="323" spans="1:18">
      <c r="A323">
        <v>9903</v>
      </c>
      <c r="B323" s="2">
        <v>45254</v>
      </c>
      <c r="C323" t="s">
        <v>300</v>
      </c>
      <c r="D323" t="s">
        <v>17</v>
      </c>
      <c r="E323" t="s">
        <v>20</v>
      </c>
      <c r="F323" t="s">
        <v>26</v>
      </c>
      <c r="G323">
        <v>5</v>
      </c>
      <c r="H323" s="20">
        <v>873.13</v>
      </c>
      <c r="I323">
        <v>4365.6499999999996</v>
      </c>
      <c r="J323" s="20">
        <f t="shared" ref="J323:J386" si="40">G323*H323</f>
        <v>4365.6499999999996</v>
      </c>
      <c r="K323" s="17" t="str">
        <f>IF('Main Data'!I323&gt;=5000,"High", "Low")</f>
        <v>Low</v>
      </c>
      <c r="L323" s="17">
        <f t="shared" ref="L323:L386" si="41">YEAR(B323)</f>
        <v>2023</v>
      </c>
      <c r="M323" s="17" t="str">
        <f t="shared" ref="M323:M386" si="42">PROPER(C323)</f>
        <v>Kimberly Smith</v>
      </c>
      <c r="N323" s="17" t="str">
        <f t="shared" ref="N323:N386" si="43">UPPER(C323)</f>
        <v>KIMBERLY SMITH</v>
      </c>
      <c r="O323" s="20">
        <f t="shared" ref="O323:O386" si="44">G323*(H323*0.9)</f>
        <v>3929.085</v>
      </c>
      <c r="P323" s="20" t="str">
        <f t="shared" ref="P323:P386" si="45">TEXT((B323),"mmm-yyyy")</f>
        <v>Nov-2023</v>
      </c>
      <c r="Q323" s="46">
        <f t="shared" ref="Q323:Q386" si="46">MONTH(B323)</f>
        <v>11</v>
      </c>
      <c r="R323" s="46">
        <f t="shared" ref="R323:R386" si="47">YEAR(B323)</f>
        <v>2023</v>
      </c>
    </row>
    <row r="324" spans="1:18">
      <c r="A324">
        <v>8771</v>
      </c>
      <c r="B324" s="2">
        <v>45255</v>
      </c>
      <c r="C324" t="s">
        <v>619</v>
      </c>
      <c r="D324" t="s">
        <v>31</v>
      </c>
      <c r="E324" t="s">
        <v>20</v>
      </c>
      <c r="F324" t="s">
        <v>29</v>
      </c>
      <c r="G324">
        <v>1</v>
      </c>
      <c r="H324" s="20">
        <v>331.34</v>
      </c>
      <c r="I324">
        <v>331.34</v>
      </c>
      <c r="J324" s="20">
        <f t="shared" si="40"/>
        <v>331.34</v>
      </c>
      <c r="K324" s="17" t="str">
        <f>IF('Main Data'!I324&gt;=5000,"High", "Low")</f>
        <v>Low</v>
      </c>
      <c r="L324" s="17">
        <f t="shared" si="41"/>
        <v>2023</v>
      </c>
      <c r="M324" s="17" t="str">
        <f t="shared" si="42"/>
        <v>Rebecca Doyle</v>
      </c>
      <c r="N324" s="17" t="str">
        <f t="shared" si="43"/>
        <v>REBECCA DOYLE</v>
      </c>
      <c r="O324" s="20">
        <f t="shared" si="44"/>
        <v>298.20599999999996</v>
      </c>
      <c r="P324" s="20" t="str">
        <f t="shared" si="45"/>
        <v>Nov-2023</v>
      </c>
      <c r="Q324" s="46">
        <f t="shared" si="46"/>
        <v>11</v>
      </c>
      <c r="R324" s="46">
        <f t="shared" si="47"/>
        <v>2023</v>
      </c>
    </row>
    <row r="325" spans="1:18">
      <c r="A325">
        <v>5062</v>
      </c>
      <c r="B325" s="2">
        <v>45256</v>
      </c>
      <c r="C325" t="s">
        <v>138</v>
      </c>
      <c r="D325" t="s">
        <v>25</v>
      </c>
      <c r="E325" t="s">
        <v>14</v>
      </c>
      <c r="F325" t="s">
        <v>26</v>
      </c>
      <c r="G325">
        <v>7</v>
      </c>
      <c r="H325" s="20">
        <v>367.36</v>
      </c>
      <c r="I325">
        <v>2571.52</v>
      </c>
      <c r="J325" s="20">
        <f t="shared" si="40"/>
        <v>2571.52</v>
      </c>
      <c r="K325" s="17" t="str">
        <f>IF('Main Data'!I325&gt;=5000,"High", "Low")</f>
        <v>Low</v>
      </c>
      <c r="L325" s="17">
        <f t="shared" si="41"/>
        <v>2023</v>
      </c>
      <c r="M325" s="17" t="str">
        <f t="shared" si="42"/>
        <v>Amber Myers</v>
      </c>
      <c r="N325" s="17" t="str">
        <f t="shared" si="43"/>
        <v>AMBER MYERS</v>
      </c>
      <c r="O325" s="20">
        <f t="shared" si="44"/>
        <v>2314.3680000000004</v>
      </c>
      <c r="P325" s="20" t="str">
        <f t="shared" si="45"/>
        <v>Nov-2023</v>
      </c>
      <c r="Q325" s="46">
        <f t="shared" si="46"/>
        <v>11</v>
      </c>
      <c r="R325" s="46">
        <f t="shared" si="47"/>
        <v>2023</v>
      </c>
    </row>
    <row r="326" spans="1:18">
      <c r="A326">
        <v>8065</v>
      </c>
      <c r="B326" s="2">
        <v>45256</v>
      </c>
      <c r="C326" t="s">
        <v>168</v>
      </c>
      <c r="D326" t="s">
        <v>25</v>
      </c>
      <c r="E326" t="s">
        <v>20</v>
      </c>
      <c r="F326" t="s">
        <v>35</v>
      </c>
      <c r="G326">
        <v>8</v>
      </c>
      <c r="H326" s="20">
        <v>944.82</v>
      </c>
      <c r="I326">
        <v>7558.56</v>
      </c>
      <c r="J326" s="20">
        <f t="shared" si="40"/>
        <v>7558.56</v>
      </c>
      <c r="K326" s="17" t="str">
        <f>IF('Main Data'!I326&gt;=5000,"High", "Low")</f>
        <v>High</v>
      </c>
      <c r="L326" s="17">
        <f t="shared" si="41"/>
        <v>2023</v>
      </c>
      <c r="M326" s="17" t="str">
        <f t="shared" si="42"/>
        <v>Kirk Bates</v>
      </c>
      <c r="N326" s="17" t="str">
        <f t="shared" si="43"/>
        <v>KIRK BATES</v>
      </c>
      <c r="O326" s="20">
        <f t="shared" si="44"/>
        <v>6802.7040000000006</v>
      </c>
      <c r="P326" s="20" t="str">
        <f t="shared" si="45"/>
        <v>Nov-2023</v>
      </c>
      <c r="Q326" s="46">
        <f t="shared" si="46"/>
        <v>11</v>
      </c>
      <c r="R326" s="46">
        <f t="shared" si="47"/>
        <v>2023</v>
      </c>
    </row>
    <row r="327" spans="1:18">
      <c r="A327">
        <v>7956</v>
      </c>
      <c r="B327" s="2">
        <v>45256</v>
      </c>
      <c r="C327" t="s">
        <v>853</v>
      </c>
      <c r="D327" t="s">
        <v>17</v>
      </c>
      <c r="E327" t="s">
        <v>20</v>
      </c>
      <c r="F327" t="s">
        <v>15</v>
      </c>
      <c r="G327">
        <v>8</v>
      </c>
      <c r="H327" s="20">
        <v>310.24</v>
      </c>
      <c r="I327">
        <v>2481.92</v>
      </c>
      <c r="J327" s="20">
        <f t="shared" si="40"/>
        <v>2481.92</v>
      </c>
      <c r="K327" s="17" t="str">
        <f>IF('Main Data'!I327&gt;=5000,"High", "Low")</f>
        <v>Low</v>
      </c>
      <c r="L327" s="17">
        <f t="shared" si="41"/>
        <v>2023</v>
      </c>
      <c r="M327" s="17" t="str">
        <f t="shared" si="42"/>
        <v>Angela King</v>
      </c>
      <c r="N327" s="17" t="str">
        <f t="shared" si="43"/>
        <v>ANGELA KING</v>
      </c>
      <c r="O327" s="20">
        <f t="shared" si="44"/>
        <v>2233.7280000000001</v>
      </c>
      <c r="P327" s="20" t="str">
        <f t="shared" si="45"/>
        <v>Nov-2023</v>
      </c>
      <c r="Q327" s="46">
        <f t="shared" si="46"/>
        <v>11</v>
      </c>
      <c r="R327" s="46">
        <f t="shared" si="47"/>
        <v>2023</v>
      </c>
    </row>
    <row r="328" spans="1:18">
      <c r="A328">
        <v>9825</v>
      </c>
      <c r="B328" s="2">
        <v>45257</v>
      </c>
      <c r="C328" t="s">
        <v>81</v>
      </c>
      <c r="D328" t="s">
        <v>31</v>
      </c>
      <c r="E328" t="s">
        <v>14</v>
      </c>
      <c r="F328" t="s">
        <v>21</v>
      </c>
      <c r="G328">
        <v>2</v>
      </c>
      <c r="H328" s="20">
        <v>915.16</v>
      </c>
      <c r="I328">
        <v>1830.32</v>
      </c>
      <c r="J328" s="20">
        <f t="shared" si="40"/>
        <v>1830.32</v>
      </c>
      <c r="K328" s="17" t="str">
        <f>IF('Main Data'!I328&gt;=5000,"High", "Low")</f>
        <v>Low</v>
      </c>
      <c r="L328" s="17">
        <f t="shared" si="41"/>
        <v>2023</v>
      </c>
      <c r="M328" s="17" t="str">
        <f t="shared" si="42"/>
        <v>Kevin Weber</v>
      </c>
      <c r="N328" s="17" t="str">
        <f t="shared" si="43"/>
        <v>KEVIN WEBER</v>
      </c>
      <c r="O328" s="20">
        <f t="shared" si="44"/>
        <v>1647.288</v>
      </c>
      <c r="P328" s="20" t="str">
        <f t="shared" si="45"/>
        <v>Nov-2023</v>
      </c>
      <c r="Q328" s="46">
        <f t="shared" si="46"/>
        <v>11</v>
      </c>
      <c r="R328" s="46">
        <f t="shared" si="47"/>
        <v>2023</v>
      </c>
    </row>
    <row r="329" spans="1:18">
      <c r="A329">
        <v>6124</v>
      </c>
      <c r="B329" s="2">
        <v>45257</v>
      </c>
      <c r="C329" t="s">
        <v>164</v>
      </c>
      <c r="D329" t="s">
        <v>31</v>
      </c>
      <c r="E329" t="s">
        <v>11</v>
      </c>
      <c r="F329" t="s">
        <v>43</v>
      </c>
      <c r="G329">
        <v>1</v>
      </c>
      <c r="H329" s="20">
        <v>700.45</v>
      </c>
      <c r="I329">
        <v>700.45</v>
      </c>
      <c r="J329" s="20">
        <f t="shared" si="40"/>
        <v>700.45</v>
      </c>
      <c r="K329" s="17" t="str">
        <f>IF('Main Data'!I329&gt;=5000,"High", "Low")</f>
        <v>Low</v>
      </c>
      <c r="L329" s="17">
        <f t="shared" si="41"/>
        <v>2023</v>
      </c>
      <c r="M329" s="17" t="str">
        <f t="shared" si="42"/>
        <v>Dawn Baker</v>
      </c>
      <c r="N329" s="17" t="str">
        <f t="shared" si="43"/>
        <v>DAWN BAKER</v>
      </c>
      <c r="O329" s="20">
        <f t="shared" si="44"/>
        <v>630.40500000000009</v>
      </c>
      <c r="P329" s="20" t="str">
        <f t="shared" si="45"/>
        <v>Nov-2023</v>
      </c>
      <c r="Q329" s="46">
        <f t="shared" si="46"/>
        <v>11</v>
      </c>
      <c r="R329" s="46">
        <f t="shared" si="47"/>
        <v>2023</v>
      </c>
    </row>
    <row r="330" spans="1:18">
      <c r="A330">
        <v>1432</v>
      </c>
      <c r="B330" s="2">
        <v>45257</v>
      </c>
      <c r="C330" t="s">
        <v>404</v>
      </c>
      <c r="D330" t="s">
        <v>25</v>
      </c>
      <c r="E330" t="s">
        <v>11</v>
      </c>
      <c r="F330" t="s">
        <v>21</v>
      </c>
      <c r="G330">
        <v>2</v>
      </c>
      <c r="H330" s="20">
        <v>81.72</v>
      </c>
      <c r="I330">
        <v>163.44</v>
      </c>
      <c r="J330" s="20">
        <f t="shared" si="40"/>
        <v>163.44</v>
      </c>
      <c r="K330" s="17" t="str">
        <f>IF('Main Data'!I330&gt;=5000,"High", "Low")</f>
        <v>Low</v>
      </c>
      <c r="L330" s="17">
        <f t="shared" si="41"/>
        <v>2023</v>
      </c>
      <c r="M330" s="17" t="str">
        <f t="shared" si="42"/>
        <v>Matthew Fuller</v>
      </c>
      <c r="N330" s="17" t="str">
        <f t="shared" si="43"/>
        <v>MATTHEW FULLER</v>
      </c>
      <c r="O330" s="20">
        <f t="shared" si="44"/>
        <v>147.096</v>
      </c>
      <c r="P330" s="20" t="str">
        <f t="shared" si="45"/>
        <v>Nov-2023</v>
      </c>
      <c r="Q330" s="46">
        <f t="shared" si="46"/>
        <v>11</v>
      </c>
      <c r="R330" s="46">
        <f t="shared" si="47"/>
        <v>2023</v>
      </c>
    </row>
    <row r="331" spans="1:18">
      <c r="A331">
        <v>5041</v>
      </c>
      <c r="B331" s="2">
        <v>45257</v>
      </c>
      <c r="C331" t="s">
        <v>643</v>
      </c>
      <c r="D331" t="s">
        <v>10</v>
      </c>
      <c r="E331" t="s">
        <v>14</v>
      </c>
      <c r="F331" t="s">
        <v>35</v>
      </c>
      <c r="G331">
        <v>2</v>
      </c>
      <c r="H331" s="20">
        <v>611.83000000000004</v>
      </c>
      <c r="I331">
        <v>1223.6600000000001</v>
      </c>
      <c r="J331" s="20">
        <f t="shared" si="40"/>
        <v>1223.6600000000001</v>
      </c>
      <c r="K331" s="17" t="str">
        <f>IF('Main Data'!I331&gt;=5000,"High", "Low")</f>
        <v>Low</v>
      </c>
      <c r="L331" s="17">
        <f t="shared" si="41"/>
        <v>2023</v>
      </c>
      <c r="M331" s="17" t="str">
        <f t="shared" si="42"/>
        <v>Kevin Lyons</v>
      </c>
      <c r="N331" s="17" t="str">
        <f t="shared" si="43"/>
        <v>KEVIN LYONS</v>
      </c>
      <c r="O331" s="20">
        <f t="shared" si="44"/>
        <v>1101.2940000000001</v>
      </c>
      <c r="P331" s="20" t="str">
        <f t="shared" si="45"/>
        <v>Nov-2023</v>
      </c>
      <c r="Q331" s="46">
        <f t="shared" si="46"/>
        <v>11</v>
      </c>
      <c r="R331" s="46">
        <f t="shared" si="47"/>
        <v>2023</v>
      </c>
    </row>
    <row r="332" spans="1:18">
      <c r="A332">
        <v>8228</v>
      </c>
      <c r="B332" s="2">
        <v>45257</v>
      </c>
      <c r="C332" t="s">
        <v>992</v>
      </c>
      <c r="D332" t="s">
        <v>17</v>
      </c>
      <c r="E332" t="s">
        <v>20</v>
      </c>
      <c r="F332" t="s">
        <v>43</v>
      </c>
      <c r="G332">
        <v>7</v>
      </c>
      <c r="H332" s="20">
        <v>52.74</v>
      </c>
      <c r="I332">
        <v>369.18</v>
      </c>
      <c r="J332" s="20">
        <f t="shared" si="40"/>
        <v>369.18</v>
      </c>
      <c r="K332" s="17" t="str">
        <f>IF('Main Data'!I332&gt;=5000,"High", "Low")</f>
        <v>Low</v>
      </c>
      <c r="L332" s="17">
        <f t="shared" si="41"/>
        <v>2023</v>
      </c>
      <c r="M332" s="17" t="str">
        <f t="shared" si="42"/>
        <v>Robert Turner</v>
      </c>
      <c r="N332" s="17" t="str">
        <f t="shared" si="43"/>
        <v>ROBERT TURNER</v>
      </c>
      <c r="O332" s="20">
        <f t="shared" si="44"/>
        <v>332.262</v>
      </c>
      <c r="P332" s="20" t="str">
        <f t="shared" si="45"/>
        <v>Nov-2023</v>
      </c>
      <c r="Q332" s="46">
        <f t="shared" si="46"/>
        <v>11</v>
      </c>
      <c r="R332" s="46">
        <f t="shared" si="47"/>
        <v>2023</v>
      </c>
    </row>
    <row r="333" spans="1:18">
      <c r="A333">
        <v>5798</v>
      </c>
      <c r="B333" s="2">
        <v>45258</v>
      </c>
      <c r="C333" t="s">
        <v>524</v>
      </c>
      <c r="D333" t="s">
        <v>25</v>
      </c>
      <c r="E333" t="s">
        <v>11</v>
      </c>
      <c r="F333" t="s">
        <v>18</v>
      </c>
      <c r="G333">
        <v>4</v>
      </c>
      <c r="H333" s="20">
        <v>139.56</v>
      </c>
      <c r="I333">
        <v>558.24</v>
      </c>
      <c r="J333" s="20">
        <f t="shared" si="40"/>
        <v>558.24</v>
      </c>
      <c r="K333" s="17" t="str">
        <f>IF('Main Data'!I333&gt;=5000,"High", "Low")</f>
        <v>Low</v>
      </c>
      <c r="L333" s="17">
        <f t="shared" si="41"/>
        <v>2023</v>
      </c>
      <c r="M333" s="17" t="str">
        <f t="shared" si="42"/>
        <v>Ashley Calhoun</v>
      </c>
      <c r="N333" s="17" t="str">
        <f t="shared" si="43"/>
        <v>ASHLEY CALHOUN</v>
      </c>
      <c r="O333" s="20">
        <f t="shared" si="44"/>
        <v>502.416</v>
      </c>
      <c r="P333" s="20" t="str">
        <f t="shared" si="45"/>
        <v>Nov-2023</v>
      </c>
      <c r="Q333" s="46">
        <f t="shared" si="46"/>
        <v>11</v>
      </c>
      <c r="R333" s="46">
        <f t="shared" si="47"/>
        <v>2023</v>
      </c>
    </row>
    <row r="334" spans="1:18">
      <c r="A334">
        <v>6578</v>
      </c>
      <c r="B334" s="2">
        <v>45259</v>
      </c>
      <c r="C334" t="s">
        <v>367</v>
      </c>
      <c r="D334" t="s">
        <v>17</v>
      </c>
      <c r="E334" t="s">
        <v>14</v>
      </c>
      <c r="F334" t="s">
        <v>18</v>
      </c>
      <c r="G334">
        <v>3</v>
      </c>
      <c r="H334" s="20">
        <v>984.14</v>
      </c>
      <c r="I334">
        <v>2952.42</v>
      </c>
      <c r="J334" s="20">
        <f t="shared" si="40"/>
        <v>2952.42</v>
      </c>
      <c r="K334" s="17" t="str">
        <f>IF('Main Data'!I334&gt;=5000,"High", "Low")</f>
        <v>Low</v>
      </c>
      <c r="L334" s="17">
        <f t="shared" si="41"/>
        <v>2023</v>
      </c>
      <c r="M334" s="17" t="str">
        <f t="shared" si="42"/>
        <v>Lindsey Larson</v>
      </c>
      <c r="N334" s="17" t="str">
        <f t="shared" si="43"/>
        <v>LINDSEY LARSON</v>
      </c>
      <c r="O334" s="20">
        <f t="shared" si="44"/>
        <v>2657.1779999999999</v>
      </c>
      <c r="P334" s="20" t="str">
        <f t="shared" si="45"/>
        <v>Nov-2023</v>
      </c>
      <c r="Q334" s="46">
        <f t="shared" si="46"/>
        <v>11</v>
      </c>
      <c r="R334" s="46">
        <f t="shared" si="47"/>
        <v>2023</v>
      </c>
    </row>
    <row r="335" spans="1:18">
      <c r="A335">
        <v>8091</v>
      </c>
      <c r="B335" s="2">
        <v>45260</v>
      </c>
      <c r="C335" t="s">
        <v>282</v>
      </c>
      <c r="D335" t="s">
        <v>31</v>
      </c>
      <c r="E335" t="s">
        <v>14</v>
      </c>
      <c r="F335" t="s">
        <v>26</v>
      </c>
      <c r="G335">
        <v>6</v>
      </c>
      <c r="H335" s="20">
        <v>826.43</v>
      </c>
      <c r="I335">
        <v>4958.58</v>
      </c>
      <c r="J335" s="20">
        <f t="shared" si="40"/>
        <v>4958.58</v>
      </c>
      <c r="K335" s="17" t="str">
        <f>IF('Main Data'!I335&gt;=5000,"High", "Low")</f>
        <v>Low</v>
      </c>
      <c r="L335" s="17">
        <f t="shared" si="41"/>
        <v>2023</v>
      </c>
      <c r="M335" s="17" t="str">
        <f t="shared" si="42"/>
        <v>Kenneth Elliott</v>
      </c>
      <c r="N335" s="17" t="str">
        <f t="shared" si="43"/>
        <v>KENNETH ELLIOTT</v>
      </c>
      <c r="O335" s="20">
        <f t="shared" si="44"/>
        <v>4462.7219999999998</v>
      </c>
      <c r="P335" s="20" t="str">
        <f t="shared" si="45"/>
        <v>Nov-2023</v>
      </c>
      <c r="Q335" s="46">
        <f t="shared" si="46"/>
        <v>11</v>
      </c>
      <c r="R335" s="46">
        <f t="shared" si="47"/>
        <v>2023</v>
      </c>
    </row>
    <row r="336" spans="1:18">
      <c r="A336">
        <v>9595</v>
      </c>
      <c r="B336" s="2">
        <v>45260</v>
      </c>
      <c r="C336" t="s">
        <v>901</v>
      </c>
      <c r="D336" t="s">
        <v>31</v>
      </c>
      <c r="E336" t="s">
        <v>14</v>
      </c>
      <c r="F336" t="s">
        <v>26</v>
      </c>
      <c r="G336">
        <v>9</v>
      </c>
      <c r="H336" s="20">
        <v>893.16</v>
      </c>
      <c r="I336">
        <v>8038.44</v>
      </c>
      <c r="J336" s="20">
        <f t="shared" si="40"/>
        <v>8038.44</v>
      </c>
      <c r="K336" s="17" t="str">
        <f>IF('Main Data'!I336&gt;=5000,"High", "Low")</f>
        <v>High</v>
      </c>
      <c r="L336" s="17">
        <f t="shared" si="41"/>
        <v>2023</v>
      </c>
      <c r="M336" s="17" t="str">
        <f t="shared" si="42"/>
        <v>Jamie Anderson</v>
      </c>
      <c r="N336" s="17" t="str">
        <f t="shared" si="43"/>
        <v>JAMIE ANDERSON</v>
      </c>
      <c r="O336" s="20">
        <f t="shared" si="44"/>
        <v>7234.5959999999995</v>
      </c>
      <c r="P336" s="20" t="str">
        <f t="shared" si="45"/>
        <v>Nov-2023</v>
      </c>
      <c r="Q336" s="46">
        <f t="shared" si="46"/>
        <v>11</v>
      </c>
      <c r="R336" s="46">
        <f t="shared" si="47"/>
        <v>2023</v>
      </c>
    </row>
    <row r="337" spans="1:18">
      <c r="A337">
        <v>9920</v>
      </c>
      <c r="B337" s="2">
        <v>45261</v>
      </c>
      <c r="C337" t="s">
        <v>319</v>
      </c>
      <c r="D337" t="s">
        <v>31</v>
      </c>
      <c r="E337" t="s">
        <v>20</v>
      </c>
      <c r="F337" t="s">
        <v>15</v>
      </c>
      <c r="G337">
        <v>2</v>
      </c>
      <c r="H337" s="20">
        <v>763.42</v>
      </c>
      <c r="I337">
        <v>1526.84</v>
      </c>
      <c r="J337" s="20">
        <f t="shared" si="40"/>
        <v>1526.84</v>
      </c>
      <c r="K337" s="17" t="str">
        <f>IF('Main Data'!I337&gt;=5000,"High", "Low")</f>
        <v>Low</v>
      </c>
      <c r="L337" s="17">
        <f t="shared" si="41"/>
        <v>2023</v>
      </c>
      <c r="M337" s="17" t="str">
        <f t="shared" si="42"/>
        <v>Daniel Johnston</v>
      </c>
      <c r="N337" s="17" t="str">
        <f t="shared" si="43"/>
        <v>DANIEL JOHNSTON</v>
      </c>
      <c r="O337" s="20">
        <f t="shared" si="44"/>
        <v>1374.1559999999999</v>
      </c>
      <c r="P337" s="20" t="str">
        <f t="shared" si="45"/>
        <v>Dec-2023</v>
      </c>
      <c r="Q337" s="46">
        <f t="shared" si="46"/>
        <v>12</v>
      </c>
      <c r="R337" s="46">
        <f t="shared" si="47"/>
        <v>2023</v>
      </c>
    </row>
    <row r="338" spans="1:18">
      <c r="A338">
        <v>1718</v>
      </c>
      <c r="B338" s="2">
        <v>45261</v>
      </c>
      <c r="C338" t="s">
        <v>874</v>
      </c>
      <c r="D338" t="s">
        <v>25</v>
      </c>
      <c r="E338" t="s">
        <v>14</v>
      </c>
      <c r="F338" t="s">
        <v>12</v>
      </c>
      <c r="G338">
        <v>1</v>
      </c>
      <c r="H338" s="20">
        <v>20.92</v>
      </c>
      <c r="I338">
        <v>20.92</v>
      </c>
      <c r="J338" s="20">
        <f t="shared" si="40"/>
        <v>20.92</v>
      </c>
      <c r="K338" s="17" t="str">
        <f>IF('Main Data'!I338&gt;=5000,"High", "Low")</f>
        <v>Low</v>
      </c>
      <c r="L338" s="17">
        <f t="shared" si="41"/>
        <v>2023</v>
      </c>
      <c r="M338" s="17" t="str">
        <f t="shared" si="42"/>
        <v>Robert Woods</v>
      </c>
      <c r="N338" s="17" t="str">
        <f t="shared" si="43"/>
        <v>ROBERT WOODS</v>
      </c>
      <c r="O338" s="20">
        <f t="shared" si="44"/>
        <v>18.828000000000003</v>
      </c>
      <c r="P338" s="20" t="str">
        <f t="shared" si="45"/>
        <v>Dec-2023</v>
      </c>
      <c r="Q338" s="46">
        <f t="shared" si="46"/>
        <v>12</v>
      </c>
      <c r="R338" s="46">
        <f t="shared" si="47"/>
        <v>2023</v>
      </c>
    </row>
    <row r="339" spans="1:18">
      <c r="A339">
        <v>6384</v>
      </c>
      <c r="B339" s="2">
        <v>45262</v>
      </c>
      <c r="C339" t="s">
        <v>335</v>
      </c>
      <c r="D339" t="s">
        <v>31</v>
      </c>
      <c r="E339" t="s">
        <v>14</v>
      </c>
      <c r="F339" t="s">
        <v>35</v>
      </c>
      <c r="G339">
        <v>4</v>
      </c>
      <c r="H339" s="20">
        <v>55.28</v>
      </c>
      <c r="I339">
        <v>221.12</v>
      </c>
      <c r="J339" s="20">
        <f t="shared" si="40"/>
        <v>221.12</v>
      </c>
      <c r="K339" s="17" t="str">
        <f>IF('Main Data'!I339&gt;=5000,"High", "Low")</f>
        <v>Low</v>
      </c>
      <c r="L339" s="17">
        <f t="shared" si="41"/>
        <v>2023</v>
      </c>
      <c r="M339" s="17" t="str">
        <f t="shared" si="42"/>
        <v>Lisa Miller</v>
      </c>
      <c r="N339" s="17" t="str">
        <f t="shared" si="43"/>
        <v>LISA MILLER</v>
      </c>
      <c r="O339" s="20">
        <f t="shared" si="44"/>
        <v>199.00800000000001</v>
      </c>
      <c r="P339" s="20" t="str">
        <f t="shared" si="45"/>
        <v>Dec-2023</v>
      </c>
      <c r="Q339" s="46">
        <f t="shared" si="46"/>
        <v>12</v>
      </c>
      <c r="R339" s="46">
        <f t="shared" si="47"/>
        <v>2023</v>
      </c>
    </row>
    <row r="340" spans="1:18">
      <c r="A340">
        <v>8971</v>
      </c>
      <c r="B340" s="2">
        <v>45262</v>
      </c>
      <c r="C340" t="s">
        <v>812</v>
      </c>
      <c r="D340" t="s">
        <v>25</v>
      </c>
      <c r="E340" t="s">
        <v>20</v>
      </c>
      <c r="F340" t="s">
        <v>12</v>
      </c>
      <c r="G340">
        <v>8</v>
      </c>
      <c r="H340" s="20">
        <v>698</v>
      </c>
      <c r="I340">
        <v>5584</v>
      </c>
      <c r="J340" s="20">
        <f t="shared" si="40"/>
        <v>5584</v>
      </c>
      <c r="K340" s="17" t="str">
        <f>IF('Main Data'!I340&gt;=5000,"High", "Low")</f>
        <v>High</v>
      </c>
      <c r="L340" s="17">
        <f t="shared" si="41"/>
        <v>2023</v>
      </c>
      <c r="M340" s="17" t="str">
        <f t="shared" si="42"/>
        <v>Cory Martinez</v>
      </c>
      <c r="N340" s="17" t="str">
        <f t="shared" si="43"/>
        <v>CORY MARTINEZ</v>
      </c>
      <c r="O340" s="20">
        <f t="shared" si="44"/>
        <v>5025.6000000000004</v>
      </c>
      <c r="P340" s="20" t="str">
        <f t="shared" si="45"/>
        <v>Dec-2023</v>
      </c>
      <c r="Q340" s="46">
        <f t="shared" si="46"/>
        <v>12</v>
      </c>
      <c r="R340" s="46">
        <f t="shared" si="47"/>
        <v>2023</v>
      </c>
    </row>
    <row r="341" spans="1:18">
      <c r="A341">
        <v>8260</v>
      </c>
      <c r="B341" s="2">
        <v>45262</v>
      </c>
      <c r="C341" t="s">
        <v>813</v>
      </c>
      <c r="D341" t="s">
        <v>25</v>
      </c>
      <c r="E341" t="s">
        <v>11</v>
      </c>
      <c r="F341" t="s">
        <v>21</v>
      </c>
      <c r="G341">
        <v>6</v>
      </c>
      <c r="H341" s="20">
        <v>352.64</v>
      </c>
      <c r="I341">
        <v>2115.84</v>
      </c>
      <c r="J341" s="20">
        <f t="shared" si="40"/>
        <v>2115.84</v>
      </c>
      <c r="K341" s="17" t="str">
        <f>IF('Main Data'!I341&gt;=5000,"High", "Low")</f>
        <v>Low</v>
      </c>
      <c r="L341" s="17">
        <f t="shared" si="41"/>
        <v>2023</v>
      </c>
      <c r="M341" s="17" t="str">
        <f t="shared" si="42"/>
        <v>April White</v>
      </c>
      <c r="N341" s="17" t="str">
        <f t="shared" si="43"/>
        <v>APRIL WHITE</v>
      </c>
      <c r="O341" s="20">
        <f t="shared" si="44"/>
        <v>1904.2559999999999</v>
      </c>
      <c r="P341" s="20" t="str">
        <f t="shared" si="45"/>
        <v>Dec-2023</v>
      </c>
      <c r="Q341" s="46">
        <f t="shared" si="46"/>
        <v>12</v>
      </c>
      <c r="R341" s="46">
        <f t="shared" si="47"/>
        <v>2023</v>
      </c>
    </row>
    <row r="342" spans="1:18">
      <c r="A342">
        <v>3712</v>
      </c>
      <c r="B342" s="2">
        <v>45264</v>
      </c>
      <c r="C342" t="s">
        <v>614</v>
      </c>
      <c r="D342" t="s">
        <v>10</v>
      </c>
      <c r="E342" t="s">
        <v>20</v>
      </c>
      <c r="F342" t="s">
        <v>43</v>
      </c>
      <c r="G342">
        <v>9</v>
      </c>
      <c r="H342" s="20">
        <v>441.23</v>
      </c>
      <c r="I342">
        <v>3971.07</v>
      </c>
      <c r="J342" s="20">
        <f t="shared" si="40"/>
        <v>3971.07</v>
      </c>
      <c r="K342" s="17" t="str">
        <f>IF('Main Data'!I342&gt;=5000,"High", "Low")</f>
        <v>Low</v>
      </c>
      <c r="L342" s="17">
        <f t="shared" si="41"/>
        <v>2023</v>
      </c>
      <c r="M342" s="17" t="str">
        <f t="shared" si="42"/>
        <v>Brian Rogers</v>
      </c>
      <c r="N342" s="17" t="str">
        <f t="shared" si="43"/>
        <v>BRIAN ROGERS</v>
      </c>
      <c r="O342" s="20">
        <f t="shared" si="44"/>
        <v>3573.9630000000002</v>
      </c>
      <c r="P342" s="20" t="str">
        <f t="shared" si="45"/>
        <v>Dec-2023</v>
      </c>
      <c r="Q342" s="46">
        <f t="shared" si="46"/>
        <v>12</v>
      </c>
      <c r="R342" s="46">
        <f t="shared" si="47"/>
        <v>2023</v>
      </c>
    </row>
    <row r="343" spans="1:18">
      <c r="A343">
        <v>1946</v>
      </c>
      <c r="B343" s="2">
        <v>45265</v>
      </c>
      <c r="C343" t="s">
        <v>566</v>
      </c>
      <c r="D343" t="s">
        <v>25</v>
      </c>
      <c r="E343" t="s">
        <v>11</v>
      </c>
      <c r="F343" t="s">
        <v>26</v>
      </c>
      <c r="G343">
        <v>6</v>
      </c>
      <c r="H343" s="20">
        <v>520.44000000000005</v>
      </c>
      <c r="I343">
        <v>3122.64</v>
      </c>
      <c r="J343" s="20">
        <f t="shared" si="40"/>
        <v>3122.6400000000003</v>
      </c>
      <c r="K343" s="17" t="str">
        <f>IF('Main Data'!I343&gt;=5000,"High", "Low")</f>
        <v>Low</v>
      </c>
      <c r="L343" s="17">
        <f t="shared" si="41"/>
        <v>2023</v>
      </c>
      <c r="M343" s="17" t="str">
        <f t="shared" si="42"/>
        <v>Sylvia Klein</v>
      </c>
      <c r="N343" s="17" t="str">
        <f t="shared" si="43"/>
        <v>SYLVIA KLEIN</v>
      </c>
      <c r="O343" s="20">
        <f t="shared" si="44"/>
        <v>2810.3760000000002</v>
      </c>
      <c r="P343" s="20" t="str">
        <f t="shared" si="45"/>
        <v>Dec-2023</v>
      </c>
      <c r="Q343" s="46">
        <f t="shared" si="46"/>
        <v>12</v>
      </c>
      <c r="R343" s="46">
        <f t="shared" si="47"/>
        <v>2023</v>
      </c>
    </row>
    <row r="344" spans="1:18">
      <c r="A344">
        <v>8440</v>
      </c>
      <c r="B344" s="2">
        <v>45268</v>
      </c>
      <c r="C344" t="s">
        <v>65</v>
      </c>
      <c r="D344" t="s">
        <v>17</v>
      </c>
      <c r="E344" t="s">
        <v>14</v>
      </c>
      <c r="F344" t="s">
        <v>26</v>
      </c>
      <c r="G344">
        <v>2</v>
      </c>
      <c r="H344" s="20">
        <v>492.56</v>
      </c>
      <c r="I344">
        <v>985.12</v>
      </c>
      <c r="J344" s="20">
        <f t="shared" si="40"/>
        <v>985.12</v>
      </c>
      <c r="K344" s="17" t="str">
        <f>IF('Main Data'!I344&gt;=5000,"High", "Low")</f>
        <v>Low</v>
      </c>
      <c r="L344" s="17">
        <f t="shared" si="41"/>
        <v>2023</v>
      </c>
      <c r="M344" s="17" t="str">
        <f t="shared" si="42"/>
        <v>Emma Krause</v>
      </c>
      <c r="N344" s="17" t="str">
        <f t="shared" si="43"/>
        <v>EMMA KRAUSE</v>
      </c>
      <c r="O344" s="20">
        <f t="shared" si="44"/>
        <v>886.60800000000006</v>
      </c>
      <c r="P344" s="20" t="str">
        <f t="shared" si="45"/>
        <v>Dec-2023</v>
      </c>
      <c r="Q344" s="46">
        <f t="shared" si="46"/>
        <v>12</v>
      </c>
      <c r="R344" s="46">
        <f t="shared" si="47"/>
        <v>2023</v>
      </c>
    </row>
    <row r="345" spans="1:18">
      <c r="A345">
        <v>3450</v>
      </c>
      <c r="B345" s="2">
        <v>45268</v>
      </c>
      <c r="C345" t="s">
        <v>638</v>
      </c>
      <c r="D345" t="s">
        <v>25</v>
      </c>
      <c r="E345" t="s">
        <v>11</v>
      </c>
      <c r="F345" t="s">
        <v>21</v>
      </c>
      <c r="G345">
        <v>3</v>
      </c>
      <c r="H345" s="20">
        <v>347.84</v>
      </c>
      <c r="I345">
        <v>1043.52</v>
      </c>
      <c r="J345" s="20">
        <f t="shared" si="40"/>
        <v>1043.52</v>
      </c>
      <c r="K345" s="17" t="str">
        <f>IF('Main Data'!I345&gt;=5000,"High", "Low")</f>
        <v>Low</v>
      </c>
      <c r="L345" s="17">
        <f t="shared" si="41"/>
        <v>2023</v>
      </c>
      <c r="M345" s="17" t="str">
        <f t="shared" si="42"/>
        <v>Richard Carter</v>
      </c>
      <c r="N345" s="17" t="str">
        <f t="shared" si="43"/>
        <v>RICHARD CARTER</v>
      </c>
      <c r="O345" s="20">
        <f t="shared" si="44"/>
        <v>939.16799999999989</v>
      </c>
      <c r="P345" s="20" t="str">
        <f t="shared" si="45"/>
        <v>Dec-2023</v>
      </c>
      <c r="Q345" s="46">
        <f t="shared" si="46"/>
        <v>12</v>
      </c>
      <c r="R345" s="46">
        <f t="shared" si="47"/>
        <v>2023</v>
      </c>
    </row>
    <row r="346" spans="1:18">
      <c r="A346">
        <v>8515</v>
      </c>
      <c r="B346" s="2">
        <v>45269</v>
      </c>
      <c r="C346" t="s">
        <v>13</v>
      </c>
      <c r="D346" t="s">
        <v>10</v>
      </c>
      <c r="E346" t="s">
        <v>14</v>
      </c>
      <c r="F346" t="s">
        <v>15</v>
      </c>
      <c r="G346">
        <v>4</v>
      </c>
      <c r="H346" s="20">
        <v>675.17</v>
      </c>
      <c r="I346">
        <v>2700.68</v>
      </c>
      <c r="J346" s="20">
        <f t="shared" si="40"/>
        <v>2700.68</v>
      </c>
      <c r="K346" s="17" t="str">
        <f>IF('Main Data'!I346&gt;=5000,"High", "Low")</f>
        <v>Low</v>
      </c>
      <c r="L346" s="17">
        <f t="shared" si="41"/>
        <v>2023</v>
      </c>
      <c r="M346" s="17" t="str">
        <f t="shared" si="42"/>
        <v>Terry Johnson</v>
      </c>
      <c r="N346" s="17" t="str">
        <f t="shared" si="43"/>
        <v>TERRY JOHNSON</v>
      </c>
      <c r="O346" s="20">
        <f t="shared" si="44"/>
        <v>2430.6120000000001</v>
      </c>
      <c r="P346" s="20" t="str">
        <f t="shared" si="45"/>
        <v>Dec-2023</v>
      </c>
      <c r="Q346" s="46">
        <f t="shared" si="46"/>
        <v>12</v>
      </c>
      <c r="R346" s="46">
        <f t="shared" si="47"/>
        <v>2023</v>
      </c>
    </row>
    <row r="347" spans="1:18">
      <c r="A347">
        <v>4789</v>
      </c>
      <c r="B347" s="2">
        <v>45270</v>
      </c>
      <c r="C347" t="s">
        <v>613</v>
      </c>
      <c r="D347" t="s">
        <v>25</v>
      </c>
      <c r="E347" t="s">
        <v>20</v>
      </c>
      <c r="F347" t="s">
        <v>26</v>
      </c>
      <c r="G347">
        <v>5</v>
      </c>
      <c r="H347" s="20">
        <v>799.84</v>
      </c>
      <c r="I347">
        <v>3999.2</v>
      </c>
      <c r="J347" s="20">
        <f t="shared" si="40"/>
        <v>3999.2000000000003</v>
      </c>
      <c r="K347" s="17" t="str">
        <f>IF('Main Data'!I347&gt;=5000,"High", "Low")</f>
        <v>Low</v>
      </c>
      <c r="L347" s="17">
        <f t="shared" si="41"/>
        <v>2023</v>
      </c>
      <c r="M347" s="17" t="str">
        <f t="shared" si="42"/>
        <v>Tim Parks</v>
      </c>
      <c r="N347" s="17" t="str">
        <f t="shared" si="43"/>
        <v>TIM PARKS</v>
      </c>
      <c r="O347" s="20">
        <f t="shared" si="44"/>
        <v>3599.2799999999997</v>
      </c>
      <c r="P347" s="20" t="str">
        <f t="shared" si="45"/>
        <v>Dec-2023</v>
      </c>
      <c r="Q347" s="46">
        <f t="shared" si="46"/>
        <v>12</v>
      </c>
      <c r="R347" s="46">
        <f t="shared" si="47"/>
        <v>2023</v>
      </c>
    </row>
    <row r="348" spans="1:18">
      <c r="A348">
        <v>3029</v>
      </c>
      <c r="B348" s="2">
        <v>45270</v>
      </c>
      <c r="C348" t="s">
        <v>902</v>
      </c>
      <c r="D348" t="s">
        <v>31</v>
      </c>
      <c r="E348" t="s">
        <v>20</v>
      </c>
      <c r="F348" t="s">
        <v>29</v>
      </c>
      <c r="G348">
        <v>1</v>
      </c>
      <c r="H348" s="20">
        <v>955.78</v>
      </c>
      <c r="I348">
        <v>955.78</v>
      </c>
      <c r="J348" s="20">
        <f t="shared" si="40"/>
        <v>955.78</v>
      </c>
      <c r="K348" s="17" t="str">
        <f>IF('Main Data'!I348&gt;=5000,"High", "Low")</f>
        <v>Low</v>
      </c>
      <c r="L348" s="17">
        <f t="shared" si="41"/>
        <v>2023</v>
      </c>
      <c r="M348" s="17" t="str">
        <f t="shared" si="42"/>
        <v>Harold Johns</v>
      </c>
      <c r="N348" s="17" t="str">
        <f t="shared" si="43"/>
        <v>HAROLD JOHNS</v>
      </c>
      <c r="O348" s="20">
        <f t="shared" si="44"/>
        <v>860.202</v>
      </c>
      <c r="P348" s="20" t="str">
        <f t="shared" si="45"/>
        <v>Dec-2023</v>
      </c>
      <c r="Q348" s="46">
        <f t="shared" si="46"/>
        <v>12</v>
      </c>
      <c r="R348" s="46">
        <f t="shared" si="47"/>
        <v>2023</v>
      </c>
    </row>
    <row r="349" spans="1:18">
      <c r="A349">
        <v>2150</v>
      </c>
      <c r="B349" s="2">
        <v>45271</v>
      </c>
      <c r="C349" t="s">
        <v>628</v>
      </c>
      <c r="D349" t="s">
        <v>10</v>
      </c>
      <c r="E349" t="s">
        <v>20</v>
      </c>
      <c r="F349" t="s">
        <v>15</v>
      </c>
      <c r="G349">
        <v>2</v>
      </c>
      <c r="H349" s="20">
        <v>82.46</v>
      </c>
      <c r="I349">
        <v>164.92</v>
      </c>
      <c r="J349" s="20">
        <f t="shared" si="40"/>
        <v>164.92</v>
      </c>
      <c r="K349" s="17" t="str">
        <f>IF('Main Data'!I349&gt;=5000,"High", "Low")</f>
        <v>Low</v>
      </c>
      <c r="L349" s="17">
        <f t="shared" si="41"/>
        <v>2023</v>
      </c>
      <c r="M349" s="17" t="str">
        <f t="shared" si="42"/>
        <v>Michael Campbell</v>
      </c>
      <c r="N349" s="17" t="str">
        <f t="shared" si="43"/>
        <v>MICHAEL CAMPBELL</v>
      </c>
      <c r="O349" s="20">
        <f t="shared" si="44"/>
        <v>148.428</v>
      </c>
      <c r="P349" s="20" t="str">
        <f t="shared" si="45"/>
        <v>Dec-2023</v>
      </c>
      <c r="Q349" s="46">
        <f t="shared" si="46"/>
        <v>12</v>
      </c>
      <c r="R349" s="46">
        <f t="shared" si="47"/>
        <v>2023</v>
      </c>
    </row>
    <row r="350" spans="1:18">
      <c r="A350">
        <v>6745</v>
      </c>
      <c r="B350" s="2">
        <v>45271</v>
      </c>
      <c r="C350" t="s">
        <v>839</v>
      </c>
      <c r="D350" t="s">
        <v>31</v>
      </c>
      <c r="E350" t="s">
        <v>14</v>
      </c>
      <c r="F350" t="s">
        <v>21</v>
      </c>
      <c r="G350">
        <v>8</v>
      </c>
      <c r="H350" s="20">
        <v>223.88</v>
      </c>
      <c r="I350">
        <v>1791.04</v>
      </c>
      <c r="J350" s="20">
        <f t="shared" si="40"/>
        <v>1791.04</v>
      </c>
      <c r="K350" s="17" t="str">
        <f>IF('Main Data'!I350&gt;=5000,"High", "Low")</f>
        <v>Low</v>
      </c>
      <c r="L350" s="17">
        <f t="shared" si="41"/>
        <v>2023</v>
      </c>
      <c r="M350" s="17" t="str">
        <f t="shared" si="42"/>
        <v>Rodney Barrett</v>
      </c>
      <c r="N350" s="17" t="str">
        <f t="shared" si="43"/>
        <v>RODNEY BARRETT</v>
      </c>
      <c r="O350" s="20">
        <f t="shared" si="44"/>
        <v>1611.9359999999999</v>
      </c>
      <c r="P350" s="20" t="str">
        <f t="shared" si="45"/>
        <v>Dec-2023</v>
      </c>
      <c r="Q350" s="46">
        <f t="shared" si="46"/>
        <v>12</v>
      </c>
      <c r="R350" s="46">
        <f t="shared" si="47"/>
        <v>2023</v>
      </c>
    </row>
    <row r="351" spans="1:18">
      <c r="A351">
        <v>1905</v>
      </c>
      <c r="B351" s="2">
        <v>45271</v>
      </c>
      <c r="C351" t="s">
        <v>924</v>
      </c>
      <c r="D351" t="s">
        <v>17</v>
      </c>
      <c r="E351" t="s">
        <v>20</v>
      </c>
      <c r="F351" t="s">
        <v>35</v>
      </c>
      <c r="G351">
        <v>9</v>
      </c>
      <c r="H351" s="20">
        <v>93.94</v>
      </c>
      <c r="I351">
        <v>845.46</v>
      </c>
      <c r="J351" s="20">
        <f t="shared" si="40"/>
        <v>845.46</v>
      </c>
      <c r="K351" s="17" t="str">
        <f>IF('Main Data'!I351&gt;=5000,"High", "Low")</f>
        <v>Low</v>
      </c>
      <c r="L351" s="17">
        <f t="shared" si="41"/>
        <v>2023</v>
      </c>
      <c r="M351" s="17" t="str">
        <f t="shared" si="42"/>
        <v>Brandon Crosby</v>
      </c>
      <c r="N351" s="17" t="str">
        <f t="shared" si="43"/>
        <v>BRANDON CROSBY</v>
      </c>
      <c r="O351" s="20">
        <f t="shared" si="44"/>
        <v>760.9140000000001</v>
      </c>
      <c r="P351" s="20" t="str">
        <f t="shared" si="45"/>
        <v>Dec-2023</v>
      </c>
      <c r="Q351" s="46">
        <f t="shared" si="46"/>
        <v>12</v>
      </c>
      <c r="R351" s="46">
        <f t="shared" si="47"/>
        <v>2023</v>
      </c>
    </row>
    <row r="352" spans="1:18">
      <c r="A352">
        <v>1118</v>
      </c>
      <c r="B352" s="2">
        <v>45272</v>
      </c>
      <c r="C352" t="s">
        <v>975</v>
      </c>
      <c r="D352" t="s">
        <v>31</v>
      </c>
      <c r="E352" t="s">
        <v>11</v>
      </c>
      <c r="F352" t="s">
        <v>21</v>
      </c>
      <c r="G352">
        <v>3</v>
      </c>
      <c r="H352" s="20">
        <v>888.06</v>
      </c>
      <c r="I352">
        <v>2664.18</v>
      </c>
      <c r="J352" s="20">
        <f t="shared" si="40"/>
        <v>2664.18</v>
      </c>
      <c r="K352" s="17" t="str">
        <f>IF('Main Data'!I352&gt;=5000,"High", "Low")</f>
        <v>Low</v>
      </c>
      <c r="L352" s="17">
        <f t="shared" si="41"/>
        <v>2023</v>
      </c>
      <c r="M352" s="17" t="str">
        <f t="shared" si="42"/>
        <v>Peter Mendoza</v>
      </c>
      <c r="N352" s="17" t="str">
        <f t="shared" si="43"/>
        <v>PETER MENDOZA</v>
      </c>
      <c r="O352" s="20">
        <f t="shared" si="44"/>
        <v>2397.7620000000002</v>
      </c>
      <c r="P352" s="20" t="str">
        <f t="shared" si="45"/>
        <v>Dec-2023</v>
      </c>
      <c r="Q352" s="46">
        <f t="shared" si="46"/>
        <v>12</v>
      </c>
      <c r="R352" s="46">
        <f t="shared" si="47"/>
        <v>2023</v>
      </c>
    </row>
    <row r="353" spans="1:18">
      <c r="A353">
        <v>7426</v>
      </c>
      <c r="B353" s="2">
        <v>45273</v>
      </c>
      <c r="C353" t="s">
        <v>71</v>
      </c>
      <c r="D353" t="s">
        <v>17</v>
      </c>
      <c r="E353" t="s">
        <v>20</v>
      </c>
      <c r="F353" t="s">
        <v>43</v>
      </c>
      <c r="G353">
        <v>4</v>
      </c>
      <c r="H353" s="20">
        <v>546.22</v>
      </c>
      <c r="I353">
        <v>2184.88</v>
      </c>
      <c r="J353" s="20">
        <f t="shared" si="40"/>
        <v>2184.88</v>
      </c>
      <c r="K353" s="17" t="str">
        <f>IF('Main Data'!I353&gt;=5000,"High", "Low")</f>
        <v>Low</v>
      </c>
      <c r="L353" s="17">
        <f t="shared" si="41"/>
        <v>2023</v>
      </c>
      <c r="M353" s="17" t="str">
        <f t="shared" si="42"/>
        <v>Julia Curry</v>
      </c>
      <c r="N353" s="17" t="str">
        <f t="shared" si="43"/>
        <v>JULIA CURRY</v>
      </c>
      <c r="O353" s="20">
        <f t="shared" si="44"/>
        <v>1966.3920000000001</v>
      </c>
      <c r="P353" s="20" t="str">
        <f t="shared" si="45"/>
        <v>Dec-2023</v>
      </c>
      <c r="Q353" s="46">
        <f t="shared" si="46"/>
        <v>12</v>
      </c>
      <c r="R353" s="46">
        <f t="shared" si="47"/>
        <v>2023</v>
      </c>
    </row>
    <row r="354" spans="1:18">
      <c r="A354">
        <v>9270</v>
      </c>
      <c r="B354" s="2">
        <v>45273</v>
      </c>
      <c r="C354" t="s">
        <v>577</v>
      </c>
      <c r="D354" t="s">
        <v>31</v>
      </c>
      <c r="E354" t="s">
        <v>20</v>
      </c>
      <c r="F354" t="s">
        <v>18</v>
      </c>
      <c r="G354">
        <v>9</v>
      </c>
      <c r="H354" s="20">
        <v>675.88</v>
      </c>
      <c r="I354">
        <v>6082.92</v>
      </c>
      <c r="J354" s="20">
        <f t="shared" si="40"/>
        <v>6082.92</v>
      </c>
      <c r="K354" s="17" t="str">
        <f>IF('Main Data'!I354&gt;=5000,"High", "Low")</f>
        <v>High</v>
      </c>
      <c r="L354" s="17">
        <f t="shared" si="41"/>
        <v>2023</v>
      </c>
      <c r="M354" s="17" t="str">
        <f t="shared" si="42"/>
        <v>Julie Becker</v>
      </c>
      <c r="N354" s="17" t="str">
        <f t="shared" si="43"/>
        <v>JULIE BECKER</v>
      </c>
      <c r="O354" s="20">
        <f t="shared" si="44"/>
        <v>5474.6280000000006</v>
      </c>
      <c r="P354" s="20" t="str">
        <f t="shared" si="45"/>
        <v>Dec-2023</v>
      </c>
      <c r="Q354" s="46">
        <f t="shared" si="46"/>
        <v>12</v>
      </c>
      <c r="R354" s="46">
        <f t="shared" si="47"/>
        <v>2023</v>
      </c>
    </row>
    <row r="355" spans="1:18">
      <c r="A355">
        <v>3978</v>
      </c>
      <c r="B355" s="2">
        <v>45274</v>
      </c>
      <c r="C355" t="s">
        <v>830</v>
      </c>
      <c r="D355" t="s">
        <v>10</v>
      </c>
      <c r="E355" t="s">
        <v>11</v>
      </c>
      <c r="F355" t="s">
        <v>35</v>
      </c>
      <c r="G355">
        <v>3</v>
      </c>
      <c r="H355" s="20">
        <v>963.48</v>
      </c>
      <c r="I355">
        <v>2890.44</v>
      </c>
      <c r="J355" s="20">
        <f t="shared" si="40"/>
        <v>2890.44</v>
      </c>
      <c r="K355" s="17" t="str">
        <f>IF('Main Data'!I355&gt;=5000,"High", "Low")</f>
        <v>Low</v>
      </c>
      <c r="L355" s="17">
        <f t="shared" si="41"/>
        <v>2023</v>
      </c>
      <c r="M355" s="17" t="str">
        <f t="shared" si="42"/>
        <v>Marie Jenkins</v>
      </c>
      <c r="N355" s="17" t="str">
        <f t="shared" si="43"/>
        <v>MARIE JENKINS</v>
      </c>
      <c r="O355" s="20">
        <f t="shared" si="44"/>
        <v>2601.3960000000002</v>
      </c>
      <c r="P355" s="20" t="str">
        <f t="shared" si="45"/>
        <v>Dec-2023</v>
      </c>
      <c r="Q355" s="46">
        <f t="shared" si="46"/>
        <v>12</v>
      </c>
      <c r="R355" s="46">
        <f t="shared" si="47"/>
        <v>2023</v>
      </c>
    </row>
    <row r="356" spans="1:18">
      <c r="A356">
        <v>4936</v>
      </c>
      <c r="B356" s="2">
        <v>45276</v>
      </c>
      <c r="C356" t="s">
        <v>185</v>
      </c>
      <c r="D356" t="s">
        <v>31</v>
      </c>
      <c r="E356" t="s">
        <v>14</v>
      </c>
      <c r="F356" t="s">
        <v>26</v>
      </c>
      <c r="G356">
        <v>6</v>
      </c>
      <c r="H356" s="20">
        <v>792.82</v>
      </c>
      <c r="I356">
        <v>4756.92</v>
      </c>
      <c r="J356" s="20">
        <f t="shared" si="40"/>
        <v>4756.92</v>
      </c>
      <c r="K356" s="17" t="str">
        <f>IF('Main Data'!I356&gt;=5000,"High", "Low")</f>
        <v>Low</v>
      </c>
      <c r="L356" s="17">
        <f t="shared" si="41"/>
        <v>2023</v>
      </c>
      <c r="M356" s="17" t="str">
        <f t="shared" si="42"/>
        <v>Christopher Vazquez</v>
      </c>
      <c r="N356" s="17" t="str">
        <f t="shared" si="43"/>
        <v>CHRISTOPHER VAZQUEZ</v>
      </c>
      <c r="O356" s="20">
        <f t="shared" si="44"/>
        <v>4281.2280000000001</v>
      </c>
      <c r="P356" s="20" t="str">
        <f t="shared" si="45"/>
        <v>Dec-2023</v>
      </c>
      <c r="Q356" s="46">
        <f t="shared" si="46"/>
        <v>12</v>
      </c>
      <c r="R356" s="46">
        <f t="shared" si="47"/>
        <v>2023</v>
      </c>
    </row>
    <row r="357" spans="1:18">
      <c r="A357">
        <v>2079</v>
      </c>
      <c r="B357" s="2">
        <v>45276</v>
      </c>
      <c r="C357" t="s">
        <v>795</v>
      </c>
      <c r="D357" t="s">
        <v>31</v>
      </c>
      <c r="E357" t="s">
        <v>14</v>
      </c>
      <c r="F357" t="s">
        <v>12</v>
      </c>
      <c r="G357">
        <v>5</v>
      </c>
      <c r="H357" s="20">
        <v>520.52</v>
      </c>
      <c r="I357">
        <v>2602.6</v>
      </c>
      <c r="J357" s="20">
        <f t="shared" si="40"/>
        <v>2602.6</v>
      </c>
      <c r="K357" s="17" t="str">
        <f>IF('Main Data'!I357&gt;=5000,"High", "Low")</f>
        <v>Low</v>
      </c>
      <c r="L357" s="17">
        <f t="shared" si="41"/>
        <v>2023</v>
      </c>
      <c r="M357" s="17" t="str">
        <f t="shared" si="42"/>
        <v>Isaac Martinez</v>
      </c>
      <c r="N357" s="17" t="str">
        <f t="shared" si="43"/>
        <v>ISAAC MARTINEZ</v>
      </c>
      <c r="O357" s="20">
        <f t="shared" si="44"/>
        <v>2342.34</v>
      </c>
      <c r="P357" s="20" t="str">
        <f t="shared" si="45"/>
        <v>Dec-2023</v>
      </c>
      <c r="Q357" s="46">
        <f t="shared" si="46"/>
        <v>12</v>
      </c>
      <c r="R357" s="46">
        <f t="shared" si="47"/>
        <v>2023</v>
      </c>
    </row>
    <row r="358" spans="1:18">
      <c r="A358">
        <v>6269</v>
      </c>
      <c r="B358" s="2">
        <v>45278</v>
      </c>
      <c r="C358" t="s">
        <v>66</v>
      </c>
      <c r="D358" t="s">
        <v>10</v>
      </c>
      <c r="E358" t="s">
        <v>14</v>
      </c>
      <c r="F358" t="s">
        <v>15</v>
      </c>
      <c r="G358">
        <v>4</v>
      </c>
      <c r="H358" s="20">
        <v>895.61</v>
      </c>
      <c r="I358">
        <v>3582.44</v>
      </c>
      <c r="J358" s="20">
        <f t="shared" si="40"/>
        <v>3582.44</v>
      </c>
      <c r="K358" s="17" t="str">
        <f>IF('Main Data'!I358&gt;=5000,"High", "Low")</f>
        <v>Low</v>
      </c>
      <c r="L358" s="17">
        <f t="shared" si="41"/>
        <v>2023</v>
      </c>
      <c r="M358" s="17" t="str">
        <f t="shared" si="42"/>
        <v>Pamela Smith</v>
      </c>
      <c r="N358" s="17" t="str">
        <f t="shared" si="43"/>
        <v>PAMELA SMITH</v>
      </c>
      <c r="O358" s="20">
        <f t="shared" si="44"/>
        <v>3224.1959999999999</v>
      </c>
      <c r="P358" s="20" t="str">
        <f t="shared" si="45"/>
        <v>Dec-2023</v>
      </c>
      <c r="Q358" s="46">
        <f t="shared" si="46"/>
        <v>12</v>
      </c>
      <c r="R358" s="46">
        <f t="shared" si="47"/>
        <v>2023</v>
      </c>
    </row>
    <row r="359" spans="1:18">
      <c r="A359">
        <v>4603</v>
      </c>
      <c r="B359" s="2">
        <v>45278</v>
      </c>
      <c r="C359" t="s">
        <v>718</v>
      </c>
      <c r="D359" t="s">
        <v>25</v>
      </c>
      <c r="E359" t="s">
        <v>11</v>
      </c>
      <c r="F359" t="s">
        <v>43</v>
      </c>
      <c r="G359">
        <v>3</v>
      </c>
      <c r="H359" s="20">
        <v>987.91</v>
      </c>
      <c r="I359">
        <v>2963.73</v>
      </c>
      <c r="J359" s="20">
        <f t="shared" si="40"/>
        <v>2963.73</v>
      </c>
      <c r="K359" s="17" t="str">
        <f>IF('Main Data'!I359&gt;=5000,"High", "Low")</f>
        <v>Low</v>
      </c>
      <c r="L359" s="17">
        <f t="shared" si="41"/>
        <v>2023</v>
      </c>
      <c r="M359" s="17" t="str">
        <f t="shared" si="42"/>
        <v>Lisa Medina</v>
      </c>
      <c r="N359" s="17" t="str">
        <f t="shared" si="43"/>
        <v>LISA MEDINA</v>
      </c>
      <c r="O359" s="20">
        <f t="shared" si="44"/>
        <v>2667.357</v>
      </c>
      <c r="P359" s="20" t="str">
        <f t="shared" si="45"/>
        <v>Dec-2023</v>
      </c>
      <c r="Q359" s="46">
        <f t="shared" si="46"/>
        <v>12</v>
      </c>
      <c r="R359" s="46">
        <f t="shared" si="47"/>
        <v>2023</v>
      </c>
    </row>
    <row r="360" spans="1:18">
      <c r="A360">
        <v>3562</v>
      </c>
      <c r="B360" s="2">
        <v>45280</v>
      </c>
      <c r="C360" t="s">
        <v>133</v>
      </c>
      <c r="D360" t="s">
        <v>25</v>
      </c>
      <c r="E360" t="s">
        <v>14</v>
      </c>
      <c r="F360" t="s">
        <v>12</v>
      </c>
      <c r="G360">
        <v>7</v>
      </c>
      <c r="H360" s="20">
        <v>820.91</v>
      </c>
      <c r="I360">
        <v>5746.37</v>
      </c>
      <c r="J360" s="20">
        <f t="shared" si="40"/>
        <v>5746.37</v>
      </c>
      <c r="K360" s="17" t="str">
        <f>IF('Main Data'!I360&gt;=5000,"High", "Low")</f>
        <v>High</v>
      </c>
      <c r="L360" s="17">
        <f t="shared" si="41"/>
        <v>2023</v>
      </c>
      <c r="M360" s="17" t="str">
        <f t="shared" si="42"/>
        <v>Olivia Carpenter</v>
      </c>
      <c r="N360" s="17" t="str">
        <f t="shared" si="43"/>
        <v>OLIVIA CARPENTER</v>
      </c>
      <c r="O360" s="20">
        <f t="shared" si="44"/>
        <v>5171.7330000000002</v>
      </c>
      <c r="P360" s="20" t="str">
        <f t="shared" si="45"/>
        <v>Dec-2023</v>
      </c>
      <c r="Q360" s="46">
        <f t="shared" si="46"/>
        <v>12</v>
      </c>
      <c r="R360" s="46">
        <f t="shared" si="47"/>
        <v>2023</v>
      </c>
    </row>
    <row r="361" spans="1:18">
      <c r="A361">
        <v>4787</v>
      </c>
      <c r="B361" s="2">
        <v>45281</v>
      </c>
      <c r="C361" t="s">
        <v>154</v>
      </c>
      <c r="D361" t="s">
        <v>31</v>
      </c>
      <c r="E361" t="s">
        <v>11</v>
      </c>
      <c r="F361" t="s">
        <v>18</v>
      </c>
      <c r="G361">
        <v>9</v>
      </c>
      <c r="H361" s="20">
        <v>229</v>
      </c>
      <c r="I361">
        <v>2061</v>
      </c>
      <c r="J361" s="20">
        <f t="shared" si="40"/>
        <v>2061</v>
      </c>
      <c r="K361" s="17" t="str">
        <f>IF('Main Data'!I361&gt;=5000,"High", "Low")</f>
        <v>Low</v>
      </c>
      <c r="L361" s="17">
        <f t="shared" si="41"/>
        <v>2023</v>
      </c>
      <c r="M361" s="17" t="str">
        <f t="shared" si="42"/>
        <v>Carol Bryan</v>
      </c>
      <c r="N361" s="17" t="str">
        <f t="shared" si="43"/>
        <v>CAROL BRYAN</v>
      </c>
      <c r="O361" s="20">
        <f t="shared" si="44"/>
        <v>1854.8999999999999</v>
      </c>
      <c r="P361" s="20" t="str">
        <f t="shared" si="45"/>
        <v>Dec-2023</v>
      </c>
      <c r="Q361" s="46">
        <f t="shared" si="46"/>
        <v>12</v>
      </c>
      <c r="R361" s="46">
        <f t="shared" si="47"/>
        <v>2023</v>
      </c>
    </row>
    <row r="362" spans="1:18">
      <c r="A362">
        <v>8203</v>
      </c>
      <c r="B362" s="2">
        <v>45281</v>
      </c>
      <c r="C362" t="s">
        <v>360</v>
      </c>
      <c r="D362" t="s">
        <v>25</v>
      </c>
      <c r="E362" t="s">
        <v>11</v>
      </c>
      <c r="F362" t="s">
        <v>18</v>
      </c>
      <c r="G362">
        <v>3</v>
      </c>
      <c r="H362" s="20">
        <v>951.35</v>
      </c>
      <c r="I362">
        <v>2854.05</v>
      </c>
      <c r="J362" s="20">
        <f t="shared" si="40"/>
        <v>2854.05</v>
      </c>
      <c r="K362" s="17" t="str">
        <f>IF('Main Data'!I362&gt;=5000,"High", "Low")</f>
        <v>Low</v>
      </c>
      <c r="L362" s="17">
        <f t="shared" si="41"/>
        <v>2023</v>
      </c>
      <c r="M362" s="17" t="str">
        <f t="shared" si="42"/>
        <v>Gregory Scott</v>
      </c>
      <c r="N362" s="17" t="str">
        <f t="shared" si="43"/>
        <v>GREGORY SCOTT</v>
      </c>
      <c r="O362" s="20">
        <f t="shared" si="44"/>
        <v>2568.645</v>
      </c>
      <c r="P362" s="20" t="str">
        <f t="shared" si="45"/>
        <v>Dec-2023</v>
      </c>
      <c r="Q362" s="46">
        <f t="shared" si="46"/>
        <v>12</v>
      </c>
      <c r="R362" s="46">
        <f t="shared" si="47"/>
        <v>2023</v>
      </c>
    </row>
    <row r="363" spans="1:18">
      <c r="A363">
        <v>3434</v>
      </c>
      <c r="B363" s="2">
        <v>45281</v>
      </c>
      <c r="C363" t="s">
        <v>571</v>
      </c>
      <c r="D363" t="s">
        <v>31</v>
      </c>
      <c r="E363" t="s">
        <v>20</v>
      </c>
      <c r="F363" t="s">
        <v>15</v>
      </c>
      <c r="G363">
        <v>4</v>
      </c>
      <c r="H363" s="20">
        <v>314.85000000000002</v>
      </c>
      <c r="I363">
        <v>1259.4000000000001</v>
      </c>
      <c r="J363" s="20">
        <f t="shared" si="40"/>
        <v>1259.4000000000001</v>
      </c>
      <c r="K363" s="17" t="str">
        <f>IF('Main Data'!I363&gt;=5000,"High", "Low")</f>
        <v>Low</v>
      </c>
      <c r="L363" s="17">
        <f t="shared" si="41"/>
        <v>2023</v>
      </c>
      <c r="M363" s="17" t="str">
        <f t="shared" si="42"/>
        <v>Keith Gaines</v>
      </c>
      <c r="N363" s="17" t="str">
        <f t="shared" si="43"/>
        <v>KEITH GAINES</v>
      </c>
      <c r="O363" s="20">
        <f t="shared" si="44"/>
        <v>1133.46</v>
      </c>
      <c r="P363" s="20" t="str">
        <f t="shared" si="45"/>
        <v>Dec-2023</v>
      </c>
      <c r="Q363" s="46">
        <f t="shared" si="46"/>
        <v>12</v>
      </c>
      <c r="R363" s="46">
        <f t="shared" si="47"/>
        <v>2023</v>
      </c>
    </row>
    <row r="364" spans="1:18">
      <c r="A364">
        <v>1419</v>
      </c>
      <c r="B364" s="2">
        <v>45281</v>
      </c>
      <c r="C364" t="s">
        <v>575</v>
      </c>
      <c r="D364" t="s">
        <v>25</v>
      </c>
      <c r="E364" t="s">
        <v>14</v>
      </c>
      <c r="F364" t="s">
        <v>43</v>
      </c>
      <c r="G364">
        <v>3</v>
      </c>
      <c r="H364" s="20">
        <v>970.21</v>
      </c>
      <c r="I364">
        <v>2910.63</v>
      </c>
      <c r="J364" s="20">
        <f t="shared" si="40"/>
        <v>2910.63</v>
      </c>
      <c r="K364" s="17" t="str">
        <f>IF('Main Data'!I364&gt;=5000,"High", "Low")</f>
        <v>Low</v>
      </c>
      <c r="L364" s="17">
        <f t="shared" si="41"/>
        <v>2023</v>
      </c>
      <c r="M364" s="17" t="str">
        <f t="shared" si="42"/>
        <v>Teresa Hoover</v>
      </c>
      <c r="N364" s="17" t="str">
        <f t="shared" si="43"/>
        <v>TERESA HOOVER</v>
      </c>
      <c r="O364" s="20">
        <f t="shared" si="44"/>
        <v>2619.567</v>
      </c>
      <c r="P364" s="20" t="str">
        <f t="shared" si="45"/>
        <v>Dec-2023</v>
      </c>
      <c r="Q364" s="46">
        <f t="shared" si="46"/>
        <v>12</v>
      </c>
      <c r="R364" s="46">
        <f t="shared" si="47"/>
        <v>2023</v>
      </c>
    </row>
    <row r="365" spans="1:18">
      <c r="A365">
        <v>8913</v>
      </c>
      <c r="B365" s="2">
        <v>45281</v>
      </c>
      <c r="C365" t="s">
        <v>712</v>
      </c>
      <c r="D365" t="s">
        <v>31</v>
      </c>
      <c r="E365" t="s">
        <v>11</v>
      </c>
      <c r="F365" t="s">
        <v>29</v>
      </c>
      <c r="G365">
        <v>8</v>
      </c>
      <c r="H365" s="20">
        <v>645.54999999999995</v>
      </c>
      <c r="I365">
        <v>5164.3999999999996</v>
      </c>
      <c r="J365" s="20">
        <f t="shared" si="40"/>
        <v>5164.3999999999996</v>
      </c>
      <c r="K365" s="17" t="str">
        <f>IF('Main Data'!I365&gt;=5000,"High", "Low")</f>
        <v>High</v>
      </c>
      <c r="L365" s="17">
        <f t="shared" si="41"/>
        <v>2023</v>
      </c>
      <c r="M365" s="17" t="str">
        <f t="shared" si="42"/>
        <v>Lori Burton</v>
      </c>
      <c r="N365" s="17" t="str">
        <f t="shared" si="43"/>
        <v>LORI BURTON</v>
      </c>
      <c r="O365" s="20">
        <f t="shared" si="44"/>
        <v>4647.96</v>
      </c>
      <c r="P365" s="20" t="str">
        <f t="shared" si="45"/>
        <v>Dec-2023</v>
      </c>
      <c r="Q365" s="46">
        <f t="shared" si="46"/>
        <v>12</v>
      </c>
      <c r="R365" s="46">
        <f t="shared" si="47"/>
        <v>2023</v>
      </c>
    </row>
    <row r="366" spans="1:18">
      <c r="A366">
        <v>2613</v>
      </c>
      <c r="B366" s="2">
        <v>45282</v>
      </c>
      <c r="C366" t="s">
        <v>1005</v>
      </c>
      <c r="D366" t="s">
        <v>17</v>
      </c>
      <c r="E366" t="s">
        <v>14</v>
      </c>
      <c r="F366" t="s">
        <v>18</v>
      </c>
      <c r="G366">
        <v>3</v>
      </c>
      <c r="H366" s="20">
        <v>569.37</v>
      </c>
      <c r="I366">
        <v>1708.11</v>
      </c>
      <c r="J366" s="20">
        <f t="shared" si="40"/>
        <v>1708.1100000000001</v>
      </c>
      <c r="K366" s="17" t="str">
        <f>IF('Main Data'!I366&gt;=5000,"High", "Low")</f>
        <v>Low</v>
      </c>
      <c r="L366" s="17">
        <f t="shared" si="41"/>
        <v>2023</v>
      </c>
      <c r="M366" s="17" t="str">
        <f t="shared" si="42"/>
        <v>Cassandra Stewart</v>
      </c>
      <c r="N366" s="17" t="str">
        <f t="shared" si="43"/>
        <v>CASSANDRA STEWART</v>
      </c>
      <c r="O366" s="20">
        <f t="shared" si="44"/>
        <v>1537.299</v>
      </c>
      <c r="P366" s="20" t="str">
        <f t="shared" si="45"/>
        <v>Dec-2023</v>
      </c>
      <c r="Q366" s="46">
        <f t="shared" si="46"/>
        <v>12</v>
      </c>
      <c r="R366" s="46">
        <f t="shared" si="47"/>
        <v>2023</v>
      </c>
    </row>
    <row r="367" spans="1:18">
      <c r="A367">
        <v>3133</v>
      </c>
      <c r="B367" s="2">
        <v>45283</v>
      </c>
      <c r="C367" t="s">
        <v>879</v>
      </c>
      <c r="D367" t="s">
        <v>25</v>
      </c>
      <c r="E367" t="s">
        <v>14</v>
      </c>
      <c r="F367" t="s">
        <v>12</v>
      </c>
      <c r="G367">
        <v>6</v>
      </c>
      <c r="H367" s="20">
        <v>145.74</v>
      </c>
      <c r="I367">
        <v>874.44</v>
      </c>
      <c r="J367" s="20">
        <f t="shared" si="40"/>
        <v>874.44</v>
      </c>
      <c r="K367" s="17" t="str">
        <f>IF('Main Data'!I367&gt;=5000,"High", "Low")</f>
        <v>Low</v>
      </c>
      <c r="L367" s="17">
        <f t="shared" si="41"/>
        <v>2023</v>
      </c>
      <c r="M367" s="17" t="str">
        <f t="shared" si="42"/>
        <v>Rachel Kim</v>
      </c>
      <c r="N367" s="17" t="str">
        <f t="shared" si="43"/>
        <v>RACHEL KIM</v>
      </c>
      <c r="O367" s="20">
        <f t="shared" si="44"/>
        <v>786.99600000000009</v>
      </c>
      <c r="P367" s="20" t="str">
        <f t="shared" si="45"/>
        <v>Dec-2023</v>
      </c>
      <c r="Q367" s="46">
        <f t="shared" si="46"/>
        <v>12</v>
      </c>
      <c r="R367" s="46">
        <f t="shared" si="47"/>
        <v>2023</v>
      </c>
    </row>
    <row r="368" spans="1:18">
      <c r="A368">
        <v>5612</v>
      </c>
      <c r="B368" s="2">
        <v>45283</v>
      </c>
      <c r="C368" t="s">
        <v>939</v>
      </c>
      <c r="D368" t="s">
        <v>25</v>
      </c>
      <c r="E368" t="s">
        <v>14</v>
      </c>
      <c r="F368" t="s">
        <v>12</v>
      </c>
      <c r="G368">
        <v>9</v>
      </c>
      <c r="H368" s="20">
        <v>766.73</v>
      </c>
      <c r="I368">
        <v>6900.57</v>
      </c>
      <c r="J368" s="20">
        <f t="shared" si="40"/>
        <v>6900.57</v>
      </c>
      <c r="K368" s="17" t="str">
        <f>IF('Main Data'!I368&gt;=5000,"High", "Low")</f>
        <v>High</v>
      </c>
      <c r="L368" s="17">
        <f t="shared" si="41"/>
        <v>2023</v>
      </c>
      <c r="M368" s="17" t="str">
        <f t="shared" si="42"/>
        <v>Jennifer Munoz</v>
      </c>
      <c r="N368" s="17" t="str">
        <f t="shared" si="43"/>
        <v>JENNIFER MUNOZ</v>
      </c>
      <c r="O368" s="20">
        <f t="shared" si="44"/>
        <v>6210.5129999999999</v>
      </c>
      <c r="P368" s="20" t="str">
        <f t="shared" si="45"/>
        <v>Dec-2023</v>
      </c>
      <c r="Q368" s="46">
        <f t="shared" si="46"/>
        <v>12</v>
      </c>
      <c r="R368" s="46">
        <f t="shared" si="47"/>
        <v>2023</v>
      </c>
    </row>
    <row r="369" spans="1:18">
      <c r="A369">
        <v>4481</v>
      </c>
      <c r="B369" s="2">
        <v>45284</v>
      </c>
      <c r="C369" t="s">
        <v>518</v>
      </c>
      <c r="D369" t="s">
        <v>31</v>
      </c>
      <c r="E369" t="s">
        <v>14</v>
      </c>
      <c r="F369" t="s">
        <v>15</v>
      </c>
      <c r="G369">
        <v>6</v>
      </c>
      <c r="H369" s="20">
        <v>397.17</v>
      </c>
      <c r="I369">
        <v>2383.02</v>
      </c>
      <c r="J369" s="20">
        <f t="shared" si="40"/>
        <v>2383.02</v>
      </c>
      <c r="K369" s="17" t="str">
        <f>IF('Main Data'!I369&gt;=5000,"High", "Low")</f>
        <v>Low</v>
      </c>
      <c r="L369" s="17">
        <f t="shared" si="41"/>
        <v>2023</v>
      </c>
      <c r="M369" s="17" t="str">
        <f t="shared" si="42"/>
        <v>Rick Smith</v>
      </c>
      <c r="N369" s="17" t="str">
        <f t="shared" si="43"/>
        <v>RICK SMITH</v>
      </c>
      <c r="O369" s="20">
        <f t="shared" si="44"/>
        <v>2144.7180000000003</v>
      </c>
      <c r="P369" s="20" t="str">
        <f t="shared" si="45"/>
        <v>Dec-2023</v>
      </c>
      <c r="Q369" s="46">
        <f t="shared" si="46"/>
        <v>12</v>
      </c>
      <c r="R369" s="46">
        <f t="shared" si="47"/>
        <v>2023</v>
      </c>
    </row>
    <row r="370" spans="1:18">
      <c r="A370">
        <v>3795</v>
      </c>
      <c r="B370" s="2">
        <v>45284</v>
      </c>
      <c r="C370" t="s">
        <v>810</v>
      </c>
      <c r="D370" t="s">
        <v>31</v>
      </c>
      <c r="E370" t="s">
        <v>20</v>
      </c>
      <c r="F370" t="s">
        <v>29</v>
      </c>
      <c r="G370">
        <v>1</v>
      </c>
      <c r="H370" s="20">
        <v>408.95</v>
      </c>
      <c r="I370">
        <v>408.95</v>
      </c>
      <c r="J370" s="20">
        <f t="shared" si="40"/>
        <v>408.95</v>
      </c>
      <c r="K370" s="17" t="str">
        <f>IF('Main Data'!I370&gt;=5000,"High", "Low")</f>
        <v>Low</v>
      </c>
      <c r="L370" s="17">
        <f t="shared" si="41"/>
        <v>2023</v>
      </c>
      <c r="M370" s="17" t="str">
        <f t="shared" si="42"/>
        <v>Marcus Green</v>
      </c>
      <c r="N370" s="17" t="str">
        <f t="shared" si="43"/>
        <v>MARCUS GREEN</v>
      </c>
      <c r="O370" s="20">
        <f t="shared" si="44"/>
        <v>368.05500000000001</v>
      </c>
      <c r="P370" s="20" t="str">
        <f t="shared" si="45"/>
        <v>Dec-2023</v>
      </c>
      <c r="Q370" s="46">
        <f t="shared" si="46"/>
        <v>12</v>
      </c>
      <c r="R370" s="46">
        <f t="shared" si="47"/>
        <v>2023</v>
      </c>
    </row>
    <row r="371" spans="1:18">
      <c r="A371">
        <v>9187</v>
      </c>
      <c r="B371" s="2">
        <v>45284</v>
      </c>
      <c r="C371" t="s">
        <v>868</v>
      </c>
      <c r="D371" t="s">
        <v>17</v>
      </c>
      <c r="E371" t="s">
        <v>11</v>
      </c>
      <c r="F371" t="s">
        <v>15</v>
      </c>
      <c r="G371">
        <v>4</v>
      </c>
      <c r="H371" s="20">
        <v>202.68</v>
      </c>
      <c r="I371">
        <v>810.72</v>
      </c>
      <c r="J371" s="20">
        <f t="shared" si="40"/>
        <v>810.72</v>
      </c>
      <c r="K371" s="17" t="str">
        <f>IF('Main Data'!I371&gt;=5000,"High", "Low")</f>
        <v>Low</v>
      </c>
      <c r="L371" s="17">
        <f t="shared" si="41"/>
        <v>2023</v>
      </c>
      <c r="M371" s="17" t="str">
        <f t="shared" si="42"/>
        <v>Julie Hodge</v>
      </c>
      <c r="N371" s="17" t="str">
        <f t="shared" si="43"/>
        <v>JULIE HODGE</v>
      </c>
      <c r="O371" s="20">
        <f t="shared" si="44"/>
        <v>729.64800000000002</v>
      </c>
      <c r="P371" s="20" t="str">
        <f t="shared" si="45"/>
        <v>Dec-2023</v>
      </c>
      <c r="Q371" s="46">
        <f t="shared" si="46"/>
        <v>12</v>
      </c>
      <c r="R371" s="46">
        <f t="shared" si="47"/>
        <v>2023</v>
      </c>
    </row>
    <row r="372" spans="1:18">
      <c r="A372">
        <v>7514</v>
      </c>
      <c r="B372" s="2">
        <v>45286</v>
      </c>
      <c r="C372" t="s">
        <v>768</v>
      </c>
      <c r="D372" t="s">
        <v>31</v>
      </c>
      <c r="E372" t="s">
        <v>14</v>
      </c>
      <c r="F372" t="s">
        <v>26</v>
      </c>
      <c r="G372">
        <v>4</v>
      </c>
      <c r="H372" s="20">
        <v>927.91</v>
      </c>
      <c r="I372">
        <v>3711.64</v>
      </c>
      <c r="J372" s="20">
        <f t="shared" si="40"/>
        <v>3711.64</v>
      </c>
      <c r="K372" s="17" t="str">
        <f>IF('Main Data'!I372&gt;=5000,"High", "Low")</f>
        <v>Low</v>
      </c>
      <c r="L372" s="17">
        <f t="shared" si="41"/>
        <v>2023</v>
      </c>
      <c r="M372" s="17" t="str">
        <f t="shared" si="42"/>
        <v>Rebecca Thornton</v>
      </c>
      <c r="N372" s="17" t="str">
        <f t="shared" si="43"/>
        <v>REBECCA THORNTON</v>
      </c>
      <c r="O372" s="20">
        <f t="shared" si="44"/>
        <v>3340.4760000000001</v>
      </c>
      <c r="P372" s="20" t="str">
        <f t="shared" si="45"/>
        <v>Dec-2023</v>
      </c>
      <c r="Q372" s="46">
        <f t="shared" si="46"/>
        <v>12</v>
      </c>
      <c r="R372" s="46">
        <f t="shared" si="47"/>
        <v>2023</v>
      </c>
    </row>
    <row r="373" spans="1:18">
      <c r="A373">
        <v>5073</v>
      </c>
      <c r="B373" s="2">
        <v>45286</v>
      </c>
      <c r="C373" t="s">
        <v>793</v>
      </c>
      <c r="D373" t="s">
        <v>31</v>
      </c>
      <c r="E373" t="s">
        <v>11</v>
      </c>
      <c r="F373" t="s">
        <v>12</v>
      </c>
      <c r="G373">
        <v>1</v>
      </c>
      <c r="H373" s="20">
        <v>452.73</v>
      </c>
      <c r="I373">
        <v>452.73</v>
      </c>
      <c r="J373" s="20">
        <f t="shared" si="40"/>
        <v>452.73</v>
      </c>
      <c r="K373" s="17" t="str">
        <f>IF('Main Data'!I373&gt;=5000,"High", "Low")</f>
        <v>Low</v>
      </c>
      <c r="L373" s="17">
        <f t="shared" si="41"/>
        <v>2023</v>
      </c>
      <c r="M373" s="17" t="str">
        <f t="shared" si="42"/>
        <v>Robert Duarte</v>
      </c>
      <c r="N373" s="17" t="str">
        <f t="shared" si="43"/>
        <v>ROBERT DUARTE</v>
      </c>
      <c r="O373" s="20">
        <f t="shared" si="44"/>
        <v>407.45700000000005</v>
      </c>
      <c r="P373" s="20" t="str">
        <f t="shared" si="45"/>
        <v>Dec-2023</v>
      </c>
      <c r="Q373" s="46">
        <f t="shared" si="46"/>
        <v>12</v>
      </c>
      <c r="R373" s="46">
        <f t="shared" si="47"/>
        <v>2023</v>
      </c>
    </row>
    <row r="374" spans="1:18">
      <c r="A374">
        <v>7665</v>
      </c>
      <c r="B374" s="2">
        <v>45287</v>
      </c>
      <c r="C374" t="s">
        <v>468</v>
      </c>
      <c r="D374" t="s">
        <v>31</v>
      </c>
      <c r="E374" t="s">
        <v>11</v>
      </c>
      <c r="F374" t="s">
        <v>12</v>
      </c>
      <c r="G374">
        <v>4</v>
      </c>
      <c r="H374" s="20">
        <v>503.21</v>
      </c>
      <c r="I374">
        <v>2012.84</v>
      </c>
      <c r="J374" s="20">
        <f t="shared" si="40"/>
        <v>2012.84</v>
      </c>
      <c r="K374" s="17" t="str">
        <f>IF('Main Data'!I374&gt;=5000,"High", "Low")</f>
        <v>Low</v>
      </c>
      <c r="L374" s="17">
        <f t="shared" si="41"/>
        <v>2023</v>
      </c>
      <c r="M374" s="17" t="str">
        <f t="shared" si="42"/>
        <v>Michael Beard</v>
      </c>
      <c r="N374" s="17" t="str">
        <f t="shared" si="43"/>
        <v>MICHAEL BEARD</v>
      </c>
      <c r="O374" s="20">
        <f t="shared" si="44"/>
        <v>1811.556</v>
      </c>
      <c r="P374" s="20" t="str">
        <f t="shared" si="45"/>
        <v>Dec-2023</v>
      </c>
      <c r="Q374" s="46">
        <f t="shared" si="46"/>
        <v>12</v>
      </c>
      <c r="R374" s="46">
        <f t="shared" si="47"/>
        <v>2023</v>
      </c>
    </row>
    <row r="375" spans="1:18">
      <c r="A375">
        <v>6163</v>
      </c>
      <c r="B375" s="2">
        <v>45289</v>
      </c>
      <c r="C375" t="s">
        <v>176</v>
      </c>
      <c r="D375" t="s">
        <v>10</v>
      </c>
      <c r="E375" t="s">
        <v>11</v>
      </c>
      <c r="F375" t="s">
        <v>35</v>
      </c>
      <c r="G375">
        <v>3</v>
      </c>
      <c r="H375" s="20">
        <v>237.71</v>
      </c>
      <c r="I375">
        <v>713.13</v>
      </c>
      <c r="J375" s="20">
        <f t="shared" si="40"/>
        <v>713.13</v>
      </c>
      <c r="K375" s="17" t="str">
        <f>IF('Main Data'!I375&gt;=5000,"High", "Low")</f>
        <v>Low</v>
      </c>
      <c r="L375" s="17">
        <f t="shared" si="41"/>
        <v>2023</v>
      </c>
      <c r="M375" s="17" t="str">
        <f t="shared" si="42"/>
        <v>Joseph Mccoy</v>
      </c>
      <c r="N375" s="17" t="str">
        <f t="shared" si="43"/>
        <v>JOSEPH MCCOY</v>
      </c>
      <c r="O375" s="20">
        <f t="shared" si="44"/>
        <v>641.81700000000001</v>
      </c>
      <c r="P375" s="20" t="str">
        <f t="shared" si="45"/>
        <v>Dec-2023</v>
      </c>
      <c r="Q375" s="46">
        <f t="shared" si="46"/>
        <v>12</v>
      </c>
      <c r="R375" s="46">
        <f t="shared" si="47"/>
        <v>2023</v>
      </c>
    </row>
    <row r="376" spans="1:18">
      <c r="A376">
        <v>2083</v>
      </c>
      <c r="B376" s="2">
        <v>45289</v>
      </c>
      <c r="C376" t="s">
        <v>228</v>
      </c>
      <c r="D376" t="s">
        <v>10</v>
      </c>
      <c r="E376" t="s">
        <v>14</v>
      </c>
      <c r="F376" t="s">
        <v>26</v>
      </c>
      <c r="G376">
        <v>7</v>
      </c>
      <c r="H376" s="20">
        <v>617.28</v>
      </c>
      <c r="I376">
        <v>4320.96</v>
      </c>
      <c r="J376" s="20">
        <f t="shared" si="40"/>
        <v>4320.96</v>
      </c>
      <c r="K376" s="17" t="str">
        <f>IF('Main Data'!I376&gt;=5000,"High", "Low")</f>
        <v>Low</v>
      </c>
      <c r="L376" s="17">
        <f t="shared" si="41"/>
        <v>2023</v>
      </c>
      <c r="M376" s="17" t="str">
        <f t="shared" si="42"/>
        <v>Shawn Gray</v>
      </c>
      <c r="N376" s="17" t="str">
        <f t="shared" si="43"/>
        <v>SHAWN GRAY</v>
      </c>
      <c r="O376" s="20">
        <f t="shared" si="44"/>
        <v>3888.864</v>
      </c>
      <c r="P376" s="20" t="str">
        <f t="shared" si="45"/>
        <v>Dec-2023</v>
      </c>
      <c r="Q376" s="46">
        <f t="shared" si="46"/>
        <v>12</v>
      </c>
      <c r="R376" s="46">
        <f t="shared" si="47"/>
        <v>2023</v>
      </c>
    </row>
    <row r="377" spans="1:18">
      <c r="A377">
        <v>5710</v>
      </c>
      <c r="B377" s="2">
        <v>45289</v>
      </c>
      <c r="C377" t="s">
        <v>766</v>
      </c>
      <c r="D377" t="s">
        <v>31</v>
      </c>
      <c r="E377" t="s">
        <v>11</v>
      </c>
      <c r="F377" t="s">
        <v>21</v>
      </c>
      <c r="G377">
        <v>8</v>
      </c>
      <c r="H377" s="20">
        <v>668.26</v>
      </c>
      <c r="I377">
        <v>5346.08</v>
      </c>
      <c r="J377" s="20">
        <f t="shared" si="40"/>
        <v>5346.08</v>
      </c>
      <c r="K377" s="17" t="str">
        <f>IF('Main Data'!I377&gt;=5000,"High", "Low")</f>
        <v>High</v>
      </c>
      <c r="L377" s="17">
        <f t="shared" si="41"/>
        <v>2023</v>
      </c>
      <c r="M377" s="17" t="str">
        <f t="shared" si="42"/>
        <v>Emily Johnson</v>
      </c>
      <c r="N377" s="17" t="str">
        <f t="shared" si="43"/>
        <v>EMILY JOHNSON</v>
      </c>
      <c r="O377" s="20">
        <f t="shared" si="44"/>
        <v>4811.4719999999998</v>
      </c>
      <c r="P377" s="20" t="str">
        <f t="shared" si="45"/>
        <v>Dec-2023</v>
      </c>
      <c r="Q377" s="46">
        <f t="shared" si="46"/>
        <v>12</v>
      </c>
      <c r="R377" s="46">
        <f t="shared" si="47"/>
        <v>2023</v>
      </c>
    </row>
    <row r="378" spans="1:18">
      <c r="A378">
        <v>1286</v>
      </c>
      <c r="B378" s="2">
        <v>45289</v>
      </c>
      <c r="C378" t="s">
        <v>913</v>
      </c>
      <c r="D378" t="s">
        <v>25</v>
      </c>
      <c r="E378" t="s">
        <v>14</v>
      </c>
      <c r="F378" t="s">
        <v>26</v>
      </c>
      <c r="G378">
        <v>3</v>
      </c>
      <c r="H378" s="20">
        <v>662.76</v>
      </c>
      <c r="I378">
        <v>1988.28</v>
      </c>
      <c r="J378" s="20">
        <f t="shared" si="40"/>
        <v>1988.28</v>
      </c>
      <c r="K378" s="17" t="str">
        <f>IF('Main Data'!I378&gt;=5000,"High", "Low")</f>
        <v>Low</v>
      </c>
      <c r="L378" s="17">
        <f t="shared" si="41"/>
        <v>2023</v>
      </c>
      <c r="M378" s="17" t="str">
        <f t="shared" si="42"/>
        <v>Jerry Richards</v>
      </c>
      <c r="N378" s="17" t="str">
        <f t="shared" si="43"/>
        <v>JERRY RICHARDS</v>
      </c>
      <c r="O378" s="20">
        <f t="shared" si="44"/>
        <v>1789.4520000000002</v>
      </c>
      <c r="P378" s="20" t="str">
        <f t="shared" si="45"/>
        <v>Dec-2023</v>
      </c>
      <c r="Q378" s="46">
        <f t="shared" si="46"/>
        <v>12</v>
      </c>
      <c r="R378" s="46">
        <f t="shared" si="47"/>
        <v>2023</v>
      </c>
    </row>
    <row r="379" spans="1:18">
      <c r="A379">
        <v>5809</v>
      </c>
      <c r="B379" s="2">
        <v>45290</v>
      </c>
      <c r="C379" t="s">
        <v>22</v>
      </c>
      <c r="D379" t="s">
        <v>10</v>
      </c>
      <c r="E379" t="s">
        <v>14</v>
      </c>
      <c r="F379" t="s">
        <v>18</v>
      </c>
      <c r="G379">
        <v>7</v>
      </c>
      <c r="H379" s="20">
        <v>801.92</v>
      </c>
      <c r="I379">
        <v>5613.44</v>
      </c>
      <c r="J379" s="20">
        <f t="shared" si="40"/>
        <v>5613.44</v>
      </c>
      <c r="K379" s="17" t="str">
        <f>IF('Main Data'!I379&gt;=5000,"High", "Low")</f>
        <v>High</v>
      </c>
      <c r="L379" s="17">
        <f t="shared" si="41"/>
        <v>2023</v>
      </c>
      <c r="M379" s="17" t="str">
        <f t="shared" si="42"/>
        <v>Alex Wright</v>
      </c>
      <c r="N379" s="17" t="str">
        <f t="shared" si="43"/>
        <v>ALEX WRIGHT</v>
      </c>
      <c r="O379" s="20">
        <f t="shared" si="44"/>
        <v>5052.0959999999995</v>
      </c>
      <c r="P379" s="20" t="str">
        <f t="shared" si="45"/>
        <v>Dec-2023</v>
      </c>
      <c r="Q379" s="46">
        <f t="shared" si="46"/>
        <v>12</v>
      </c>
      <c r="R379" s="46">
        <f t="shared" si="47"/>
        <v>2023</v>
      </c>
    </row>
    <row r="380" spans="1:18">
      <c r="A380">
        <v>3620</v>
      </c>
      <c r="B380" s="2">
        <v>45290</v>
      </c>
      <c r="C380" t="s">
        <v>119</v>
      </c>
      <c r="D380" t="s">
        <v>25</v>
      </c>
      <c r="E380" t="s">
        <v>20</v>
      </c>
      <c r="F380" t="s">
        <v>15</v>
      </c>
      <c r="G380">
        <v>3</v>
      </c>
      <c r="H380" s="20">
        <v>269.64</v>
      </c>
      <c r="I380">
        <v>808.92</v>
      </c>
      <c r="J380" s="20">
        <f t="shared" si="40"/>
        <v>808.92</v>
      </c>
      <c r="K380" s="17" t="str">
        <f>IF('Main Data'!I380&gt;=5000,"High", "Low")</f>
        <v>Low</v>
      </c>
      <c r="L380" s="17">
        <f t="shared" si="41"/>
        <v>2023</v>
      </c>
      <c r="M380" s="17" t="str">
        <f t="shared" si="42"/>
        <v>Sharon Duran</v>
      </c>
      <c r="N380" s="17" t="str">
        <f t="shared" si="43"/>
        <v>SHARON DURAN</v>
      </c>
      <c r="O380" s="20">
        <f t="shared" si="44"/>
        <v>728.02800000000002</v>
      </c>
      <c r="P380" s="20" t="str">
        <f t="shared" si="45"/>
        <v>Dec-2023</v>
      </c>
      <c r="Q380" s="46">
        <f t="shared" si="46"/>
        <v>12</v>
      </c>
      <c r="R380" s="46">
        <f t="shared" si="47"/>
        <v>2023</v>
      </c>
    </row>
    <row r="381" spans="1:18">
      <c r="A381">
        <v>6978</v>
      </c>
      <c r="B381" s="2">
        <v>45290</v>
      </c>
      <c r="C381" t="s">
        <v>616</v>
      </c>
      <c r="D381" t="s">
        <v>17</v>
      </c>
      <c r="E381" t="s">
        <v>14</v>
      </c>
      <c r="F381" t="s">
        <v>12</v>
      </c>
      <c r="G381">
        <v>3</v>
      </c>
      <c r="H381" s="20">
        <v>129.01</v>
      </c>
      <c r="I381">
        <v>387.03</v>
      </c>
      <c r="J381" s="20">
        <f t="shared" si="40"/>
        <v>387.03</v>
      </c>
      <c r="K381" s="17" t="str">
        <f>IF('Main Data'!I381&gt;=5000,"High", "Low")</f>
        <v>Low</v>
      </c>
      <c r="L381" s="17">
        <f t="shared" si="41"/>
        <v>2023</v>
      </c>
      <c r="M381" s="17" t="str">
        <f t="shared" si="42"/>
        <v>Hannah Hernandez</v>
      </c>
      <c r="N381" s="17" t="str">
        <f t="shared" si="43"/>
        <v>HANNAH HERNANDEZ</v>
      </c>
      <c r="O381" s="20">
        <f t="shared" si="44"/>
        <v>348.327</v>
      </c>
      <c r="P381" s="20" t="str">
        <f t="shared" si="45"/>
        <v>Dec-2023</v>
      </c>
      <c r="Q381" s="46">
        <f t="shared" si="46"/>
        <v>12</v>
      </c>
      <c r="R381" s="46">
        <f t="shared" si="47"/>
        <v>2023</v>
      </c>
    </row>
    <row r="382" spans="1:18">
      <c r="A382">
        <v>7417</v>
      </c>
      <c r="B382" s="2">
        <v>45291</v>
      </c>
      <c r="C382" t="s">
        <v>650</v>
      </c>
      <c r="D382" t="s">
        <v>31</v>
      </c>
      <c r="E382" t="s">
        <v>11</v>
      </c>
      <c r="F382" t="s">
        <v>29</v>
      </c>
      <c r="G382">
        <v>6</v>
      </c>
      <c r="H382" s="20">
        <v>17.489999999999998</v>
      </c>
      <c r="I382">
        <v>104.94</v>
      </c>
      <c r="J382" s="20">
        <f t="shared" si="40"/>
        <v>104.94</v>
      </c>
      <c r="K382" s="17" t="str">
        <f>IF('Main Data'!I382&gt;=5000,"High", "Low")</f>
        <v>Low</v>
      </c>
      <c r="L382" s="17">
        <f t="shared" si="41"/>
        <v>2023</v>
      </c>
      <c r="M382" s="17" t="str">
        <f t="shared" si="42"/>
        <v>Susan Rodriguez</v>
      </c>
      <c r="N382" s="17" t="str">
        <f t="shared" si="43"/>
        <v>SUSAN RODRIGUEZ</v>
      </c>
      <c r="O382" s="20">
        <f t="shared" si="44"/>
        <v>94.445999999999998</v>
      </c>
      <c r="P382" s="20" t="str">
        <f t="shared" si="45"/>
        <v>Dec-2023</v>
      </c>
      <c r="Q382" s="46">
        <f t="shared" si="46"/>
        <v>12</v>
      </c>
      <c r="R382" s="46">
        <f t="shared" si="47"/>
        <v>2023</v>
      </c>
    </row>
    <row r="383" spans="1:18">
      <c r="A383">
        <v>4206</v>
      </c>
      <c r="B383" s="2">
        <v>45293</v>
      </c>
      <c r="C383" t="s">
        <v>436</v>
      </c>
      <c r="D383" t="s">
        <v>31</v>
      </c>
      <c r="E383" t="s">
        <v>11</v>
      </c>
      <c r="F383" t="s">
        <v>15</v>
      </c>
      <c r="G383">
        <v>9</v>
      </c>
      <c r="H383" s="20">
        <v>113.52</v>
      </c>
      <c r="I383">
        <v>1021.68</v>
      </c>
      <c r="J383" s="20">
        <f t="shared" si="40"/>
        <v>1021.68</v>
      </c>
      <c r="K383" s="17" t="str">
        <f>IF('Main Data'!I383&gt;=5000,"High", "Low")</f>
        <v>Low</v>
      </c>
      <c r="L383" s="17">
        <f t="shared" si="41"/>
        <v>2024</v>
      </c>
      <c r="M383" s="17" t="str">
        <f t="shared" si="42"/>
        <v>James James</v>
      </c>
      <c r="N383" s="17" t="str">
        <f t="shared" si="43"/>
        <v>JAMES JAMES</v>
      </c>
      <c r="O383" s="20">
        <f t="shared" si="44"/>
        <v>919.51199999999994</v>
      </c>
      <c r="P383" s="20" t="str">
        <f t="shared" si="45"/>
        <v>Jan-2024</v>
      </c>
      <c r="Q383" s="46">
        <f t="shared" si="46"/>
        <v>1</v>
      </c>
      <c r="R383" s="46">
        <f t="shared" si="47"/>
        <v>2024</v>
      </c>
    </row>
    <row r="384" spans="1:18">
      <c r="A384">
        <v>4602</v>
      </c>
      <c r="B384" s="2">
        <v>45295</v>
      </c>
      <c r="C384" t="s">
        <v>448</v>
      </c>
      <c r="D384" t="s">
        <v>25</v>
      </c>
      <c r="E384" t="s">
        <v>20</v>
      </c>
      <c r="F384" t="s">
        <v>29</v>
      </c>
      <c r="G384">
        <v>9</v>
      </c>
      <c r="H384" s="20">
        <v>816.68</v>
      </c>
      <c r="I384">
        <v>7350.12</v>
      </c>
      <c r="J384" s="20">
        <f t="shared" si="40"/>
        <v>7350.12</v>
      </c>
      <c r="K384" s="17" t="str">
        <f>IF('Main Data'!I384&gt;=5000,"High", "Low")</f>
        <v>High</v>
      </c>
      <c r="L384" s="17">
        <f t="shared" si="41"/>
        <v>2024</v>
      </c>
      <c r="M384" s="17" t="str">
        <f t="shared" si="42"/>
        <v>Michelle Cisneros</v>
      </c>
      <c r="N384" s="17" t="str">
        <f t="shared" si="43"/>
        <v>MICHELLE CISNEROS</v>
      </c>
      <c r="O384" s="20">
        <f t="shared" si="44"/>
        <v>6615.1079999999993</v>
      </c>
      <c r="P384" s="20" t="str">
        <f t="shared" si="45"/>
        <v>Jan-2024</v>
      </c>
      <c r="Q384" s="46">
        <f t="shared" si="46"/>
        <v>1</v>
      </c>
      <c r="R384" s="46">
        <f t="shared" si="47"/>
        <v>2024</v>
      </c>
    </row>
    <row r="385" spans="1:18">
      <c r="A385">
        <v>9566</v>
      </c>
      <c r="B385" s="2">
        <v>45297</v>
      </c>
      <c r="C385" t="s">
        <v>580</v>
      </c>
      <c r="D385" t="s">
        <v>31</v>
      </c>
      <c r="E385" t="s">
        <v>14</v>
      </c>
      <c r="F385" t="s">
        <v>15</v>
      </c>
      <c r="G385">
        <v>2</v>
      </c>
      <c r="H385" s="20">
        <v>185.38</v>
      </c>
      <c r="I385">
        <v>370.76</v>
      </c>
      <c r="J385" s="20">
        <f t="shared" si="40"/>
        <v>370.76</v>
      </c>
      <c r="K385" s="17" t="str">
        <f>IF('Main Data'!I385&gt;=5000,"High", "Low")</f>
        <v>Low</v>
      </c>
      <c r="L385" s="17">
        <f t="shared" si="41"/>
        <v>2024</v>
      </c>
      <c r="M385" s="17" t="str">
        <f t="shared" si="42"/>
        <v>Rhonda Brown</v>
      </c>
      <c r="N385" s="17" t="str">
        <f t="shared" si="43"/>
        <v>RHONDA BROWN</v>
      </c>
      <c r="O385" s="20">
        <f t="shared" si="44"/>
        <v>333.68400000000003</v>
      </c>
      <c r="P385" s="20" t="str">
        <f t="shared" si="45"/>
        <v>Jan-2024</v>
      </c>
      <c r="Q385" s="46">
        <f t="shared" si="46"/>
        <v>1</v>
      </c>
      <c r="R385" s="46">
        <f t="shared" si="47"/>
        <v>2024</v>
      </c>
    </row>
    <row r="386" spans="1:18">
      <c r="A386">
        <v>1619</v>
      </c>
      <c r="B386" s="2">
        <v>45297</v>
      </c>
      <c r="C386" t="s">
        <v>831</v>
      </c>
      <c r="D386" t="s">
        <v>10</v>
      </c>
      <c r="E386" t="s">
        <v>14</v>
      </c>
      <c r="F386" t="s">
        <v>21</v>
      </c>
      <c r="G386">
        <v>5</v>
      </c>
      <c r="H386" s="20">
        <v>554.03</v>
      </c>
      <c r="I386">
        <v>2770.15</v>
      </c>
      <c r="J386" s="20">
        <f t="shared" si="40"/>
        <v>2770.1499999999996</v>
      </c>
      <c r="K386" s="17" t="str">
        <f>IF('Main Data'!I386&gt;=5000,"High", "Low")</f>
        <v>Low</v>
      </c>
      <c r="L386" s="17">
        <f t="shared" si="41"/>
        <v>2024</v>
      </c>
      <c r="M386" s="17" t="str">
        <f t="shared" si="42"/>
        <v>Michelle Wilkinson</v>
      </c>
      <c r="N386" s="17" t="str">
        <f t="shared" si="43"/>
        <v>MICHELLE WILKINSON</v>
      </c>
      <c r="O386" s="20">
        <f t="shared" si="44"/>
        <v>2493.1350000000002</v>
      </c>
      <c r="P386" s="20" t="str">
        <f t="shared" si="45"/>
        <v>Jan-2024</v>
      </c>
      <c r="Q386" s="46">
        <f t="shared" si="46"/>
        <v>1</v>
      </c>
      <c r="R386" s="46">
        <f t="shared" si="47"/>
        <v>2024</v>
      </c>
    </row>
    <row r="387" spans="1:18">
      <c r="A387">
        <v>9887</v>
      </c>
      <c r="B387" s="2">
        <v>45298</v>
      </c>
      <c r="C387" t="s">
        <v>308</v>
      </c>
      <c r="D387" t="s">
        <v>31</v>
      </c>
      <c r="E387" t="s">
        <v>20</v>
      </c>
      <c r="F387" t="s">
        <v>43</v>
      </c>
      <c r="G387">
        <v>7</v>
      </c>
      <c r="H387" s="20">
        <v>833.81</v>
      </c>
      <c r="I387">
        <v>5836.67</v>
      </c>
      <c r="J387" s="20">
        <f t="shared" ref="J387:J450" si="48">G387*H387</f>
        <v>5836.67</v>
      </c>
      <c r="K387" s="17" t="str">
        <f>IF('Main Data'!I387&gt;=5000,"High", "Low")</f>
        <v>High</v>
      </c>
      <c r="L387" s="17">
        <f t="shared" ref="L387:L450" si="49">YEAR(B387)</f>
        <v>2024</v>
      </c>
      <c r="M387" s="17" t="str">
        <f t="shared" ref="M387:M450" si="50">PROPER(C387)</f>
        <v>Joe Patterson</v>
      </c>
      <c r="N387" s="17" t="str">
        <f t="shared" ref="N387:N450" si="51">UPPER(C387)</f>
        <v>JOE PATTERSON</v>
      </c>
      <c r="O387" s="20">
        <f t="shared" ref="O387:O450" si="52">G387*(H387*0.9)</f>
        <v>5253.0029999999997</v>
      </c>
      <c r="P387" s="20" t="str">
        <f t="shared" ref="P387:P450" si="53">TEXT((B387),"mmm-yyyy")</f>
        <v>Jan-2024</v>
      </c>
      <c r="Q387" s="46">
        <f t="shared" ref="Q387:Q450" si="54">MONTH(B387)</f>
        <v>1</v>
      </c>
      <c r="R387" s="46">
        <f t="shared" ref="R387:R450" si="55">YEAR(B387)</f>
        <v>2024</v>
      </c>
    </row>
    <row r="388" spans="1:18">
      <c r="A388">
        <v>8805</v>
      </c>
      <c r="B388" s="2">
        <v>45298</v>
      </c>
      <c r="C388" t="s">
        <v>581</v>
      </c>
      <c r="D388" t="s">
        <v>31</v>
      </c>
      <c r="E388" t="s">
        <v>11</v>
      </c>
      <c r="F388" t="s">
        <v>43</v>
      </c>
      <c r="G388">
        <v>5</v>
      </c>
      <c r="H388" s="20">
        <v>695.7</v>
      </c>
      <c r="I388">
        <v>3478.5</v>
      </c>
      <c r="J388" s="20">
        <f t="shared" si="48"/>
        <v>3478.5</v>
      </c>
      <c r="K388" s="17" t="str">
        <f>IF('Main Data'!I388&gt;=5000,"High", "Low")</f>
        <v>Low</v>
      </c>
      <c r="L388" s="17">
        <f t="shared" si="49"/>
        <v>2024</v>
      </c>
      <c r="M388" s="17" t="str">
        <f t="shared" si="50"/>
        <v>Desiree Smith</v>
      </c>
      <c r="N388" s="17" t="str">
        <f t="shared" si="51"/>
        <v>DESIREE SMITH</v>
      </c>
      <c r="O388" s="20">
        <f t="shared" si="52"/>
        <v>3130.6500000000005</v>
      </c>
      <c r="P388" s="20" t="str">
        <f t="shared" si="53"/>
        <v>Jan-2024</v>
      </c>
      <c r="Q388" s="46">
        <f t="shared" si="54"/>
        <v>1</v>
      </c>
      <c r="R388" s="46">
        <f t="shared" si="55"/>
        <v>2024</v>
      </c>
    </row>
    <row r="389" spans="1:18">
      <c r="A389">
        <v>3627</v>
      </c>
      <c r="B389" s="2">
        <v>45299</v>
      </c>
      <c r="C389" t="s">
        <v>343</v>
      </c>
      <c r="D389" t="s">
        <v>31</v>
      </c>
      <c r="E389" t="s">
        <v>11</v>
      </c>
      <c r="F389" t="s">
        <v>21</v>
      </c>
      <c r="G389">
        <v>6</v>
      </c>
      <c r="H389" s="20">
        <v>31.9</v>
      </c>
      <c r="I389">
        <v>191.4</v>
      </c>
      <c r="J389" s="20">
        <f t="shared" si="48"/>
        <v>191.39999999999998</v>
      </c>
      <c r="K389" s="17" t="str">
        <f>IF('Main Data'!I389&gt;=5000,"High", "Low")</f>
        <v>Low</v>
      </c>
      <c r="L389" s="17">
        <f t="shared" si="49"/>
        <v>2024</v>
      </c>
      <c r="M389" s="17" t="str">
        <f t="shared" si="50"/>
        <v>Helen Choi</v>
      </c>
      <c r="N389" s="17" t="str">
        <f t="shared" si="51"/>
        <v>HELEN CHOI</v>
      </c>
      <c r="O389" s="20">
        <f t="shared" si="52"/>
        <v>172.26</v>
      </c>
      <c r="P389" s="20" t="str">
        <f t="shared" si="53"/>
        <v>Jan-2024</v>
      </c>
      <c r="Q389" s="46">
        <f t="shared" si="54"/>
        <v>1</v>
      </c>
      <c r="R389" s="46">
        <f t="shared" si="55"/>
        <v>2024</v>
      </c>
    </row>
    <row r="390" spans="1:18">
      <c r="A390">
        <v>3952</v>
      </c>
      <c r="B390" s="2">
        <v>45299</v>
      </c>
      <c r="C390" t="s">
        <v>414</v>
      </c>
      <c r="D390" t="s">
        <v>31</v>
      </c>
      <c r="E390" t="s">
        <v>20</v>
      </c>
      <c r="F390" t="s">
        <v>35</v>
      </c>
      <c r="G390">
        <v>1</v>
      </c>
      <c r="H390" s="20">
        <v>113.88</v>
      </c>
      <c r="I390">
        <v>113.88</v>
      </c>
      <c r="J390" s="20">
        <f t="shared" si="48"/>
        <v>113.88</v>
      </c>
      <c r="K390" s="17" t="str">
        <f>IF('Main Data'!I390&gt;=5000,"High", "Low")</f>
        <v>Low</v>
      </c>
      <c r="L390" s="17">
        <f t="shared" si="49"/>
        <v>2024</v>
      </c>
      <c r="M390" s="17" t="str">
        <f t="shared" si="50"/>
        <v>Heather Smith</v>
      </c>
      <c r="N390" s="17" t="str">
        <f t="shared" si="51"/>
        <v>HEATHER SMITH</v>
      </c>
      <c r="O390" s="20">
        <f t="shared" si="52"/>
        <v>102.492</v>
      </c>
      <c r="P390" s="20" t="str">
        <f t="shared" si="53"/>
        <v>Jan-2024</v>
      </c>
      <c r="Q390" s="46">
        <f t="shared" si="54"/>
        <v>1</v>
      </c>
      <c r="R390" s="46">
        <f t="shared" si="55"/>
        <v>2024</v>
      </c>
    </row>
    <row r="391" spans="1:18">
      <c r="A391">
        <v>6771</v>
      </c>
      <c r="B391" s="2">
        <v>45299</v>
      </c>
      <c r="C391" t="s">
        <v>790</v>
      </c>
      <c r="D391" t="s">
        <v>10</v>
      </c>
      <c r="E391" t="s">
        <v>14</v>
      </c>
      <c r="F391" t="s">
        <v>15</v>
      </c>
      <c r="G391">
        <v>1</v>
      </c>
      <c r="H391" s="20">
        <v>558.26</v>
      </c>
      <c r="I391">
        <v>558.26</v>
      </c>
      <c r="J391" s="20">
        <f t="shared" si="48"/>
        <v>558.26</v>
      </c>
      <c r="K391" s="17" t="str">
        <f>IF('Main Data'!I391&gt;=5000,"High", "Low")</f>
        <v>Low</v>
      </c>
      <c r="L391" s="17">
        <f t="shared" si="49"/>
        <v>2024</v>
      </c>
      <c r="M391" s="17" t="str">
        <f t="shared" si="50"/>
        <v>Harold Mack</v>
      </c>
      <c r="N391" s="17" t="str">
        <f t="shared" si="51"/>
        <v>HAROLD MACK</v>
      </c>
      <c r="O391" s="20">
        <f t="shared" si="52"/>
        <v>502.43400000000003</v>
      </c>
      <c r="P391" s="20" t="str">
        <f t="shared" si="53"/>
        <v>Jan-2024</v>
      </c>
      <c r="Q391" s="46">
        <f t="shared" si="54"/>
        <v>1</v>
      </c>
      <c r="R391" s="46">
        <f t="shared" si="55"/>
        <v>2024</v>
      </c>
    </row>
    <row r="392" spans="1:18">
      <c r="A392">
        <v>3725</v>
      </c>
      <c r="B392" s="2">
        <v>45299</v>
      </c>
      <c r="C392" t="s">
        <v>867</v>
      </c>
      <c r="D392" t="s">
        <v>31</v>
      </c>
      <c r="E392" t="s">
        <v>14</v>
      </c>
      <c r="F392" t="s">
        <v>43</v>
      </c>
      <c r="G392">
        <v>7</v>
      </c>
      <c r="H392" s="20">
        <v>455.29</v>
      </c>
      <c r="I392">
        <v>3187.03</v>
      </c>
      <c r="J392" s="20">
        <f t="shared" si="48"/>
        <v>3187.03</v>
      </c>
      <c r="K392" s="17" t="str">
        <f>IF('Main Data'!I392&gt;=5000,"High", "Low")</f>
        <v>Low</v>
      </c>
      <c r="L392" s="17">
        <f t="shared" si="49"/>
        <v>2024</v>
      </c>
      <c r="M392" s="17" t="str">
        <f t="shared" si="50"/>
        <v>Michael Rogers</v>
      </c>
      <c r="N392" s="17" t="str">
        <f t="shared" si="51"/>
        <v>MICHAEL ROGERS</v>
      </c>
      <c r="O392" s="20">
        <f t="shared" si="52"/>
        <v>2868.3270000000002</v>
      </c>
      <c r="P392" s="20" t="str">
        <f t="shared" si="53"/>
        <v>Jan-2024</v>
      </c>
      <c r="Q392" s="46">
        <f t="shared" si="54"/>
        <v>1</v>
      </c>
      <c r="R392" s="46">
        <f t="shared" si="55"/>
        <v>2024</v>
      </c>
    </row>
    <row r="393" spans="1:18">
      <c r="A393">
        <v>7637</v>
      </c>
      <c r="B393" s="2">
        <v>45300</v>
      </c>
      <c r="C393" t="s">
        <v>649</v>
      </c>
      <c r="D393" t="s">
        <v>31</v>
      </c>
      <c r="E393" t="s">
        <v>14</v>
      </c>
      <c r="F393" t="s">
        <v>35</v>
      </c>
      <c r="G393">
        <v>9</v>
      </c>
      <c r="H393" s="20">
        <v>203.82</v>
      </c>
      <c r="I393">
        <v>1834.38</v>
      </c>
      <c r="J393" s="20">
        <f t="shared" si="48"/>
        <v>1834.3799999999999</v>
      </c>
      <c r="K393" s="17" t="str">
        <f>IF('Main Data'!I393&gt;=5000,"High", "Low")</f>
        <v>Low</v>
      </c>
      <c r="L393" s="17">
        <f t="shared" si="49"/>
        <v>2024</v>
      </c>
      <c r="M393" s="17" t="str">
        <f t="shared" si="50"/>
        <v>Daniel Morales</v>
      </c>
      <c r="N393" s="17" t="str">
        <f t="shared" si="51"/>
        <v>DANIEL MORALES</v>
      </c>
      <c r="O393" s="20">
        <f t="shared" si="52"/>
        <v>1650.942</v>
      </c>
      <c r="P393" s="20" t="str">
        <f t="shared" si="53"/>
        <v>Jan-2024</v>
      </c>
      <c r="Q393" s="46">
        <f t="shared" si="54"/>
        <v>1</v>
      </c>
      <c r="R393" s="46">
        <f t="shared" si="55"/>
        <v>2024</v>
      </c>
    </row>
    <row r="394" spans="1:18">
      <c r="A394">
        <v>3636</v>
      </c>
      <c r="B394" s="2">
        <v>45300</v>
      </c>
      <c r="C394" t="s">
        <v>722</v>
      </c>
      <c r="D394" t="s">
        <v>10</v>
      </c>
      <c r="E394" t="s">
        <v>14</v>
      </c>
      <c r="F394" t="s">
        <v>21</v>
      </c>
      <c r="G394">
        <v>5</v>
      </c>
      <c r="H394" s="20">
        <v>433.92</v>
      </c>
      <c r="I394">
        <v>2169.6</v>
      </c>
      <c r="J394" s="20">
        <f t="shared" si="48"/>
        <v>2169.6</v>
      </c>
      <c r="K394" s="17" t="str">
        <f>IF('Main Data'!I394&gt;=5000,"High", "Low")</f>
        <v>Low</v>
      </c>
      <c r="L394" s="17">
        <f t="shared" si="49"/>
        <v>2024</v>
      </c>
      <c r="M394" s="17" t="str">
        <f t="shared" si="50"/>
        <v>Anthony Wilson</v>
      </c>
      <c r="N394" s="17" t="str">
        <f t="shared" si="51"/>
        <v>ANTHONY WILSON</v>
      </c>
      <c r="O394" s="20">
        <f t="shared" si="52"/>
        <v>1952.64</v>
      </c>
      <c r="P394" s="20" t="str">
        <f t="shared" si="53"/>
        <v>Jan-2024</v>
      </c>
      <c r="Q394" s="46">
        <f t="shared" si="54"/>
        <v>1</v>
      </c>
      <c r="R394" s="46">
        <f t="shared" si="55"/>
        <v>2024</v>
      </c>
    </row>
    <row r="395" spans="1:18">
      <c r="A395">
        <v>2272</v>
      </c>
      <c r="B395" s="2">
        <v>45300</v>
      </c>
      <c r="C395" t="s">
        <v>870</v>
      </c>
      <c r="D395" t="s">
        <v>31</v>
      </c>
      <c r="E395" t="s">
        <v>14</v>
      </c>
      <c r="F395" t="s">
        <v>35</v>
      </c>
      <c r="G395">
        <v>9</v>
      </c>
      <c r="H395" s="20">
        <v>419.99</v>
      </c>
      <c r="I395">
        <v>3779.91</v>
      </c>
      <c r="J395" s="20">
        <f t="shared" si="48"/>
        <v>3779.91</v>
      </c>
      <c r="K395" s="17" t="str">
        <f>IF('Main Data'!I395&gt;=5000,"High", "Low")</f>
        <v>Low</v>
      </c>
      <c r="L395" s="17">
        <f t="shared" si="49"/>
        <v>2024</v>
      </c>
      <c r="M395" s="17" t="str">
        <f t="shared" si="50"/>
        <v>Henry Mullins</v>
      </c>
      <c r="N395" s="17" t="str">
        <f t="shared" si="51"/>
        <v>HENRY MULLINS</v>
      </c>
      <c r="O395" s="20">
        <f t="shared" si="52"/>
        <v>3401.9190000000003</v>
      </c>
      <c r="P395" s="20" t="str">
        <f t="shared" si="53"/>
        <v>Jan-2024</v>
      </c>
      <c r="Q395" s="46">
        <f t="shared" si="54"/>
        <v>1</v>
      </c>
      <c r="R395" s="46">
        <f t="shared" si="55"/>
        <v>2024</v>
      </c>
    </row>
    <row r="396" spans="1:18">
      <c r="A396">
        <v>5996</v>
      </c>
      <c r="B396" s="2">
        <v>45301</v>
      </c>
      <c r="C396" t="s">
        <v>64</v>
      </c>
      <c r="D396" t="s">
        <v>17</v>
      </c>
      <c r="E396" t="s">
        <v>20</v>
      </c>
      <c r="F396" t="s">
        <v>12</v>
      </c>
      <c r="G396">
        <v>5</v>
      </c>
      <c r="H396" s="20">
        <v>869.78</v>
      </c>
      <c r="I396">
        <v>4348.8999999999996</v>
      </c>
      <c r="J396" s="20">
        <f t="shared" si="48"/>
        <v>4348.8999999999996</v>
      </c>
      <c r="K396" s="17" t="str">
        <f>IF('Main Data'!I396&gt;=5000,"High", "Low")</f>
        <v>Low</v>
      </c>
      <c r="L396" s="17">
        <f t="shared" si="49"/>
        <v>2024</v>
      </c>
      <c r="M396" s="17" t="str">
        <f t="shared" si="50"/>
        <v>Olivia Austin</v>
      </c>
      <c r="N396" s="17" t="str">
        <f t="shared" si="51"/>
        <v>OLIVIA AUSTIN</v>
      </c>
      <c r="O396" s="20">
        <f t="shared" si="52"/>
        <v>3914.01</v>
      </c>
      <c r="P396" s="20" t="str">
        <f t="shared" si="53"/>
        <v>Jan-2024</v>
      </c>
      <c r="Q396" s="46">
        <f t="shared" si="54"/>
        <v>1</v>
      </c>
      <c r="R396" s="46">
        <f t="shared" si="55"/>
        <v>2024</v>
      </c>
    </row>
    <row r="397" spans="1:18">
      <c r="A397">
        <v>1671</v>
      </c>
      <c r="B397" s="2">
        <v>45302</v>
      </c>
      <c r="C397" t="s">
        <v>90</v>
      </c>
      <c r="D397" t="s">
        <v>10</v>
      </c>
      <c r="E397" t="s">
        <v>20</v>
      </c>
      <c r="F397" t="s">
        <v>12</v>
      </c>
      <c r="G397">
        <v>8</v>
      </c>
      <c r="H397" s="20">
        <v>145.52000000000001</v>
      </c>
      <c r="I397">
        <v>1164.1600000000001</v>
      </c>
      <c r="J397" s="20">
        <f t="shared" si="48"/>
        <v>1164.1600000000001</v>
      </c>
      <c r="K397" s="17" t="str">
        <f>IF('Main Data'!I397&gt;=5000,"High", "Low")</f>
        <v>Low</v>
      </c>
      <c r="L397" s="17">
        <f t="shared" si="49"/>
        <v>2024</v>
      </c>
      <c r="M397" s="17" t="str">
        <f t="shared" si="50"/>
        <v>Michael Larson</v>
      </c>
      <c r="N397" s="17" t="str">
        <f t="shared" si="51"/>
        <v>MICHAEL LARSON</v>
      </c>
      <c r="O397" s="20">
        <f t="shared" si="52"/>
        <v>1047.7440000000001</v>
      </c>
      <c r="P397" s="20" t="str">
        <f t="shared" si="53"/>
        <v>Jan-2024</v>
      </c>
      <c r="Q397" s="46">
        <f t="shared" si="54"/>
        <v>1</v>
      </c>
      <c r="R397" s="46">
        <f t="shared" si="55"/>
        <v>2024</v>
      </c>
    </row>
    <row r="398" spans="1:18">
      <c r="A398">
        <v>7322</v>
      </c>
      <c r="B398" s="2">
        <v>45302</v>
      </c>
      <c r="C398" t="s">
        <v>126</v>
      </c>
      <c r="D398" t="s">
        <v>25</v>
      </c>
      <c r="E398" t="s">
        <v>14</v>
      </c>
      <c r="F398" t="s">
        <v>35</v>
      </c>
      <c r="G398">
        <v>3</v>
      </c>
      <c r="H398" s="20">
        <v>115.53</v>
      </c>
      <c r="I398">
        <v>346.59</v>
      </c>
      <c r="J398" s="20">
        <f t="shared" si="48"/>
        <v>346.59000000000003</v>
      </c>
      <c r="K398" s="17" t="str">
        <f>IF('Main Data'!I398&gt;=5000,"High", "Low")</f>
        <v>Low</v>
      </c>
      <c r="L398" s="17">
        <f t="shared" si="49"/>
        <v>2024</v>
      </c>
      <c r="M398" s="17" t="str">
        <f t="shared" si="50"/>
        <v>Robert Banks</v>
      </c>
      <c r="N398" s="17" t="str">
        <f t="shared" si="51"/>
        <v>ROBERT BANKS</v>
      </c>
      <c r="O398" s="20">
        <f t="shared" si="52"/>
        <v>311.93100000000004</v>
      </c>
      <c r="P398" s="20" t="str">
        <f t="shared" si="53"/>
        <v>Jan-2024</v>
      </c>
      <c r="Q398" s="46">
        <f t="shared" si="54"/>
        <v>1</v>
      </c>
      <c r="R398" s="46">
        <f t="shared" si="55"/>
        <v>2024</v>
      </c>
    </row>
    <row r="399" spans="1:18">
      <c r="A399">
        <v>5119</v>
      </c>
      <c r="B399" s="2">
        <v>45303</v>
      </c>
      <c r="C399" t="s">
        <v>111</v>
      </c>
      <c r="D399" t="s">
        <v>10</v>
      </c>
      <c r="E399" t="s">
        <v>11</v>
      </c>
      <c r="F399" t="s">
        <v>18</v>
      </c>
      <c r="G399">
        <v>9</v>
      </c>
      <c r="H399" s="20">
        <v>304.14999999999998</v>
      </c>
      <c r="I399">
        <v>2737.35</v>
      </c>
      <c r="J399" s="20">
        <f t="shared" si="48"/>
        <v>2737.35</v>
      </c>
      <c r="K399" s="17" t="str">
        <f>IF('Main Data'!I399&gt;=5000,"High", "Low")</f>
        <v>Low</v>
      </c>
      <c r="L399" s="17">
        <f t="shared" si="49"/>
        <v>2024</v>
      </c>
      <c r="M399" s="17" t="str">
        <f t="shared" si="50"/>
        <v>David Patterson</v>
      </c>
      <c r="N399" s="17" t="str">
        <f t="shared" si="51"/>
        <v>DAVID PATTERSON</v>
      </c>
      <c r="O399" s="20">
        <f t="shared" si="52"/>
        <v>2463.6150000000002</v>
      </c>
      <c r="P399" s="20" t="str">
        <f t="shared" si="53"/>
        <v>Jan-2024</v>
      </c>
      <c r="Q399" s="46">
        <f t="shared" si="54"/>
        <v>1</v>
      </c>
      <c r="R399" s="46">
        <f t="shared" si="55"/>
        <v>2024</v>
      </c>
    </row>
    <row r="400" spans="1:18">
      <c r="A400">
        <v>5888</v>
      </c>
      <c r="B400" s="2">
        <v>45303</v>
      </c>
      <c r="C400" t="s">
        <v>583</v>
      </c>
      <c r="D400" t="s">
        <v>17</v>
      </c>
      <c r="E400" t="s">
        <v>20</v>
      </c>
      <c r="F400" t="s">
        <v>43</v>
      </c>
      <c r="G400">
        <v>8</v>
      </c>
      <c r="H400" s="20">
        <v>945.17</v>
      </c>
      <c r="I400">
        <v>7561.36</v>
      </c>
      <c r="J400" s="20">
        <f t="shared" si="48"/>
        <v>7561.36</v>
      </c>
      <c r="K400" s="17" t="str">
        <f>IF('Main Data'!I400&gt;=5000,"High", "Low")</f>
        <v>High</v>
      </c>
      <c r="L400" s="17">
        <f t="shared" si="49"/>
        <v>2024</v>
      </c>
      <c r="M400" s="17" t="str">
        <f t="shared" si="50"/>
        <v>Elizabeth Mcbride</v>
      </c>
      <c r="N400" s="17" t="str">
        <f t="shared" si="51"/>
        <v>ELIZABETH MCBRIDE</v>
      </c>
      <c r="O400" s="20">
        <f t="shared" si="52"/>
        <v>6805.2240000000002</v>
      </c>
      <c r="P400" s="20" t="str">
        <f t="shared" si="53"/>
        <v>Jan-2024</v>
      </c>
      <c r="Q400" s="46">
        <f t="shared" si="54"/>
        <v>1</v>
      </c>
      <c r="R400" s="46">
        <f t="shared" si="55"/>
        <v>2024</v>
      </c>
    </row>
    <row r="401" spans="1:18">
      <c r="A401">
        <v>8896</v>
      </c>
      <c r="B401" s="2">
        <v>45304</v>
      </c>
      <c r="C401" t="s">
        <v>96</v>
      </c>
      <c r="D401" t="s">
        <v>10</v>
      </c>
      <c r="E401" t="s">
        <v>14</v>
      </c>
      <c r="F401" t="s">
        <v>43</v>
      </c>
      <c r="G401">
        <v>9</v>
      </c>
      <c r="H401" s="20">
        <v>183.62</v>
      </c>
      <c r="I401">
        <v>1652.58</v>
      </c>
      <c r="J401" s="20">
        <f t="shared" si="48"/>
        <v>1652.58</v>
      </c>
      <c r="K401" s="17" t="str">
        <f>IF('Main Data'!I401&gt;=5000,"High", "Low")</f>
        <v>Low</v>
      </c>
      <c r="L401" s="17">
        <f t="shared" si="49"/>
        <v>2024</v>
      </c>
      <c r="M401" s="17" t="str">
        <f t="shared" si="50"/>
        <v>Jason Brewer</v>
      </c>
      <c r="N401" s="17" t="str">
        <f t="shared" si="51"/>
        <v>JASON BREWER</v>
      </c>
      <c r="O401" s="20">
        <f t="shared" si="52"/>
        <v>1487.3220000000001</v>
      </c>
      <c r="P401" s="20" t="str">
        <f t="shared" si="53"/>
        <v>Jan-2024</v>
      </c>
      <c r="Q401" s="46">
        <f t="shared" si="54"/>
        <v>1</v>
      </c>
      <c r="R401" s="46">
        <f t="shared" si="55"/>
        <v>2024</v>
      </c>
    </row>
    <row r="402" spans="1:18">
      <c r="A402">
        <v>7279</v>
      </c>
      <c r="B402" s="2">
        <v>45304</v>
      </c>
      <c r="C402" t="s">
        <v>226</v>
      </c>
      <c r="D402" t="s">
        <v>17</v>
      </c>
      <c r="E402" t="s">
        <v>11</v>
      </c>
      <c r="F402" t="s">
        <v>35</v>
      </c>
      <c r="G402">
        <v>7</v>
      </c>
      <c r="H402" s="20">
        <v>945.28</v>
      </c>
      <c r="I402">
        <v>6616.96</v>
      </c>
      <c r="J402" s="20">
        <f t="shared" si="48"/>
        <v>6616.96</v>
      </c>
      <c r="K402" s="17" t="str">
        <f>IF('Main Data'!I402&gt;=5000,"High", "Low")</f>
        <v>High</v>
      </c>
      <c r="L402" s="17">
        <f t="shared" si="49"/>
        <v>2024</v>
      </c>
      <c r="M402" s="17" t="str">
        <f t="shared" si="50"/>
        <v>Anthony Beck</v>
      </c>
      <c r="N402" s="17" t="str">
        <f t="shared" si="51"/>
        <v>ANTHONY BECK</v>
      </c>
      <c r="O402" s="20">
        <f t="shared" si="52"/>
        <v>5955.2639999999992</v>
      </c>
      <c r="P402" s="20" t="str">
        <f t="shared" si="53"/>
        <v>Jan-2024</v>
      </c>
      <c r="Q402" s="46">
        <f t="shared" si="54"/>
        <v>1</v>
      </c>
      <c r="R402" s="46">
        <f t="shared" si="55"/>
        <v>2024</v>
      </c>
    </row>
    <row r="403" spans="1:18">
      <c r="A403">
        <v>7230</v>
      </c>
      <c r="B403" s="2">
        <v>45304</v>
      </c>
      <c r="C403" t="s">
        <v>693</v>
      </c>
      <c r="D403" t="s">
        <v>10</v>
      </c>
      <c r="E403" t="s">
        <v>14</v>
      </c>
      <c r="F403" t="s">
        <v>21</v>
      </c>
      <c r="G403">
        <v>2</v>
      </c>
      <c r="H403" s="20">
        <v>841.46</v>
      </c>
      <c r="I403">
        <v>1682.92</v>
      </c>
      <c r="J403" s="20">
        <f t="shared" si="48"/>
        <v>1682.92</v>
      </c>
      <c r="K403" s="17" t="str">
        <f>IF('Main Data'!I403&gt;=5000,"High", "Low")</f>
        <v>Low</v>
      </c>
      <c r="L403" s="17">
        <f t="shared" si="49"/>
        <v>2024</v>
      </c>
      <c r="M403" s="17" t="str">
        <f t="shared" si="50"/>
        <v>Katherine White</v>
      </c>
      <c r="N403" s="17" t="str">
        <f t="shared" si="51"/>
        <v>KATHERINE WHITE</v>
      </c>
      <c r="O403" s="20">
        <f t="shared" si="52"/>
        <v>1514.6280000000002</v>
      </c>
      <c r="P403" s="20" t="str">
        <f t="shared" si="53"/>
        <v>Jan-2024</v>
      </c>
      <c r="Q403" s="46">
        <f t="shared" si="54"/>
        <v>1</v>
      </c>
      <c r="R403" s="46">
        <f t="shared" si="55"/>
        <v>2024</v>
      </c>
    </row>
    <row r="404" spans="1:18">
      <c r="A404">
        <v>1260</v>
      </c>
      <c r="B404" s="2">
        <v>45305</v>
      </c>
      <c r="C404" t="s">
        <v>539</v>
      </c>
      <c r="D404" t="s">
        <v>31</v>
      </c>
      <c r="E404" t="s">
        <v>11</v>
      </c>
      <c r="F404" t="s">
        <v>12</v>
      </c>
      <c r="G404">
        <v>6</v>
      </c>
      <c r="H404" s="20">
        <v>46.3</v>
      </c>
      <c r="I404">
        <v>277.8</v>
      </c>
      <c r="J404" s="20">
        <f t="shared" si="48"/>
        <v>277.79999999999995</v>
      </c>
      <c r="K404" s="17" t="str">
        <f>IF('Main Data'!I404&gt;=5000,"High", "Low")</f>
        <v>Low</v>
      </c>
      <c r="L404" s="17">
        <f t="shared" si="49"/>
        <v>2024</v>
      </c>
      <c r="M404" s="17" t="str">
        <f t="shared" si="50"/>
        <v>Dr. Karen Welch</v>
      </c>
      <c r="N404" s="17" t="str">
        <f t="shared" si="51"/>
        <v>DR. KAREN WELCH</v>
      </c>
      <c r="O404" s="20">
        <f t="shared" si="52"/>
        <v>250.02</v>
      </c>
      <c r="P404" s="20" t="str">
        <f t="shared" si="53"/>
        <v>Jan-2024</v>
      </c>
      <c r="Q404" s="46">
        <f t="shared" si="54"/>
        <v>1</v>
      </c>
      <c r="R404" s="46">
        <f t="shared" si="55"/>
        <v>2024</v>
      </c>
    </row>
    <row r="405" spans="1:18">
      <c r="A405">
        <v>5892</v>
      </c>
      <c r="B405" s="2">
        <v>45305</v>
      </c>
      <c r="C405" t="s">
        <v>860</v>
      </c>
      <c r="D405" t="s">
        <v>31</v>
      </c>
      <c r="E405" t="s">
        <v>11</v>
      </c>
      <c r="F405" t="s">
        <v>21</v>
      </c>
      <c r="G405">
        <v>3</v>
      </c>
      <c r="H405" s="20">
        <v>619.07000000000005</v>
      </c>
      <c r="I405">
        <v>1857.21</v>
      </c>
      <c r="J405" s="20">
        <f t="shared" si="48"/>
        <v>1857.21</v>
      </c>
      <c r="K405" s="17" t="str">
        <f>IF('Main Data'!I405&gt;=5000,"High", "Low")</f>
        <v>Low</v>
      </c>
      <c r="L405" s="17">
        <f t="shared" si="49"/>
        <v>2024</v>
      </c>
      <c r="M405" s="17" t="str">
        <f t="shared" si="50"/>
        <v>Felicia Salas</v>
      </c>
      <c r="N405" s="17" t="str">
        <f t="shared" si="51"/>
        <v>FELICIA SALAS</v>
      </c>
      <c r="O405" s="20">
        <f t="shared" si="52"/>
        <v>1671.489</v>
      </c>
      <c r="P405" s="20" t="str">
        <f t="shared" si="53"/>
        <v>Jan-2024</v>
      </c>
      <c r="Q405" s="46">
        <f t="shared" si="54"/>
        <v>1</v>
      </c>
      <c r="R405" s="46">
        <f t="shared" si="55"/>
        <v>2024</v>
      </c>
    </row>
    <row r="406" spans="1:18">
      <c r="A406">
        <v>3668</v>
      </c>
      <c r="B406" s="2">
        <v>45305</v>
      </c>
      <c r="C406" t="s">
        <v>990</v>
      </c>
      <c r="D406" t="s">
        <v>10</v>
      </c>
      <c r="E406" t="s">
        <v>20</v>
      </c>
      <c r="F406" t="s">
        <v>15</v>
      </c>
      <c r="G406">
        <v>8</v>
      </c>
      <c r="H406" s="20">
        <v>984.82</v>
      </c>
      <c r="I406">
        <v>7878.56</v>
      </c>
      <c r="J406" s="20">
        <f t="shared" si="48"/>
        <v>7878.56</v>
      </c>
      <c r="K406" s="17" t="str">
        <f>IF('Main Data'!I406&gt;=5000,"High", "Low")</f>
        <v>High</v>
      </c>
      <c r="L406" s="17">
        <f t="shared" si="49"/>
        <v>2024</v>
      </c>
      <c r="M406" s="17" t="str">
        <f t="shared" si="50"/>
        <v>Marissa Schmidt</v>
      </c>
      <c r="N406" s="17" t="str">
        <f t="shared" si="51"/>
        <v>MARISSA SCHMIDT</v>
      </c>
      <c r="O406" s="20">
        <f t="shared" si="52"/>
        <v>7090.7040000000006</v>
      </c>
      <c r="P406" s="20" t="str">
        <f t="shared" si="53"/>
        <v>Jan-2024</v>
      </c>
      <c r="Q406" s="46">
        <f t="shared" si="54"/>
        <v>1</v>
      </c>
      <c r="R406" s="46">
        <f t="shared" si="55"/>
        <v>2024</v>
      </c>
    </row>
    <row r="407" spans="1:18">
      <c r="A407">
        <v>9379</v>
      </c>
      <c r="B407" s="2">
        <v>45309</v>
      </c>
      <c r="C407" t="s">
        <v>167</v>
      </c>
      <c r="D407" t="s">
        <v>25</v>
      </c>
      <c r="E407" t="s">
        <v>14</v>
      </c>
      <c r="F407" t="s">
        <v>21</v>
      </c>
      <c r="G407">
        <v>6</v>
      </c>
      <c r="H407" s="20">
        <v>971.35</v>
      </c>
      <c r="I407">
        <v>5828.1</v>
      </c>
      <c r="J407" s="20">
        <f t="shared" si="48"/>
        <v>5828.1</v>
      </c>
      <c r="K407" s="17" t="str">
        <f>IF('Main Data'!I407&gt;=5000,"High", "Low")</f>
        <v>High</v>
      </c>
      <c r="L407" s="17">
        <f t="shared" si="49"/>
        <v>2024</v>
      </c>
      <c r="M407" s="17" t="str">
        <f t="shared" si="50"/>
        <v>Jamie Richardson</v>
      </c>
      <c r="N407" s="17" t="str">
        <f t="shared" si="51"/>
        <v>JAMIE RICHARDSON</v>
      </c>
      <c r="O407" s="20">
        <f t="shared" si="52"/>
        <v>5245.29</v>
      </c>
      <c r="P407" s="20" t="str">
        <f t="shared" si="53"/>
        <v>Jan-2024</v>
      </c>
      <c r="Q407" s="46">
        <f t="shared" si="54"/>
        <v>1</v>
      </c>
      <c r="R407" s="46">
        <f t="shared" si="55"/>
        <v>2024</v>
      </c>
    </row>
    <row r="408" spans="1:18">
      <c r="A408">
        <v>5417</v>
      </c>
      <c r="B408" s="2">
        <v>45310</v>
      </c>
      <c r="C408" t="s">
        <v>239</v>
      </c>
      <c r="D408" t="s">
        <v>25</v>
      </c>
      <c r="E408" t="s">
        <v>14</v>
      </c>
      <c r="F408" t="s">
        <v>26</v>
      </c>
      <c r="G408">
        <v>3</v>
      </c>
      <c r="H408" s="20">
        <v>194.57</v>
      </c>
      <c r="I408">
        <v>583.71</v>
      </c>
      <c r="J408" s="20">
        <f t="shared" si="48"/>
        <v>583.71</v>
      </c>
      <c r="K408" s="17" t="str">
        <f>IF('Main Data'!I408&gt;=5000,"High", "Low")</f>
        <v>Low</v>
      </c>
      <c r="L408" s="17">
        <f t="shared" si="49"/>
        <v>2024</v>
      </c>
      <c r="M408" s="17" t="str">
        <f t="shared" si="50"/>
        <v>John Patel</v>
      </c>
      <c r="N408" s="17" t="str">
        <f t="shared" si="51"/>
        <v>JOHN PATEL</v>
      </c>
      <c r="O408" s="20">
        <f t="shared" si="52"/>
        <v>525.33899999999994</v>
      </c>
      <c r="P408" s="20" t="str">
        <f t="shared" si="53"/>
        <v>Jan-2024</v>
      </c>
      <c r="Q408" s="46">
        <f t="shared" si="54"/>
        <v>1</v>
      </c>
      <c r="R408" s="46">
        <f t="shared" si="55"/>
        <v>2024</v>
      </c>
    </row>
    <row r="409" spans="1:18">
      <c r="A409">
        <v>1333</v>
      </c>
      <c r="B409" s="2">
        <v>45311</v>
      </c>
      <c r="C409" t="s">
        <v>63</v>
      </c>
      <c r="D409" t="s">
        <v>17</v>
      </c>
      <c r="E409" t="s">
        <v>20</v>
      </c>
      <c r="F409" t="s">
        <v>12</v>
      </c>
      <c r="G409">
        <v>9</v>
      </c>
      <c r="H409" s="20">
        <v>148.71</v>
      </c>
      <c r="I409">
        <v>1338.39</v>
      </c>
      <c r="J409" s="20">
        <f t="shared" si="48"/>
        <v>1338.39</v>
      </c>
      <c r="K409" s="17" t="str">
        <f>IF('Main Data'!I409&gt;=5000,"High", "Low")</f>
        <v>Low</v>
      </c>
      <c r="L409" s="17">
        <f t="shared" si="49"/>
        <v>2024</v>
      </c>
      <c r="M409" s="17" t="str">
        <f t="shared" si="50"/>
        <v>Stephen Robinson</v>
      </c>
      <c r="N409" s="17" t="str">
        <f t="shared" si="51"/>
        <v>STEPHEN ROBINSON</v>
      </c>
      <c r="O409" s="20">
        <f t="shared" si="52"/>
        <v>1204.5509999999999</v>
      </c>
      <c r="P409" s="20" t="str">
        <f t="shared" si="53"/>
        <v>Jan-2024</v>
      </c>
      <c r="Q409" s="46">
        <f t="shared" si="54"/>
        <v>1</v>
      </c>
      <c r="R409" s="46">
        <f t="shared" si="55"/>
        <v>2024</v>
      </c>
    </row>
    <row r="410" spans="1:18">
      <c r="A410">
        <v>1592</v>
      </c>
      <c r="B410" s="2">
        <v>45311</v>
      </c>
      <c r="C410" t="s">
        <v>534</v>
      </c>
      <c r="D410" t="s">
        <v>10</v>
      </c>
      <c r="E410" t="s">
        <v>14</v>
      </c>
      <c r="F410" t="s">
        <v>12</v>
      </c>
      <c r="G410">
        <v>1</v>
      </c>
      <c r="H410" s="20">
        <v>256.23</v>
      </c>
      <c r="I410">
        <v>256.23</v>
      </c>
      <c r="J410" s="20">
        <f t="shared" si="48"/>
        <v>256.23</v>
      </c>
      <c r="K410" s="17" t="str">
        <f>IF('Main Data'!I410&gt;=5000,"High", "Low")</f>
        <v>Low</v>
      </c>
      <c r="L410" s="17">
        <f t="shared" si="49"/>
        <v>2024</v>
      </c>
      <c r="M410" s="17" t="str">
        <f t="shared" si="50"/>
        <v>Jennifer Frost</v>
      </c>
      <c r="N410" s="17" t="str">
        <f t="shared" si="51"/>
        <v>JENNIFER FROST</v>
      </c>
      <c r="O410" s="20">
        <f t="shared" si="52"/>
        <v>230.60700000000003</v>
      </c>
      <c r="P410" s="20" t="str">
        <f t="shared" si="53"/>
        <v>Jan-2024</v>
      </c>
      <c r="Q410" s="46">
        <f t="shared" si="54"/>
        <v>1</v>
      </c>
      <c r="R410" s="46">
        <f t="shared" si="55"/>
        <v>2024</v>
      </c>
    </row>
    <row r="411" spans="1:18">
      <c r="A411">
        <v>7044</v>
      </c>
      <c r="B411" s="2">
        <v>45313</v>
      </c>
      <c r="C411" t="s">
        <v>147</v>
      </c>
      <c r="D411" t="s">
        <v>25</v>
      </c>
      <c r="E411" t="s">
        <v>14</v>
      </c>
      <c r="F411" t="s">
        <v>26</v>
      </c>
      <c r="G411">
        <v>6</v>
      </c>
      <c r="H411" s="20">
        <v>734.9</v>
      </c>
      <c r="I411">
        <v>4409.3999999999996</v>
      </c>
      <c r="J411" s="20">
        <f t="shared" si="48"/>
        <v>4409.3999999999996</v>
      </c>
      <c r="K411" s="17" t="str">
        <f>IF('Main Data'!I411&gt;=5000,"High", "Low")</f>
        <v>Low</v>
      </c>
      <c r="L411" s="17">
        <f t="shared" si="49"/>
        <v>2024</v>
      </c>
      <c r="M411" s="17" t="str">
        <f t="shared" si="50"/>
        <v>Julia Padilla</v>
      </c>
      <c r="N411" s="17" t="str">
        <f t="shared" si="51"/>
        <v>JULIA PADILLA</v>
      </c>
      <c r="O411" s="20">
        <f t="shared" si="52"/>
        <v>3968.46</v>
      </c>
      <c r="P411" s="20" t="str">
        <f t="shared" si="53"/>
        <v>Jan-2024</v>
      </c>
      <c r="Q411" s="46">
        <f t="shared" si="54"/>
        <v>1</v>
      </c>
      <c r="R411" s="46">
        <f t="shared" si="55"/>
        <v>2024</v>
      </c>
    </row>
    <row r="412" spans="1:18">
      <c r="A412">
        <v>4733</v>
      </c>
      <c r="B412" s="2">
        <v>45313</v>
      </c>
      <c r="C412" t="s">
        <v>227</v>
      </c>
      <c r="D412" t="s">
        <v>25</v>
      </c>
      <c r="E412" t="s">
        <v>14</v>
      </c>
      <c r="F412" t="s">
        <v>29</v>
      </c>
      <c r="G412">
        <v>3</v>
      </c>
      <c r="H412" s="20">
        <v>472.73</v>
      </c>
      <c r="I412">
        <v>1418.19</v>
      </c>
      <c r="J412" s="20">
        <f t="shared" si="48"/>
        <v>1418.19</v>
      </c>
      <c r="K412" s="17" t="str">
        <f>IF('Main Data'!I412&gt;=5000,"High", "Low")</f>
        <v>Low</v>
      </c>
      <c r="L412" s="17">
        <f t="shared" si="49"/>
        <v>2024</v>
      </c>
      <c r="M412" s="17" t="str">
        <f t="shared" si="50"/>
        <v>Mrs. Jennifer Baker</v>
      </c>
      <c r="N412" s="17" t="str">
        <f t="shared" si="51"/>
        <v>MRS. JENNIFER BAKER</v>
      </c>
      <c r="O412" s="20">
        <f t="shared" si="52"/>
        <v>1276.3710000000001</v>
      </c>
      <c r="P412" s="20" t="str">
        <f t="shared" si="53"/>
        <v>Jan-2024</v>
      </c>
      <c r="Q412" s="46">
        <f t="shared" si="54"/>
        <v>1</v>
      </c>
      <c r="R412" s="46">
        <f t="shared" si="55"/>
        <v>2024</v>
      </c>
    </row>
    <row r="413" spans="1:18">
      <c r="A413">
        <v>4141</v>
      </c>
      <c r="B413" s="2">
        <v>45313</v>
      </c>
      <c r="C413" t="s">
        <v>310</v>
      </c>
      <c r="D413" t="s">
        <v>10</v>
      </c>
      <c r="E413" t="s">
        <v>11</v>
      </c>
      <c r="F413" t="s">
        <v>15</v>
      </c>
      <c r="G413">
        <v>3</v>
      </c>
      <c r="H413" s="20">
        <v>16.32</v>
      </c>
      <c r="I413">
        <v>48.96</v>
      </c>
      <c r="J413" s="20">
        <f t="shared" si="48"/>
        <v>48.96</v>
      </c>
      <c r="K413" s="17" t="str">
        <f>IF('Main Data'!I413&gt;=5000,"High", "Low")</f>
        <v>Low</v>
      </c>
      <c r="L413" s="17">
        <f t="shared" si="49"/>
        <v>2024</v>
      </c>
      <c r="M413" s="17" t="str">
        <f t="shared" si="50"/>
        <v>Joan Griffith</v>
      </c>
      <c r="N413" s="17" t="str">
        <f t="shared" si="51"/>
        <v>JOAN GRIFFITH</v>
      </c>
      <c r="O413" s="20">
        <f t="shared" si="52"/>
        <v>44.064</v>
      </c>
      <c r="P413" s="20" t="str">
        <f t="shared" si="53"/>
        <v>Jan-2024</v>
      </c>
      <c r="Q413" s="46">
        <f t="shared" si="54"/>
        <v>1</v>
      </c>
      <c r="R413" s="46">
        <f t="shared" si="55"/>
        <v>2024</v>
      </c>
    </row>
    <row r="414" spans="1:18">
      <c r="A414">
        <v>4670</v>
      </c>
      <c r="B414" s="2">
        <v>45314</v>
      </c>
      <c r="C414" t="s">
        <v>789</v>
      </c>
      <c r="D414" t="s">
        <v>17</v>
      </c>
      <c r="E414" t="s">
        <v>14</v>
      </c>
      <c r="F414" t="s">
        <v>35</v>
      </c>
      <c r="G414">
        <v>4</v>
      </c>
      <c r="H414" s="20">
        <v>937.59</v>
      </c>
      <c r="I414">
        <v>3750.36</v>
      </c>
      <c r="J414" s="20">
        <f t="shared" si="48"/>
        <v>3750.36</v>
      </c>
      <c r="K414" s="17" t="str">
        <f>IF('Main Data'!I414&gt;=5000,"High", "Low")</f>
        <v>Low</v>
      </c>
      <c r="L414" s="17">
        <f t="shared" si="49"/>
        <v>2024</v>
      </c>
      <c r="M414" s="17" t="str">
        <f t="shared" si="50"/>
        <v>David Gonzalez</v>
      </c>
      <c r="N414" s="17" t="str">
        <f t="shared" si="51"/>
        <v>DAVID GONZALEZ</v>
      </c>
      <c r="O414" s="20">
        <f t="shared" si="52"/>
        <v>3375.3240000000001</v>
      </c>
      <c r="P414" s="20" t="str">
        <f t="shared" si="53"/>
        <v>Jan-2024</v>
      </c>
      <c r="Q414" s="46">
        <f t="shared" si="54"/>
        <v>1</v>
      </c>
      <c r="R414" s="46">
        <f t="shared" si="55"/>
        <v>2024</v>
      </c>
    </row>
    <row r="415" spans="1:18">
      <c r="A415">
        <v>4547</v>
      </c>
      <c r="B415" s="2">
        <v>45315</v>
      </c>
      <c r="C415" t="s">
        <v>55</v>
      </c>
      <c r="D415" t="s">
        <v>17</v>
      </c>
      <c r="E415" t="s">
        <v>20</v>
      </c>
      <c r="F415" t="s">
        <v>12</v>
      </c>
      <c r="G415">
        <v>7</v>
      </c>
      <c r="H415" s="20">
        <v>275.38</v>
      </c>
      <c r="I415">
        <v>1927.66</v>
      </c>
      <c r="J415" s="20">
        <f t="shared" si="48"/>
        <v>1927.6599999999999</v>
      </c>
      <c r="K415" s="17" t="str">
        <f>IF('Main Data'!I415&gt;=5000,"High", "Low")</f>
        <v>Low</v>
      </c>
      <c r="L415" s="17">
        <f t="shared" si="49"/>
        <v>2024</v>
      </c>
      <c r="M415" s="17" t="str">
        <f t="shared" si="50"/>
        <v>Ashley Brown</v>
      </c>
      <c r="N415" s="17" t="str">
        <f t="shared" si="51"/>
        <v>ASHLEY BROWN</v>
      </c>
      <c r="O415" s="20">
        <f t="shared" si="52"/>
        <v>1734.894</v>
      </c>
      <c r="P415" s="20" t="str">
        <f t="shared" si="53"/>
        <v>Jan-2024</v>
      </c>
      <c r="Q415" s="46">
        <f t="shared" si="54"/>
        <v>1</v>
      </c>
      <c r="R415" s="46">
        <f t="shared" si="55"/>
        <v>2024</v>
      </c>
    </row>
    <row r="416" spans="1:18">
      <c r="A416">
        <v>2291</v>
      </c>
      <c r="B416" s="2">
        <v>45315</v>
      </c>
      <c r="C416" t="s">
        <v>134</v>
      </c>
      <c r="D416" t="s">
        <v>10</v>
      </c>
      <c r="E416" t="s">
        <v>20</v>
      </c>
      <c r="F416" t="s">
        <v>18</v>
      </c>
      <c r="G416">
        <v>1</v>
      </c>
      <c r="H416" s="20">
        <v>801.42</v>
      </c>
      <c r="I416">
        <v>801.42</v>
      </c>
      <c r="J416" s="20">
        <f t="shared" si="48"/>
        <v>801.42</v>
      </c>
      <c r="K416" s="17" t="str">
        <f>IF('Main Data'!I416&gt;=5000,"High", "Low")</f>
        <v>Low</v>
      </c>
      <c r="L416" s="17">
        <f t="shared" si="49"/>
        <v>2024</v>
      </c>
      <c r="M416" s="17" t="str">
        <f t="shared" si="50"/>
        <v>James King</v>
      </c>
      <c r="N416" s="17" t="str">
        <f t="shared" si="51"/>
        <v>JAMES KING</v>
      </c>
      <c r="O416" s="20">
        <f t="shared" si="52"/>
        <v>721.27800000000002</v>
      </c>
      <c r="P416" s="20" t="str">
        <f t="shared" si="53"/>
        <v>Jan-2024</v>
      </c>
      <c r="Q416" s="46">
        <f t="shared" si="54"/>
        <v>1</v>
      </c>
      <c r="R416" s="46">
        <f t="shared" si="55"/>
        <v>2024</v>
      </c>
    </row>
    <row r="417" spans="1:18">
      <c r="A417">
        <v>5894</v>
      </c>
      <c r="B417" s="2">
        <v>45315</v>
      </c>
      <c r="C417" t="s">
        <v>198</v>
      </c>
      <c r="D417" t="s">
        <v>31</v>
      </c>
      <c r="E417" t="s">
        <v>14</v>
      </c>
      <c r="F417" t="s">
        <v>15</v>
      </c>
      <c r="G417">
        <v>1</v>
      </c>
      <c r="H417" s="20">
        <v>997.95</v>
      </c>
      <c r="I417">
        <v>997.95</v>
      </c>
      <c r="J417" s="20">
        <f t="shared" si="48"/>
        <v>997.95</v>
      </c>
      <c r="K417" s="17" t="str">
        <f>IF('Main Data'!I417&gt;=5000,"High", "Low")</f>
        <v>Low</v>
      </c>
      <c r="L417" s="17">
        <f t="shared" si="49"/>
        <v>2024</v>
      </c>
      <c r="M417" s="17" t="str">
        <f t="shared" si="50"/>
        <v>Brian Wagner</v>
      </c>
      <c r="N417" s="17" t="str">
        <f t="shared" si="51"/>
        <v>BRIAN WAGNER</v>
      </c>
      <c r="O417" s="20">
        <f t="shared" si="52"/>
        <v>898.15500000000009</v>
      </c>
      <c r="P417" s="20" t="str">
        <f t="shared" si="53"/>
        <v>Jan-2024</v>
      </c>
      <c r="Q417" s="46">
        <f t="shared" si="54"/>
        <v>1</v>
      </c>
      <c r="R417" s="46">
        <f t="shared" si="55"/>
        <v>2024</v>
      </c>
    </row>
    <row r="418" spans="1:18">
      <c r="A418">
        <v>1352</v>
      </c>
      <c r="B418" s="2">
        <v>45315</v>
      </c>
      <c r="C418" t="s">
        <v>363</v>
      </c>
      <c r="D418" t="s">
        <v>31</v>
      </c>
      <c r="E418" t="s">
        <v>20</v>
      </c>
      <c r="F418" t="s">
        <v>43</v>
      </c>
      <c r="G418">
        <v>2</v>
      </c>
      <c r="H418" s="20">
        <v>425.53</v>
      </c>
      <c r="I418">
        <v>851.06</v>
      </c>
      <c r="J418" s="20">
        <f t="shared" si="48"/>
        <v>851.06</v>
      </c>
      <c r="K418" s="17" t="str">
        <f>IF('Main Data'!I418&gt;=5000,"High", "Low")</f>
        <v>Low</v>
      </c>
      <c r="L418" s="17">
        <f t="shared" si="49"/>
        <v>2024</v>
      </c>
      <c r="M418" s="17" t="str">
        <f t="shared" si="50"/>
        <v>Jillian May</v>
      </c>
      <c r="N418" s="17" t="str">
        <f t="shared" si="51"/>
        <v>JILLIAN MAY</v>
      </c>
      <c r="O418" s="20">
        <f t="shared" si="52"/>
        <v>765.95399999999995</v>
      </c>
      <c r="P418" s="20" t="str">
        <f t="shared" si="53"/>
        <v>Jan-2024</v>
      </c>
      <c r="Q418" s="46">
        <f t="shared" si="54"/>
        <v>1</v>
      </c>
      <c r="R418" s="46">
        <f t="shared" si="55"/>
        <v>2024</v>
      </c>
    </row>
    <row r="419" spans="1:18">
      <c r="A419">
        <v>2126</v>
      </c>
      <c r="B419" s="2">
        <v>45316</v>
      </c>
      <c r="C419" t="s">
        <v>260</v>
      </c>
      <c r="D419" t="s">
        <v>31</v>
      </c>
      <c r="E419" t="s">
        <v>20</v>
      </c>
      <c r="F419" t="s">
        <v>18</v>
      </c>
      <c r="G419">
        <v>2</v>
      </c>
      <c r="H419" s="20">
        <v>272.94</v>
      </c>
      <c r="I419">
        <v>545.88</v>
      </c>
      <c r="J419" s="20">
        <f t="shared" si="48"/>
        <v>545.88</v>
      </c>
      <c r="K419" s="17" t="str">
        <f>IF('Main Data'!I419&gt;=5000,"High", "Low")</f>
        <v>Low</v>
      </c>
      <c r="L419" s="17">
        <f t="shared" si="49"/>
        <v>2024</v>
      </c>
      <c r="M419" s="17" t="str">
        <f t="shared" si="50"/>
        <v>Peter Novak</v>
      </c>
      <c r="N419" s="17" t="str">
        <f t="shared" si="51"/>
        <v>PETER NOVAK</v>
      </c>
      <c r="O419" s="20">
        <f t="shared" si="52"/>
        <v>491.29200000000003</v>
      </c>
      <c r="P419" s="20" t="str">
        <f t="shared" si="53"/>
        <v>Jan-2024</v>
      </c>
      <c r="Q419" s="46">
        <f t="shared" si="54"/>
        <v>1</v>
      </c>
      <c r="R419" s="46">
        <f t="shared" si="55"/>
        <v>2024</v>
      </c>
    </row>
    <row r="420" spans="1:18">
      <c r="A420">
        <v>3545</v>
      </c>
      <c r="B420" s="2">
        <v>45317</v>
      </c>
      <c r="C420" t="s">
        <v>214</v>
      </c>
      <c r="D420" t="s">
        <v>31</v>
      </c>
      <c r="E420" t="s">
        <v>20</v>
      </c>
      <c r="F420" t="s">
        <v>35</v>
      </c>
      <c r="G420">
        <v>4</v>
      </c>
      <c r="H420" s="20">
        <v>241.27</v>
      </c>
      <c r="I420">
        <v>965.08</v>
      </c>
      <c r="J420" s="20">
        <f t="shared" si="48"/>
        <v>965.08</v>
      </c>
      <c r="K420" s="17" t="str">
        <f>IF('Main Data'!I420&gt;=5000,"High", "Low")</f>
        <v>Low</v>
      </c>
      <c r="L420" s="17">
        <f t="shared" si="49"/>
        <v>2024</v>
      </c>
      <c r="M420" s="17" t="str">
        <f t="shared" si="50"/>
        <v>Theresa Thomas</v>
      </c>
      <c r="N420" s="17" t="str">
        <f t="shared" si="51"/>
        <v>THERESA THOMAS</v>
      </c>
      <c r="O420" s="20">
        <f t="shared" si="52"/>
        <v>868.572</v>
      </c>
      <c r="P420" s="20" t="str">
        <f t="shared" si="53"/>
        <v>Jan-2024</v>
      </c>
      <c r="Q420" s="46">
        <f t="shared" si="54"/>
        <v>1</v>
      </c>
      <c r="R420" s="46">
        <f t="shared" si="55"/>
        <v>2024</v>
      </c>
    </row>
    <row r="421" spans="1:18">
      <c r="A421">
        <v>2498</v>
      </c>
      <c r="B421" s="2">
        <v>45317</v>
      </c>
      <c r="C421" t="s">
        <v>431</v>
      </c>
      <c r="D421" t="s">
        <v>31</v>
      </c>
      <c r="E421" t="s">
        <v>14</v>
      </c>
      <c r="F421" t="s">
        <v>18</v>
      </c>
      <c r="G421">
        <v>7</v>
      </c>
      <c r="H421" s="20">
        <v>571.87</v>
      </c>
      <c r="I421">
        <v>4003.09</v>
      </c>
      <c r="J421" s="20">
        <f t="shared" si="48"/>
        <v>4003.09</v>
      </c>
      <c r="K421" s="17" t="str">
        <f>IF('Main Data'!I421&gt;=5000,"High", "Low")</f>
        <v>Low</v>
      </c>
      <c r="L421" s="17">
        <f t="shared" si="49"/>
        <v>2024</v>
      </c>
      <c r="M421" s="17" t="str">
        <f t="shared" si="50"/>
        <v>Terry Jenkins</v>
      </c>
      <c r="N421" s="17" t="str">
        <f t="shared" si="51"/>
        <v>TERRY JENKINS</v>
      </c>
      <c r="O421" s="20">
        <f t="shared" si="52"/>
        <v>3602.7809999999999</v>
      </c>
      <c r="P421" s="20" t="str">
        <f t="shared" si="53"/>
        <v>Jan-2024</v>
      </c>
      <c r="Q421" s="46">
        <f t="shared" si="54"/>
        <v>1</v>
      </c>
      <c r="R421" s="46">
        <f t="shared" si="55"/>
        <v>2024</v>
      </c>
    </row>
    <row r="422" spans="1:18">
      <c r="A422">
        <v>7998</v>
      </c>
      <c r="B422" s="2">
        <v>45317</v>
      </c>
      <c r="C422" t="s">
        <v>664</v>
      </c>
      <c r="D422" t="s">
        <v>25</v>
      </c>
      <c r="E422" t="s">
        <v>11</v>
      </c>
      <c r="F422" t="s">
        <v>43</v>
      </c>
      <c r="G422">
        <v>2</v>
      </c>
      <c r="H422" s="20">
        <v>543.77</v>
      </c>
      <c r="I422">
        <v>1087.54</v>
      </c>
      <c r="J422" s="20">
        <f t="shared" si="48"/>
        <v>1087.54</v>
      </c>
      <c r="K422" s="17" t="str">
        <f>IF('Main Data'!I422&gt;=5000,"High", "Low")</f>
        <v>Low</v>
      </c>
      <c r="L422" s="17">
        <f t="shared" si="49"/>
        <v>2024</v>
      </c>
      <c r="M422" s="17" t="str">
        <f t="shared" si="50"/>
        <v>Margaret Richardson Md</v>
      </c>
      <c r="N422" s="17" t="str">
        <f t="shared" si="51"/>
        <v>MARGARET RICHARDSON MD</v>
      </c>
      <c r="O422" s="20">
        <f t="shared" si="52"/>
        <v>978.78599999999994</v>
      </c>
      <c r="P422" s="20" t="str">
        <f t="shared" si="53"/>
        <v>Jan-2024</v>
      </c>
      <c r="Q422" s="46">
        <f t="shared" si="54"/>
        <v>1</v>
      </c>
      <c r="R422" s="46">
        <f t="shared" si="55"/>
        <v>2024</v>
      </c>
    </row>
    <row r="423" spans="1:18">
      <c r="A423">
        <v>2243</v>
      </c>
      <c r="B423" s="2">
        <v>45318</v>
      </c>
      <c r="C423" t="s">
        <v>109</v>
      </c>
      <c r="D423" t="s">
        <v>31</v>
      </c>
      <c r="E423" t="s">
        <v>14</v>
      </c>
      <c r="F423" t="s">
        <v>21</v>
      </c>
      <c r="G423">
        <v>9</v>
      </c>
      <c r="H423" s="20">
        <v>362.12</v>
      </c>
      <c r="I423">
        <v>3259.08</v>
      </c>
      <c r="J423" s="20">
        <f t="shared" si="48"/>
        <v>3259.08</v>
      </c>
      <c r="K423" s="17" t="str">
        <f>IF('Main Data'!I423&gt;=5000,"High", "Low")</f>
        <v>Low</v>
      </c>
      <c r="L423" s="17">
        <f t="shared" si="49"/>
        <v>2024</v>
      </c>
      <c r="M423" s="17" t="str">
        <f t="shared" si="50"/>
        <v>Haley Buckley</v>
      </c>
      <c r="N423" s="17" t="str">
        <f t="shared" si="51"/>
        <v>HALEY BUCKLEY</v>
      </c>
      <c r="O423" s="20">
        <f t="shared" si="52"/>
        <v>2933.172</v>
      </c>
      <c r="P423" s="20" t="str">
        <f t="shared" si="53"/>
        <v>Jan-2024</v>
      </c>
      <c r="Q423" s="46">
        <f t="shared" si="54"/>
        <v>1</v>
      </c>
      <c r="R423" s="46">
        <f t="shared" si="55"/>
        <v>2024</v>
      </c>
    </row>
    <row r="424" spans="1:18">
      <c r="A424">
        <v>7324</v>
      </c>
      <c r="B424" s="2">
        <v>45318</v>
      </c>
      <c r="C424" t="s">
        <v>210</v>
      </c>
      <c r="D424" t="s">
        <v>25</v>
      </c>
      <c r="E424" t="s">
        <v>11</v>
      </c>
      <c r="F424" t="s">
        <v>26</v>
      </c>
      <c r="G424">
        <v>4</v>
      </c>
      <c r="H424" s="20">
        <v>119.37</v>
      </c>
      <c r="I424">
        <v>477.48</v>
      </c>
      <c r="J424" s="20">
        <f t="shared" si="48"/>
        <v>477.48</v>
      </c>
      <c r="K424" s="17" t="str">
        <f>IF('Main Data'!I424&gt;=5000,"High", "Low")</f>
        <v>Low</v>
      </c>
      <c r="L424" s="17">
        <f t="shared" si="49"/>
        <v>2024</v>
      </c>
      <c r="M424" s="17" t="str">
        <f t="shared" si="50"/>
        <v>Bethany Jones</v>
      </c>
      <c r="N424" s="17" t="str">
        <f t="shared" si="51"/>
        <v>BETHANY JONES</v>
      </c>
      <c r="O424" s="20">
        <f t="shared" si="52"/>
        <v>429.73200000000003</v>
      </c>
      <c r="P424" s="20" t="str">
        <f t="shared" si="53"/>
        <v>Jan-2024</v>
      </c>
      <c r="Q424" s="46">
        <f t="shared" si="54"/>
        <v>1</v>
      </c>
      <c r="R424" s="46">
        <f t="shared" si="55"/>
        <v>2024</v>
      </c>
    </row>
    <row r="425" spans="1:18">
      <c r="A425">
        <v>9923</v>
      </c>
      <c r="B425" s="2">
        <v>45320</v>
      </c>
      <c r="C425" t="s">
        <v>129</v>
      </c>
      <c r="D425" t="s">
        <v>31</v>
      </c>
      <c r="E425" t="s">
        <v>11</v>
      </c>
      <c r="F425" t="s">
        <v>12</v>
      </c>
      <c r="G425">
        <v>7</v>
      </c>
      <c r="H425" s="20">
        <v>500.54</v>
      </c>
      <c r="I425">
        <v>3503.78</v>
      </c>
      <c r="J425" s="20">
        <f t="shared" si="48"/>
        <v>3503.78</v>
      </c>
      <c r="K425" s="17" t="str">
        <f>IF('Main Data'!I425&gt;=5000,"High", "Low")</f>
        <v>Low</v>
      </c>
      <c r="L425" s="17">
        <f t="shared" si="49"/>
        <v>2024</v>
      </c>
      <c r="M425" s="17" t="str">
        <f t="shared" si="50"/>
        <v>Alex Allen</v>
      </c>
      <c r="N425" s="17" t="str">
        <f t="shared" si="51"/>
        <v>ALEX ALLEN</v>
      </c>
      <c r="O425" s="20">
        <f t="shared" si="52"/>
        <v>3153.4020000000005</v>
      </c>
      <c r="P425" s="20" t="str">
        <f t="shared" si="53"/>
        <v>Jan-2024</v>
      </c>
      <c r="Q425" s="46">
        <f t="shared" si="54"/>
        <v>1</v>
      </c>
      <c r="R425" s="46">
        <f t="shared" si="55"/>
        <v>2024</v>
      </c>
    </row>
    <row r="426" spans="1:18">
      <c r="A426">
        <v>7378</v>
      </c>
      <c r="B426" s="2">
        <v>45320</v>
      </c>
      <c r="C426" t="s">
        <v>183</v>
      </c>
      <c r="D426" t="s">
        <v>25</v>
      </c>
      <c r="E426" t="s">
        <v>20</v>
      </c>
      <c r="F426" t="s">
        <v>35</v>
      </c>
      <c r="G426">
        <v>2</v>
      </c>
      <c r="H426" s="20">
        <v>322.14</v>
      </c>
      <c r="I426">
        <v>644.28</v>
      </c>
      <c r="J426" s="20">
        <f t="shared" si="48"/>
        <v>644.28</v>
      </c>
      <c r="K426" s="17" t="str">
        <f>IF('Main Data'!I426&gt;=5000,"High", "Low")</f>
        <v>Low</v>
      </c>
      <c r="L426" s="17">
        <f t="shared" si="49"/>
        <v>2024</v>
      </c>
      <c r="M426" s="17" t="str">
        <f t="shared" si="50"/>
        <v>Christian Buckley</v>
      </c>
      <c r="N426" s="17" t="str">
        <f t="shared" si="51"/>
        <v>CHRISTIAN BUCKLEY</v>
      </c>
      <c r="O426" s="20">
        <f t="shared" si="52"/>
        <v>579.85199999999998</v>
      </c>
      <c r="P426" s="20" t="str">
        <f t="shared" si="53"/>
        <v>Jan-2024</v>
      </c>
      <c r="Q426" s="46">
        <f t="shared" si="54"/>
        <v>1</v>
      </c>
      <c r="R426" s="46">
        <f t="shared" si="55"/>
        <v>2024</v>
      </c>
    </row>
    <row r="427" spans="1:18">
      <c r="A427">
        <v>1336</v>
      </c>
      <c r="B427" s="2">
        <v>45321</v>
      </c>
      <c r="C427" t="s">
        <v>699</v>
      </c>
      <c r="D427" t="s">
        <v>10</v>
      </c>
      <c r="E427" t="s">
        <v>20</v>
      </c>
      <c r="F427" t="s">
        <v>26</v>
      </c>
      <c r="G427">
        <v>8</v>
      </c>
      <c r="H427" s="20">
        <v>824.39</v>
      </c>
      <c r="I427">
        <v>6595.12</v>
      </c>
      <c r="J427" s="20">
        <f t="shared" si="48"/>
        <v>6595.12</v>
      </c>
      <c r="K427" s="17" t="str">
        <f>IF('Main Data'!I427&gt;=5000,"High", "Low")</f>
        <v>High</v>
      </c>
      <c r="L427" s="17">
        <f t="shared" si="49"/>
        <v>2024</v>
      </c>
      <c r="M427" s="17" t="str">
        <f t="shared" si="50"/>
        <v>Elizabeth Pugh</v>
      </c>
      <c r="N427" s="17" t="str">
        <f t="shared" si="51"/>
        <v>ELIZABETH PUGH</v>
      </c>
      <c r="O427" s="20">
        <f t="shared" si="52"/>
        <v>5935.6080000000002</v>
      </c>
      <c r="P427" s="20" t="str">
        <f t="shared" si="53"/>
        <v>Jan-2024</v>
      </c>
      <c r="Q427" s="46">
        <f t="shared" si="54"/>
        <v>1</v>
      </c>
      <c r="R427" s="46">
        <f t="shared" si="55"/>
        <v>2024</v>
      </c>
    </row>
    <row r="428" spans="1:18">
      <c r="A428">
        <v>9961</v>
      </c>
      <c r="B428" s="2">
        <v>45321</v>
      </c>
      <c r="C428" t="s">
        <v>892</v>
      </c>
      <c r="D428" t="s">
        <v>31</v>
      </c>
      <c r="E428" t="s">
        <v>14</v>
      </c>
      <c r="F428" t="s">
        <v>26</v>
      </c>
      <c r="G428">
        <v>4</v>
      </c>
      <c r="H428" s="20">
        <v>107.1</v>
      </c>
      <c r="I428">
        <v>428.4</v>
      </c>
      <c r="J428" s="20">
        <f t="shared" si="48"/>
        <v>428.4</v>
      </c>
      <c r="K428" s="17" t="str">
        <f>IF('Main Data'!I428&gt;=5000,"High", "Low")</f>
        <v>Low</v>
      </c>
      <c r="L428" s="17">
        <f t="shared" si="49"/>
        <v>2024</v>
      </c>
      <c r="M428" s="17" t="str">
        <f t="shared" si="50"/>
        <v>Bryan Deleon</v>
      </c>
      <c r="N428" s="17" t="str">
        <f t="shared" si="51"/>
        <v>BRYAN DELEON</v>
      </c>
      <c r="O428" s="20">
        <f t="shared" si="52"/>
        <v>385.56</v>
      </c>
      <c r="P428" s="20" t="str">
        <f t="shared" si="53"/>
        <v>Jan-2024</v>
      </c>
      <c r="Q428" s="46">
        <f t="shared" si="54"/>
        <v>1</v>
      </c>
      <c r="R428" s="46">
        <f t="shared" si="55"/>
        <v>2024</v>
      </c>
    </row>
    <row r="429" spans="1:18">
      <c r="A429">
        <v>5464</v>
      </c>
      <c r="B429" s="2">
        <v>45322</v>
      </c>
      <c r="C429" t="s">
        <v>522</v>
      </c>
      <c r="D429" t="s">
        <v>25</v>
      </c>
      <c r="E429" t="s">
        <v>20</v>
      </c>
      <c r="F429" t="s">
        <v>29</v>
      </c>
      <c r="G429">
        <v>3</v>
      </c>
      <c r="H429" s="20">
        <v>331.94</v>
      </c>
      <c r="I429">
        <v>995.81999999999994</v>
      </c>
      <c r="J429" s="20">
        <f t="shared" si="48"/>
        <v>995.81999999999994</v>
      </c>
      <c r="K429" s="17" t="str">
        <f>IF('Main Data'!I429&gt;=5000,"High", "Low")</f>
        <v>Low</v>
      </c>
      <c r="L429" s="17">
        <f t="shared" si="49"/>
        <v>2024</v>
      </c>
      <c r="M429" s="17" t="str">
        <f t="shared" si="50"/>
        <v>Kenneth Bass</v>
      </c>
      <c r="N429" s="17" t="str">
        <f t="shared" si="51"/>
        <v>KENNETH BASS</v>
      </c>
      <c r="O429" s="20">
        <f t="shared" si="52"/>
        <v>896.23799999999994</v>
      </c>
      <c r="P429" s="20" t="str">
        <f t="shared" si="53"/>
        <v>Jan-2024</v>
      </c>
      <c r="Q429" s="46">
        <f t="shared" si="54"/>
        <v>1</v>
      </c>
      <c r="R429" s="46">
        <f t="shared" si="55"/>
        <v>2024</v>
      </c>
    </row>
    <row r="430" spans="1:18">
      <c r="A430">
        <v>6309</v>
      </c>
      <c r="B430" s="2">
        <v>45322</v>
      </c>
      <c r="C430" t="s">
        <v>528</v>
      </c>
      <c r="D430" t="s">
        <v>17</v>
      </c>
      <c r="E430" t="s">
        <v>20</v>
      </c>
      <c r="F430" t="s">
        <v>35</v>
      </c>
      <c r="G430">
        <v>1</v>
      </c>
      <c r="H430" s="20">
        <v>82.76</v>
      </c>
      <c r="I430">
        <v>82.76</v>
      </c>
      <c r="J430" s="20">
        <f t="shared" si="48"/>
        <v>82.76</v>
      </c>
      <c r="K430" s="17" t="str">
        <f>IF('Main Data'!I430&gt;=5000,"High", "Low")</f>
        <v>Low</v>
      </c>
      <c r="L430" s="17">
        <f t="shared" si="49"/>
        <v>2024</v>
      </c>
      <c r="M430" s="17" t="str">
        <f t="shared" si="50"/>
        <v>Donald Beasley</v>
      </c>
      <c r="N430" s="17" t="str">
        <f t="shared" si="51"/>
        <v>DONALD BEASLEY</v>
      </c>
      <c r="O430" s="20">
        <f t="shared" si="52"/>
        <v>74.484000000000009</v>
      </c>
      <c r="P430" s="20" t="str">
        <f t="shared" si="53"/>
        <v>Jan-2024</v>
      </c>
      <c r="Q430" s="46">
        <f t="shared" si="54"/>
        <v>1</v>
      </c>
      <c r="R430" s="46">
        <f t="shared" si="55"/>
        <v>2024</v>
      </c>
    </row>
    <row r="431" spans="1:18">
      <c r="A431">
        <v>4640</v>
      </c>
      <c r="B431" s="2">
        <v>45322</v>
      </c>
      <c r="C431" t="s">
        <v>907</v>
      </c>
      <c r="D431" t="s">
        <v>25</v>
      </c>
      <c r="E431" t="s">
        <v>11</v>
      </c>
      <c r="F431" t="s">
        <v>15</v>
      </c>
      <c r="G431">
        <v>8</v>
      </c>
      <c r="H431" s="20">
        <v>262.12</v>
      </c>
      <c r="I431">
        <v>2096.96</v>
      </c>
      <c r="J431" s="20">
        <f t="shared" si="48"/>
        <v>2096.96</v>
      </c>
      <c r="K431" s="17" t="str">
        <f>IF('Main Data'!I431&gt;=5000,"High", "Low")</f>
        <v>Low</v>
      </c>
      <c r="L431" s="17">
        <f t="shared" si="49"/>
        <v>2024</v>
      </c>
      <c r="M431" s="17" t="str">
        <f t="shared" si="50"/>
        <v>Steven Mcdaniel</v>
      </c>
      <c r="N431" s="17" t="str">
        <f t="shared" si="51"/>
        <v>STEVEN MCDANIEL</v>
      </c>
      <c r="O431" s="20">
        <f t="shared" si="52"/>
        <v>1887.2640000000001</v>
      </c>
      <c r="P431" s="20" t="str">
        <f t="shared" si="53"/>
        <v>Jan-2024</v>
      </c>
      <c r="Q431" s="46">
        <f t="shared" si="54"/>
        <v>1</v>
      </c>
      <c r="R431" s="46">
        <f t="shared" si="55"/>
        <v>2024</v>
      </c>
    </row>
    <row r="432" spans="1:18">
      <c r="A432">
        <v>5734</v>
      </c>
      <c r="B432" s="2">
        <v>45323</v>
      </c>
      <c r="C432" t="s">
        <v>832</v>
      </c>
      <c r="D432" t="s">
        <v>31</v>
      </c>
      <c r="E432" t="s">
        <v>14</v>
      </c>
      <c r="F432" t="s">
        <v>18</v>
      </c>
      <c r="G432">
        <v>5</v>
      </c>
      <c r="H432" s="20">
        <v>966.16</v>
      </c>
      <c r="I432">
        <v>4830.8</v>
      </c>
      <c r="J432" s="20">
        <f t="shared" si="48"/>
        <v>4830.8</v>
      </c>
      <c r="K432" s="17" t="str">
        <f>IF('Main Data'!I432&gt;=5000,"High", "Low")</f>
        <v>Low</v>
      </c>
      <c r="L432" s="17">
        <f t="shared" si="49"/>
        <v>2024</v>
      </c>
      <c r="M432" s="17" t="str">
        <f t="shared" si="50"/>
        <v>Robert Gill</v>
      </c>
      <c r="N432" s="17" t="str">
        <f t="shared" si="51"/>
        <v>ROBERT GILL</v>
      </c>
      <c r="O432" s="20">
        <f t="shared" si="52"/>
        <v>4347.72</v>
      </c>
      <c r="P432" s="20" t="str">
        <f t="shared" si="53"/>
        <v>Feb-2024</v>
      </c>
      <c r="Q432" s="46">
        <f t="shared" si="54"/>
        <v>2</v>
      </c>
      <c r="R432" s="46">
        <f t="shared" si="55"/>
        <v>2024</v>
      </c>
    </row>
    <row r="433" spans="1:18">
      <c r="A433">
        <v>3165</v>
      </c>
      <c r="B433" s="2">
        <v>45324</v>
      </c>
      <c r="C433" t="s">
        <v>661</v>
      </c>
      <c r="D433" t="s">
        <v>31</v>
      </c>
      <c r="E433" t="s">
        <v>20</v>
      </c>
      <c r="F433" t="s">
        <v>26</v>
      </c>
      <c r="G433">
        <v>4</v>
      </c>
      <c r="H433" s="20">
        <v>292.02</v>
      </c>
      <c r="I433">
        <v>1168.08</v>
      </c>
      <c r="J433" s="20">
        <f t="shared" si="48"/>
        <v>1168.08</v>
      </c>
      <c r="K433" s="17" t="str">
        <f>IF('Main Data'!I433&gt;=5000,"High", "Low")</f>
        <v>Low</v>
      </c>
      <c r="L433" s="17">
        <f t="shared" si="49"/>
        <v>2024</v>
      </c>
      <c r="M433" s="17" t="str">
        <f t="shared" si="50"/>
        <v>Jerome Jackson</v>
      </c>
      <c r="N433" s="17" t="str">
        <f t="shared" si="51"/>
        <v>JEROME JACKSON</v>
      </c>
      <c r="O433" s="20">
        <f t="shared" si="52"/>
        <v>1051.2719999999999</v>
      </c>
      <c r="P433" s="20" t="str">
        <f t="shared" si="53"/>
        <v>Feb-2024</v>
      </c>
      <c r="Q433" s="46">
        <f t="shared" si="54"/>
        <v>2</v>
      </c>
      <c r="R433" s="46">
        <f t="shared" si="55"/>
        <v>2024</v>
      </c>
    </row>
    <row r="434" spans="1:18">
      <c r="A434">
        <v>6565</v>
      </c>
      <c r="B434" s="2">
        <v>45324</v>
      </c>
      <c r="C434" t="s">
        <v>666</v>
      </c>
      <c r="D434" t="s">
        <v>10</v>
      </c>
      <c r="E434" t="s">
        <v>14</v>
      </c>
      <c r="F434" t="s">
        <v>43</v>
      </c>
      <c r="G434">
        <v>5</v>
      </c>
      <c r="H434" s="20">
        <v>614.23</v>
      </c>
      <c r="I434">
        <v>3071.15</v>
      </c>
      <c r="J434" s="20">
        <f t="shared" si="48"/>
        <v>3071.15</v>
      </c>
      <c r="K434" s="17" t="str">
        <f>IF('Main Data'!I434&gt;=5000,"High", "Low")</f>
        <v>Low</v>
      </c>
      <c r="L434" s="17">
        <f t="shared" si="49"/>
        <v>2024</v>
      </c>
      <c r="M434" s="17" t="str">
        <f t="shared" si="50"/>
        <v>Maria Nguyen</v>
      </c>
      <c r="N434" s="17" t="str">
        <f t="shared" si="51"/>
        <v>MARIA NGUYEN</v>
      </c>
      <c r="O434" s="20">
        <f t="shared" si="52"/>
        <v>2764.0349999999999</v>
      </c>
      <c r="P434" s="20" t="str">
        <f t="shared" si="53"/>
        <v>Feb-2024</v>
      </c>
      <c r="Q434" s="46">
        <f t="shared" si="54"/>
        <v>2</v>
      </c>
      <c r="R434" s="46">
        <f t="shared" si="55"/>
        <v>2024</v>
      </c>
    </row>
    <row r="435" spans="1:18">
      <c r="A435">
        <v>6162</v>
      </c>
      <c r="B435" s="2">
        <v>45324</v>
      </c>
      <c r="C435" t="s">
        <v>1001</v>
      </c>
      <c r="D435" t="s">
        <v>31</v>
      </c>
      <c r="E435" t="s">
        <v>20</v>
      </c>
      <c r="F435" t="s">
        <v>15</v>
      </c>
      <c r="G435">
        <v>8</v>
      </c>
      <c r="H435" s="20">
        <v>546.80999999999995</v>
      </c>
      <c r="I435">
        <v>4374.4799999999996</v>
      </c>
      <c r="J435" s="20">
        <f t="shared" si="48"/>
        <v>4374.4799999999996</v>
      </c>
      <c r="K435" s="17" t="str">
        <f>IF('Main Data'!I435&gt;=5000,"High", "Low")</f>
        <v>Low</v>
      </c>
      <c r="L435" s="17">
        <f t="shared" si="49"/>
        <v>2024</v>
      </c>
      <c r="M435" s="17" t="str">
        <f t="shared" si="50"/>
        <v>Donna Leon</v>
      </c>
      <c r="N435" s="17" t="str">
        <f t="shared" si="51"/>
        <v>DONNA LEON</v>
      </c>
      <c r="O435" s="20">
        <f t="shared" si="52"/>
        <v>3937.0319999999997</v>
      </c>
      <c r="P435" s="20" t="str">
        <f t="shared" si="53"/>
        <v>Feb-2024</v>
      </c>
      <c r="Q435" s="46">
        <f t="shared" si="54"/>
        <v>2</v>
      </c>
      <c r="R435" s="46">
        <f t="shared" si="55"/>
        <v>2024</v>
      </c>
    </row>
    <row r="436" spans="1:18">
      <c r="A436">
        <v>3796</v>
      </c>
      <c r="B436" s="2">
        <v>45325</v>
      </c>
      <c r="C436" t="s">
        <v>51</v>
      </c>
      <c r="D436" t="s">
        <v>31</v>
      </c>
      <c r="E436" t="s">
        <v>14</v>
      </c>
      <c r="F436" t="s">
        <v>21</v>
      </c>
      <c r="G436">
        <v>9</v>
      </c>
      <c r="H436" s="20">
        <v>348.4</v>
      </c>
      <c r="I436">
        <v>3135.6</v>
      </c>
      <c r="J436" s="20">
        <f t="shared" si="48"/>
        <v>3135.6</v>
      </c>
      <c r="K436" s="17" t="str">
        <f>IF('Main Data'!I436&gt;=5000,"High", "Low")</f>
        <v>Low</v>
      </c>
      <c r="L436" s="17">
        <f t="shared" si="49"/>
        <v>2024</v>
      </c>
      <c r="M436" s="17" t="str">
        <f t="shared" si="50"/>
        <v>Angela Robertson</v>
      </c>
      <c r="N436" s="17" t="str">
        <f t="shared" si="51"/>
        <v>ANGELA ROBERTSON</v>
      </c>
      <c r="O436" s="20">
        <f t="shared" si="52"/>
        <v>2822.04</v>
      </c>
      <c r="P436" s="20" t="str">
        <f t="shared" si="53"/>
        <v>Feb-2024</v>
      </c>
      <c r="Q436" s="46">
        <f t="shared" si="54"/>
        <v>2</v>
      </c>
      <c r="R436" s="46">
        <f t="shared" si="55"/>
        <v>2024</v>
      </c>
    </row>
    <row r="437" spans="1:18">
      <c r="A437">
        <v>7472</v>
      </c>
      <c r="B437" s="2">
        <v>45326</v>
      </c>
      <c r="C437" t="s">
        <v>336</v>
      </c>
      <c r="D437" t="s">
        <v>31</v>
      </c>
      <c r="E437" t="s">
        <v>20</v>
      </c>
      <c r="F437" t="s">
        <v>29</v>
      </c>
      <c r="G437">
        <v>1</v>
      </c>
      <c r="H437" s="20">
        <v>872.82</v>
      </c>
      <c r="I437">
        <v>872.82</v>
      </c>
      <c r="J437" s="20">
        <f t="shared" si="48"/>
        <v>872.82</v>
      </c>
      <c r="K437" s="17" t="str">
        <f>IF('Main Data'!I437&gt;=5000,"High", "Low")</f>
        <v>Low</v>
      </c>
      <c r="L437" s="17">
        <f t="shared" si="49"/>
        <v>2024</v>
      </c>
      <c r="M437" s="17" t="str">
        <f t="shared" si="50"/>
        <v>Timothy Richardson</v>
      </c>
      <c r="N437" s="17" t="str">
        <f t="shared" si="51"/>
        <v>TIMOTHY RICHARDSON</v>
      </c>
      <c r="O437" s="20">
        <f t="shared" si="52"/>
        <v>785.53800000000001</v>
      </c>
      <c r="P437" s="20" t="str">
        <f t="shared" si="53"/>
        <v>Feb-2024</v>
      </c>
      <c r="Q437" s="46">
        <f t="shared" si="54"/>
        <v>2</v>
      </c>
      <c r="R437" s="46">
        <f t="shared" si="55"/>
        <v>2024</v>
      </c>
    </row>
    <row r="438" spans="1:18">
      <c r="A438">
        <v>8251</v>
      </c>
      <c r="B438" s="2">
        <v>45326</v>
      </c>
      <c r="C438" t="s">
        <v>684</v>
      </c>
      <c r="D438" t="s">
        <v>25</v>
      </c>
      <c r="E438" t="s">
        <v>20</v>
      </c>
      <c r="F438" t="s">
        <v>12</v>
      </c>
      <c r="G438">
        <v>5</v>
      </c>
      <c r="H438" s="20">
        <v>636.82000000000005</v>
      </c>
      <c r="I438">
        <v>3184.1</v>
      </c>
      <c r="J438" s="20">
        <f t="shared" si="48"/>
        <v>3184.1000000000004</v>
      </c>
      <c r="K438" s="17" t="str">
        <f>IF('Main Data'!I438&gt;=5000,"High", "Low")</f>
        <v>Low</v>
      </c>
      <c r="L438" s="17">
        <f t="shared" si="49"/>
        <v>2024</v>
      </c>
      <c r="M438" s="17" t="str">
        <f t="shared" si="50"/>
        <v>Vicki Hoffman</v>
      </c>
      <c r="N438" s="17" t="str">
        <f t="shared" si="51"/>
        <v>VICKI HOFFMAN</v>
      </c>
      <c r="O438" s="20">
        <f t="shared" si="52"/>
        <v>2865.69</v>
      </c>
      <c r="P438" s="20" t="str">
        <f t="shared" si="53"/>
        <v>Feb-2024</v>
      </c>
      <c r="Q438" s="46">
        <f t="shared" si="54"/>
        <v>2</v>
      </c>
      <c r="R438" s="46">
        <f t="shared" si="55"/>
        <v>2024</v>
      </c>
    </row>
    <row r="439" spans="1:18">
      <c r="A439">
        <v>1186</v>
      </c>
      <c r="B439" s="2">
        <v>45328</v>
      </c>
      <c r="C439" t="s">
        <v>596</v>
      </c>
      <c r="D439" t="s">
        <v>31</v>
      </c>
      <c r="E439" t="s">
        <v>20</v>
      </c>
      <c r="F439" t="s">
        <v>15</v>
      </c>
      <c r="G439">
        <v>3</v>
      </c>
      <c r="H439" s="20">
        <v>654.72</v>
      </c>
      <c r="I439">
        <v>1964.16</v>
      </c>
      <c r="J439" s="20">
        <f t="shared" si="48"/>
        <v>1964.16</v>
      </c>
      <c r="K439" s="17" t="str">
        <f>IF('Main Data'!I439&gt;=5000,"High", "Low")</f>
        <v>Low</v>
      </c>
      <c r="L439" s="17">
        <f t="shared" si="49"/>
        <v>2024</v>
      </c>
      <c r="M439" s="17" t="str">
        <f t="shared" si="50"/>
        <v>Sheri Day</v>
      </c>
      <c r="N439" s="17" t="str">
        <f t="shared" si="51"/>
        <v>SHERI DAY</v>
      </c>
      <c r="O439" s="20">
        <f t="shared" si="52"/>
        <v>1767.7440000000001</v>
      </c>
      <c r="P439" s="20" t="str">
        <f t="shared" si="53"/>
        <v>Feb-2024</v>
      </c>
      <c r="Q439" s="46">
        <f t="shared" si="54"/>
        <v>2</v>
      </c>
      <c r="R439" s="46">
        <f t="shared" si="55"/>
        <v>2024</v>
      </c>
    </row>
    <row r="440" spans="1:18">
      <c r="A440">
        <v>7117</v>
      </c>
      <c r="B440" s="2">
        <v>45329</v>
      </c>
      <c r="C440" t="s">
        <v>530</v>
      </c>
      <c r="D440" t="s">
        <v>17</v>
      </c>
      <c r="E440" t="s">
        <v>14</v>
      </c>
      <c r="F440" t="s">
        <v>35</v>
      </c>
      <c r="G440">
        <v>9</v>
      </c>
      <c r="H440" s="20">
        <v>524.58000000000004</v>
      </c>
      <c r="I440">
        <v>4721.22</v>
      </c>
      <c r="J440" s="20">
        <f t="shared" si="48"/>
        <v>4721.22</v>
      </c>
      <c r="K440" s="17" t="str">
        <f>IF('Main Data'!I440&gt;=5000,"High", "Low")</f>
        <v>Low</v>
      </c>
      <c r="L440" s="17">
        <f t="shared" si="49"/>
        <v>2024</v>
      </c>
      <c r="M440" s="17" t="str">
        <f t="shared" si="50"/>
        <v>Amy Fernandez</v>
      </c>
      <c r="N440" s="17" t="str">
        <f t="shared" si="51"/>
        <v>AMY FERNANDEZ</v>
      </c>
      <c r="O440" s="20">
        <f t="shared" si="52"/>
        <v>4249.0980000000009</v>
      </c>
      <c r="P440" s="20" t="str">
        <f t="shared" si="53"/>
        <v>Feb-2024</v>
      </c>
      <c r="Q440" s="46">
        <f t="shared" si="54"/>
        <v>2</v>
      </c>
      <c r="R440" s="46">
        <f t="shared" si="55"/>
        <v>2024</v>
      </c>
    </row>
    <row r="441" spans="1:18">
      <c r="A441">
        <v>8633</v>
      </c>
      <c r="B441" s="2">
        <v>45329</v>
      </c>
      <c r="C441" t="s">
        <v>786</v>
      </c>
      <c r="D441" t="s">
        <v>10</v>
      </c>
      <c r="E441" t="s">
        <v>20</v>
      </c>
      <c r="F441" t="s">
        <v>43</v>
      </c>
      <c r="G441">
        <v>6</v>
      </c>
      <c r="H441" s="20">
        <v>270.48</v>
      </c>
      <c r="I441">
        <v>1622.88</v>
      </c>
      <c r="J441" s="20">
        <f t="shared" si="48"/>
        <v>1622.88</v>
      </c>
      <c r="K441" s="17" t="str">
        <f>IF('Main Data'!I441&gt;=5000,"High", "Low")</f>
        <v>Low</v>
      </c>
      <c r="L441" s="17">
        <f t="shared" si="49"/>
        <v>2024</v>
      </c>
      <c r="M441" s="17" t="str">
        <f t="shared" si="50"/>
        <v>John Salinas</v>
      </c>
      <c r="N441" s="17" t="str">
        <f t="shared" si="51"/>
        <v>JOHN SALINAS</v>
      </c>
      <c r="O441" s="20">
        <f t="shared" si="52"/>
        <v>1460.5920000000001</v>
      </c>
      <c r="P441" s="20" t="str">
        <f t="shared" si="53"/>
        <v>Feb-2024</v>
      </c>
      <c r="Q441" s="46">
        <f t="shared" si="54"/>
        <v>2</v>
      </c>
      <c r="R441" s="46">
        <f t="shared" si="55"/>
        <v>2024</v>
      </c>
    </row>
    <row r="442" spans="1:18">
      <c r="A442">
        <v>3624</v>
      </c>
      <c r="B442" s="2">
        <v>45329</v>
      </c>
      <c r="C442" t="s">
        <v>465</v>
      </c>
      <c r="D442" t="s">
        <v>17</v>
      </c>
      <c r="E442" t="s">
        <v>14</v>
      </c>
      <c r="F442" t="s">
        <v>18</v>
      </c>
      <c r="G442">
        <v>9</v>
      </c>
      <c r="H442" s="20">
        <v>610.19000000000005</v>
      </c>
      <c r="I442">
        <v>5491.7100000000009</v>
      </c>
      <c r="J442" s="20">
        <f t="shared" si="48"/>
        <v>5491.7100000000009</v>
      </c>
      <c r="K442" s="17" t="str">
        <f>IF('Main Data'!I442&gt;=5000,"High", "Low")</f>
        <v>High</v>
      </c>
      <c r="L442" s="17">
        <f t="shared" si="49"/>
        <v>2024</v>
      </c>
      <c r="M442" s="17" t="str">
        <f t="shared" si="50"/>
        <v>Justin Cox</v>
      </c>
      <c r="N442" s="17" t="str">
        <f t="shared" si="51"/>
        <v>JUSTIN COX</v>
      </c>
      <c r="O442" s="20">
        <f t="shared" si="52"/>
        <v>4942.5390000000007</v>
      </c>
      <c r="P442" s="20" t="str">
        <f t="shared" si="53"/>
        <v>Feb-2024</v>
      </c>
      <c r="Q442" s="46">
        <f t="shared" si="54"/>
        <v>2</v>
      </c>
      <c r="R442" s="46">
        <f t="shared" si="55"/>
        <v>2024</v>
      </c>
    </row>
    <row r="443" spans="1:18">
      <c r="A443">
        <v>1083</v>
      </c>
      <c r="B443" s="2">
        <v>45330</v>
      </c>
      <c r="C443" t="s">
        <v>171</v>
      </c>
      <c r="D443" t="s">
        <v>31</v>
      </c>
      <c r="E443" t="s">
        <v>11</v>
      </c>
      <c r="F443" t="s">
        <v>29</v>
      </c>
      <c r="G443">
        <v>1</v>
      </c>
      <c r="H443" s="20">
        <v>846.1</v>
      </c>
      <c r="I443">
        <v>846.1</v>
      </c>
      <c r="J443" s="20">
        <f t="shared" si="48"/>
        <v>846.1</v>
      </c>
      <c r="K443" s="17" t="str">
        <f>IF('Main Data'!I443&gt;=5000,"High", "Low")</f>
        <v>Low</v>
      </c>
      <c r="L443" s="17">
        <f t="shared" si="49"/>
        <v>2024</v>
      </c>
      <c r="M443" s="17" t="str">
        <f t="shared" si="50"/>
        <v>Andrew White</v>
      </c>
      <c r="N443" s="17" t="str">
        <f t="shared" si="51"/>
        <v>ANDREW WHITE</v>
      </c>
      <c r="O443" s="20">
        <f t="shared" si="52"/>
        <v>761.49</v>
      </c>
      <c r="P443" s="20" t="str">
        <f t="shared" si="53"/>
        <v>Feb-2024</v>
      </c>
      <c r="Q443" s="46">
        <f t="shared" si="54"/>
        <v>2</v>
      </c>
      <c r="R443" s="46">
        <f t="shared" si="55"/>
        <v>2024</v>
      </c>
    </row>
    <row r="444" spans="1:18">
      <c r="A444">
        <v>9674</v>
      </c>
      <c r="B444" s="2">
        <v>45330</v>
      </c>
      <c r="C444" t="s">
        <v>909</v>
      </c>
      <c r="D444" t="s">
        <v>17</v>
      </c>
      <c r="E444" t="s">
        <v>11</v>
      </c>
      <c r="F444" t="s">
        <v>18</v>
      </c>
      <c r="G444">
        <v>8</v>
      </c>
      <c r="H444" s="20">
        <v>48.04</v>
      </c>
      <c r="I444">
        <v>384.32</v>
      </c>
      <c r="J444" s="20">
        <f t="shared" si="48"/>
        <v>384.32</v>
      </c>
      <c r="K444" s="17" t="str">
        <f>IF('Main Data'!I444&gt;=5000,"High", "Low")</f>
        <v>Low</v>
      </c>
      <c r="L444" s="17">
        <f t="shared" si="49"/>
        <v>2024</v>
      </c>
      <c r="M444" s="17" t="str">
        <f t="shared" si="50"/>
        <v>Jennifer May</v>
      </c>
      <c r="N444" s="17" t="str">
        <f t="shared" si="51"/>
        <v>JENNIFER MAY</v>
      </c>
      <c r="O444" s="20">
        <f t="shared" si="52"/>
        <v>345.88799999999998</v>
      </c>
      <c r="P444" s="20" t="str">
        <f t="shared" si="53"/>
        <v>Feb-2024</v>
      </c>
      <c r="Q444" s="46">
        <f t="shared" si="54"/>
        <v>2</v>
      </c>
      <c r="R444" s="46">
        <f t="shared" si="55"/>
        <v>2024</v>
      </c>
    </row>
    <row r="445" spans="1:18">
      <c r="A445">
        <v>2877</v>
      </c>
      <c r="B445" s="2">
        <v>45331</v>
      </c>
      <c r="C445" t="s">
        <v>215</v>
      </c>
      <c r="D445" t="s">
        <v>31</v>
      </c>
      <c r="E445" t="s">
        <v>14</v>
      </c>
      <c r="F445" t="s">
        <v>18</v>
      </c>
      <c r="G445">
        <v>7</v>
      </c>
      <c r="H445" s="20">
        <v>51.67</v>
      </c>
      <c r="I445">
        <v>361.69</v>
      </c>
      <c r="J445" s="20">
        <f t="shared" si="48"/>
        <v>361.69</v>
      </c>
      <c r="K445" s="17" t="str">
        <f>IF('Main Data'!I445&gt;=5000,"High", "Low")</f>
        <v>Low</v>
      </c>
      <c r="L445" s="17">
        <f t="shared" si="49"/>
        <v>2024</v>
      </c>
      <c r="M445" s="17" t="str">
        <f t="shared" si="50"/>
        <v>Benjamin Ryan</v>
      </c>
      <c r="N445" s="17" t="str">
        <f t="shared" si="51"/>
        <v>BENJAMIN RYAN</v>
      </c>
      <c r="O445" s="20">
        <f t="shared" si="52"/>
        <v>325.52100000000002</v>
      </c>
      <c r="P445" s="20" t="str">
        <f t="shared" si="53"/>
        <v>Feb-2024</v>
      </c>
      <c r="Q445" s="46">
        <f t="shared" si="54"/>
        <v>2</v>
      </c>
      <c r="R445" s="46">
        <f t="shared" si="55"/>
        <v>2024</v>
      </c>
    </row>
    <row r="446" spans="1:18">
      <c r="A446">
        <v>7536</v>
      </c>
      <c r="B446" s="2">
        <v>45331</v>
      </c>
      <c r="C446" t="s">
        <v>673</v>
      </c>
      <c r="D446" t="s">
        <v>17</v>
      </c>
      <c r="E446" t="s">
        <v>14</v>
      </c>
      <c r="F446" t="s">
        <v>29</v>
      </c>
      <c r="G446">
        <v>8</v>
      </c>
      <c r="H446" s="20">
        <v>189.62</v>
      </c>
      <c r="I446">
        <v>1516.96</v>
      </c>
      <c r="J446" s="20">
        <f t="shared" si="48"/>
        <v>1516.96</v>
      </c>
      <c r="K446" s="17" t="str">
        <f>IF('Main Data'!I446&gt;=5000,"High", "Low")</f>
        <v>Low</v>
      </c>
      <c r="L446" s="17">
        <f t="shared" si="49"/>
        <v>2024</v>
      </c>
      <c r="M446" s="17" t="str">
        <f t="shared" si="50"/>
        <v>Cheryl Forbes</v>
      </c>
      <c r="N446" s="17" t="str">
        <f t="shared" si="51"/>
        <v>CHERYL FORBES</v>
      </c>
      <c r="O446" s="20">
        <f t="shared" si="52"/>
        <v>1365.2640000000001</v>
      </c>
      <c r="P446" s="20" t="str">
        <f t="shared" si="53"/>
        <v>Feb-2024</v>
      </c>
      <c r="Q446" s="46">
        <f t="shared" si="54"/>
        <v>2</v>
      </c>
      <c r="R446" s="46">
        <f t="shared" si="55"/>
        <v>2024</v>
      </c>
    </row>
    <row r="447" spans="1:18">
      <c r="A447">
        <v>2740</v>
      </c>
      <c r="B447" s="2">
        <v>45335</v>
      </c>
      <c r="C447" t="s">
        <v>842</v>
      </c>
      <c r="D447" t="s">
        <v>31</v>
      </c>
      <c r="E447" t="s">
        <v>14</v>
      </c>
      <c r="F447" t="s">
        <v>35</v>
      </c>
      <c r="G447">
        <v>8</v>
      </c>
      <c r="H447" s="20">
        <v>160.5</v>
      </c>
      <c r="I447">
        <v>1284</v>
      </c>
      <c r="J447" s="20">
        <f t="shared" si="48"/>
        <v>1284</v>
      </c>
      <c r="K447" s="17" t="str">
        <f>IF('Main Data'!I447&gt;=5000,"High", "Low")</f>
        <v>Low</v>
      </c>
      <c r="L447" s="17">
        <f t="shared" si="49"/>
        <v>2024</v>
      </c>
      <c r="M447" s="17" t="str">
        <f t="shared" si="50"/>
        <v>Veronica Green</v>
      </c>
      <c r="N447" s="17" t="str">
        <f t="shared" si="51"/>
        <v>VERONICA GREEN</v>
      </c>
      <c r="O447" s="20">
        <f t="shared" si="52"/>
        <v>1155.6000000000001</v>
      </c>
      <c r="P447" s="20" t="str">
        <f t="shared" si="53"/>
        <v>Feb-2024</v>
      </c>
      <c r="Q447" s="46">
        <f t="shared" si="54"/>
        <v>2</v>
      </c>
      <c r="R447" s="46">
        <f t="shared" si="55"/>
        <v>2024</v>
      </c>
    </row>
    <row r="448" spans="1:18">
      <c r="A448">
        <v>9637</v>
      </c>
      <c r="B448" s="2">
        <v>45336</v>
      </c>
      <c r="C448" t="s">
        <v>324</v>
      </c>
      <c r="D448" t="s">
        <v>10</v>
      </c>
      <c r="E448" t="s">
        <v>14</v>
      </c>
      <c r="F448" t="s">
        <v>15</v>
      </c>
      <c r="G448">
        <v>9</v>
      </c>
      <c r="H448" s="20">
        <v>932.71</v>
      </c>
      <c r="I448">
        <v>8394.39</v>
      </c>
      <c r="J448" s="20">
        <f t="shared" si="48"/>
        <v>8394.39</v>
      </c>
      <c r="K448" s="17" t="str">
        <f>IF('Main Data'!I448&gt;=5000,"High", "Low")</f>
        <v>High</v>
      </c>
      <c r="L448" s="17">
        <f t="shared" si="49"/>
        <v>2024</v>
      </c>
      <c r="M448" s="17" t="str">
        <f t="shared" si="50"/>
        <v>Katie Mcintyre</v>
      </c>
      <c r="N448" s="17" t="str">
        <f t="shared" si="51"/>
        <v>KATIE MCINTYRE</v>
      </c>
      <c r="O448" s="20">
        <f t="shared" si="52"/>
        <v>7554.9510000000009</v>
      </c>
      <c r="P448" s="20" t="str">
        <f t="shared" si="53"/>
        <v>Feb-2024</v>
      </c>
      <c r="Q448" s="46">
        <f t="shared" si="54"/>
        <v>2</v>
      </c>
      <c r="R448" s="46">
        <f t="shared" si="55"/>
        <v>2024</v>
      </c>
    </row>
    <row r="449" spans="1:18">
      <c r="A449">
        <v>8988</v>
      </c>
      <c r="B449" s="2">
        <v>45336</v>
      </c>
      <c r="C449" t="s">
        <v>994</v>
      </c>
      <c r="D449" t="s">
        <v>17</v>
      </c>
      <c r="E449" t="s">
        <v>11</v>
      </c>
      <c r="F449" t="s">
        <v>29</v>
      </c>
      <c r="G449">
        <v>3</v>
      </c>
      <c r="H449" s="20">
        <v>140.41</v>
      </c>
      <c r="I449">
        <v>421.23</v>
      </c>
      <c r="J449" s="20">
        <f t="shared" si="48"/>
        <v>421.23</v>
      </c>
      <c r="K449" s="17" t="str">
        <f>IF('Main Data'!I449&gt;=5000,"High", "Low")</f>
        <v>Low</v>
      </c>
      <c r="L449" s="17">
        <f t="shared" si="49"/>
        <v>2024</v>
      </c>
      <c r="M449" s="17" t="str">
        <f t="shared" si="50"/>
        <v>Marilyn Casey</v>
      </c>
      <c r="N449" s="17" t="str">
        <f t="shared" si="51"/>
        <v>MARILYN CASEY</v>
      </c>
      <c r="O449" s="20">
        <f t="shared" si="52"/>
        <v>379.10699999999997</v>
      </c>
      <c r="P449" s="20" t="str">
        <f t="shared" si="53"/>
        <v>Feb-2024</v>
      </c>
      <c r="Q449" s="46">
        <f t="shared" si="54"/>
        <v>2</v>
      </c>
      <c r="R449" s="46">
        <f t="shared" si="55"/>
        <v>2024</v>
      </c>
    </row>
    <row r="450" spans="1:18">
      <c r="A450">
        <v>1456</v>
      </c>
      <c r="B450" s="2">
        <v>45338</v>
      </c>
      <c r="C450" t="s">
        <v>398</v>
      </c>
      <c r="D450" t="s">
        <v>25</v>
      </c>
      <c r="E450" t="s">
        <v>14</v>
      </c>
      <c r="F450" t="s">
        <v>21</v>
      </c>
      <c r="G450">
        <v>1</v>
      </c>
      <c r="H450" s="20">
        <v>586.15</v>
      </c>
      <c r="I450">
        <v>586.15</v>
      </c>
      <c r="J450" s="20">
        <f t="shared" si="48"/>
        <v>586.15</v>
      </c>
      <c r="K450" s="17" t="str">
        <f>IF('Main Data'!I450&gt;=5000,"High", "Low")</f>
        <v>Low</v>
      </c>
      <c r="L450" s="17">
        <f t="shared" si="49"/>
        <v>2024</v>
      </c>
      <c r="M450" s="17" t="str">
        <f t="shared" si="50"/>
        <v>Jennifer Robinson</v>
      </c>
      <c r="N450" s="17" t="str">
        <f t="shared" si="51"/>
        <v>JENNIFER ROBINSON</v>
      </c>
      <c r="O450" s="20">
        <f t="shared" si="52"/>
        <v>527.53499999999997</v>
      </c>
      <c r="P450" s="20" t="str">
        <f t="shared" si="53"/>
        <v>Feb-2024</v>
      </c>
      <c r="Q450" s="46">
        <f t="shared" si="54"/>
        <v>2</v>
      </c>
      <c r="R450" s="46">
        <f t="shared" si="55"/>
        <v>2024</v>
      </c>
    </row>
    <row r="451" spans="1:18">
      <c r="A451">
        <v>3612</v>
      </c>
      <c r="B451" s="2">
        <v>45339</v>
      </c>
      <c r="C451" t="s">
        <v>280</v>
      </c>
      <c r="D451" t="s">
        <v>31</v>
      </c>
      <c r="E451" t="s">
        <v>20</v>
      </c>
      <c r="F451" t="s">
        <v>35</v>
      </c>
      <c r="G451">
        <v>6</v>
      </c>
      <c r="H451" s="20">
        <v>485.78</v>
      </c>
      <c r="I451">
        <v>2914.68</v>
      </c>
      <c r="J451" s="20">
        <f t="shared" ref="J451:J514" si="56">G451*H451</f>
        <v>2914.68</v>
      </c>
      <c r="K451" s="17" t="str">
        <f>IF('Main Data'!I451&gt;=5000,"High", "Low")</f>
        <v>Low</v>
      </c>
      <c r="L451" s="17">
        <f t="shared" ref="L451:L514" si="57">YEAR(B451)</f>
        <v>2024</v>
      </c>
      <c r="M451" s="17" t="str">
        <f t="shared" ref="M451:M514" si="58">PROPER(C451)</f>
        <v>William Barrera</v>
      </c>
      <c r="N451" s="17" t="str">
        <f t="shared" ref="N451:N514" si="59">UPPER(C451)</f>
        <v>WILLIAM BARRERA</v>
      </c>
      <c r="O451" s="20">
        <f t="shared" ref="O451:O514" si="60">G451*(H451*0.9)</f>
        <v>2623.212</v>
      </c>
      <c r="P451" s="20" t="str">
        <f t="shared" ref="P451:P514" si="61">TEXT((B451),"mmm-yyyy")</f>
        <v>Feb-2024</v>
      </c>
      <c r="Q451" s="46">
        <f t="shared" ref="Q451:Q514" si="62">MONTH(B451)</f>
        <v>2</v>
      </c>
      <c r="R451" s="46">
        <f t="shared" ref="R451:R514" si="63">YEAR(B451)</f>
        <v>2024</v>
      </c>
    </row>
    <row r="452" spans="1:18">
      <c r="A452">
        <v>4658</v>
      </c>
      <c r="B452" s="2">
        <v>45340</v>
      </c>
      <c r="C452" t="s">
        <v>707</v>
      </c>
      <c r="D452" t="s">
        <v>31</v>
      </c>
      <c r="E452" t="s">
        <v>14</v>
      </c>
      <c r="F452" t="s">
        <v>35</v>
      </c>
      <c r="G452">
        <v>8</v>
      </c>
      <c r="H452" s="20">
        <v>739.51</v>
      </c>
      <c r="I452">
        <v>5916.08</v>
      </c>
      <c r="J452" s="20">
        <f t="shared" si="56"/>
        <v>5916.08</v>
      </c>
      <c r="K452" s="17" t="str">
        <f>IF('Main Data'!I452&gt;=5000,"High", "Low")</f>
        <v>High</v>
      </c>
      <c r="L452" s="17">
        <f t="shared" si="57"/>
        <v>2024</v>
      </c>
      <c r="M452" s="17" t="str">
        <f t="shared" si="58"/>
        <v>Cheryl Mccarthy</v>
      </c>
      <c r="N452" s="17" t="str">
        <f t="shared" si="59"/>
        <v>CHERYL MCCARTHY</v>
      </c>
      <c r="O452" s="20">
        <f t="shared" si="60"/>
        <v>5324.4719999999998</v>
      </c>
      <c r="P452" s="20" t="str">
        <f t="shared" si="61"/>
        <v>Feb-2024</v>
      </c>
      <c r="Q452" s="46">
        <f t="shared" si="62"/>
        <v>2</v>
      </c>
      <c r="R452" s="46">
        <f t="shared" si="63"/>
        <v>2024</v>
      </c>
    </row>
    <row r="453" spans="1:18">
      <c r="A453">
        <v>7381</v>
      </c>
      <c r="B453" s="2">
        <v>45341</v>
      </c>
      <c r="C453" t="s">
        <v>107</v>
      </c>
      <c r="D453" t="s">
        <v>25</v>
      </c>
      <c r="E453" t="s">
        <v>20</v>
      </c>
      <c r="F453" t="s">
        <v>18</v>
      </c>
      <c r="G453">
        <v>5</v>
      </c>
      <c r="H453" s="20">
        <v>395.4</v>
      </c>
      <c r="I453">
        <v>1977</v>
      </c>
      <c r="J453" s="20">
        <f t="shared" si="56"/>
        <v>1977</v>
      </c>
      <c r="K453" s="17" t="str">
        <f>IF('Main Data'!I453&gt;=5000,"High", "Low")</f>
        <v>Low</v>
      </c>
      <c r="L453" s="17">
        <f t="shared" si="57"/>
        <v>2024</v>
      </c>
      <c r="M453" s="17" t="str">
        <f t="shared" si="58"/>
        <v>Joshua Pierce</v>
      </c>
      <c r="N453" s="17" t="str">
        <f t="shared" si="59"/>
        <v>JOSHUA PIERCE</v>
      </c>
      <c r="O453" s="20">
        <f t="shared" si="60"/>
        <v>1779.3000000000002</v>
      </c>
      <c r="P453" s="20" t="str">
        <f t="shared" si="61"/>
        <v>Feb-2024</v>
      </c>
      <c r="Q453" s="46">
        <f t="shared" si="62"/>
        <v>2</v>
      </c>
      <c r="R453" s="46">
        <f t="shared" si="63"/>
        <v>2024</v>
      </c>
    </row>
    <row r="454" spans="1:18">
      <c r="A454">
        <v>4499</v>
      </c>
      <c r="B454" s="2">
        <v>45341</v>
      </c>
      <c r="C454" t="s">
        <v>900</v>
      </c>
      <c r="D454" t="s">
        <v>10</v>
      </c>
      <c r="E454" t="s">
        <v>20</v>
      </c>
      <c r="F454" t="s">
        <v>12</v>
      </c>
      <c r="G454">
        <v>2</v>
      </c>
      <c r="H454" s="20">
        <v>787.17</v>
      </c>
      <c r="I454">
        <v>1574.34</v>
      </c>
      <c r="J454" s="20">
        <f t="shared" si="56"/>
        <v>1574.34</v>
      </c>
      <c r="K454" s="17" t="str">
        <f>IF('Main Data'!I454&gt;=5000,"High", "Low")</f>
        <v>Low</v>
      </c>
      <c r="L454" s="17">
        <f t="shared" si="57"/>
        <v>2024</v>
      </c>
      <c r="M454" s="17" t="str">
        <f t="shared" si="58"/>
        <v>John Roberts</v>
      </c>
      <c r="N454" s="17" t="str">
        <f t="shared" si="59"/>
        <v>JOHN ROBERTS</v>
      </c>
      <c r="O454" s="20">
        <f t="shared" si="60"/>
        <v>1416.9059999999999</v>
      </c>
      <c r="P454" s="20" t="str">
        <f t="shared" si="61"/>
        <v>Feb-2024</v>
      </c>
      <c r="Q454" s="46">
        <f t="shared" si="62"/>
        <v>2</v>
      </c>
      <c r="R454" s="46">
        <f t="shared" si="63"/>
        <v>2024</v>
      </c>
    </row>
    <row r="455" spans="1:18">
      <c r="A455">
        <v>3262</v>
      </c>
      <c r="B455" s="2">
        <v>45342</v>
      </c>
      <c r="C455" t="s">
        <v>488</v>
      </c>
      <c r="D455" t="s">
        <v>31</v>
      </c>
      <c r="E455" t="s">
        <v>20</v>
      </c>
      <c r="F455" t="s">
        <v>21</v>
      </c>
      <c r="G455">
        <v>7</v>
      </c>
      <c r="H455" s="20">
        <v>49.71</v>
      </c>
      <c r="I455">
        <v>347.97</v>
      </c>
      <c r="J455" s="20">
        <f t="shared" si="56"/>
        <v>347.97</v>
      </c>
      <c r="K455" s="17" t="str">
        <f>IF('Main Data'!I455&gt;=5000,"High", "Low")</f>
        <v>Low</v>
      </c>
      <c r="L455" s="17">
        <f t="shared" si="57"/>
        <v>2024</v>
      </c>
      <c r="M455" s="17" t="str">
        <f t="shared" si="58"/>
        <v>Patricia Haynes</v>
      </c>
      <c r="N455" s="17" t="str">
        <f t="shared" si="59"/>
        <v>PATRICIA HAYNES</v>
      </c>
      <c r="O455" s="20">
        <f t="shared" si="60"/>
        <v>313.173</v>
      </c>
      <c r="P455" s="20" t="str">
        <f t="shared" si="61"/>
        <v>Feb-2024</v>
      </c>
      <c r="Q455" s="46">
        <f t="shared" si="62"/>
        <v>2</v>
      </c>
      <c r="R455" s="46">
        <f t="shared" si="63"/>
        <v>2024</v>
      </c>
    </row>
    <row r="456" spans="1:18">
      <c r="A456">
        <v>2995</v>
      </c>
      <c r="B456" s="2">
        <v>45342</v>
      </c>
      <c r="C456" t="s">
        <v>899</v>
      </c>
      <c r="D456" t="s">
        <v>25</v>
      </c>
      <c r="E456" t="s">
        <v>11</v>
      </c>
      <c r="F456" t="s">
        <v>35</v>
      </c>
      <c r="G456">
        <v>8</v>
      </c>
      <c r="H456" s="20">
        <v>464.85</v>
      </c>
      <c r="I456">
        <v>3718.8</v>
      </c>
      <c r="J456" s="20">
        <f t="shared" si="56"/>
        <v>3718.8</v>
      </c>
      <c r="K456" s="17" t="str">
        <f>IF('Main Data'!I456&gt;=5000,"High", "Low")</f>
        <v>Low</v>
      </c>
      <c r="L456" s="17">
        <f t="shared" si="57"/>
        <v>2024</v>
      </c>
      <c r="M456" s="17" t="str">
        <f t="shared" si="58"/>
        <v>Roberta Mullins</v>
      </c>
      <c r="N456" s="17" t="str">
        <f t="shared" si="59"/>
        <v>ROBERTA MULLINS</v>
      </c>
      <c r="O456" s="20">
        <f t="shared" si="60"/>
        <v>3346.92</v>
      </c>
      <c r="P456" s="20" t="str">
        <f t="shared" si="61"/>
        <v>Feb-2024</v>
      </c>
      <c r="Q456" s="46">
        <f t="shared" si="62"/>
        <v>2</v>
      </c>
      <c r="R456" s="46">
        <f t="shared" si="63"/>
        <v>2024</v>
      </c>
    </row>
    <row r="457" spans="1:18">
      <c r="A457">
        <v>1063</v>
      </c>
      <c r="B457" s="2">
        <v>45343</v>
      </c>
      <c r="C457" t="s">
        <v>454</v>
      </c>
      <c r="D457" t="s">
        <v>31</v>
      </c>
      <c r="E457" t="s">
        <v>20</v>
      </c>
      <c r="F457" t="s">
        <v>18</v>
      </c>
      <c r="G457">
        <v>2</v>
      </c>
      <c r="H457" s="20">
        <v>647.14</v>
      </c>
      <c r="I457">
        <v>1294.28</v>
      </c>
      <c r="J457" s="20">
        <f t="shared" si="56"/>
        <v>1294.28</v>
      </c>
      <c r="K457" s="17" t="str">
        <f>IF('Main Data'!I457&gt;=5000,"High", "Low")</f>
        <v>Low</v>
      </c>
      <c r="L457" s="17">
        <f t="shared" si="57"/>
        <v>2024</v>
      </c>
      <c r="M457" s="17" t="str">
        <f t="shared" si="58"/>
        <v>Nancy Chapman Dds</v>
      </c>
      <c r="N457" s="17" t="str">
        <f t="shared" si="59"/>
        <v>NANCY CHAPMAN DDS</v>
      </c>
      <c r="O457" s="20">
        <f t="shared" si="60"/>
        <v>1164.8520000000001</v>
      </c>
      <c r="P457" s="20" t="str">
        <f t="shared" si="61"/>
        <v>Feb-2024</v>
      </c>
      <c r="Q457" s="46">
        <f t="shared" si="62"/>
        <v>2</v>
      </c>
      <c r="R457" s="46">
        <f t="shared" si="63"/>
        <v>2024</v>
      </c>
    </row>
    <row r="458" spans="1:18">
      <c r="A458">
        <v>8219</v>
      </c>
      <c r="B458" s="2">
        <v>45343</v>
      </c>
      <c r="C458" t="s">
        <v>544</v>
      </c>
      <c r="D458" t="s">
        <v>31</v>
      </c>
      <c r="E458" t="s">
        <v>20</v>
      </c>
      <c r="F458" t="s">
        <v>15</v>
      </c>
      <c r="G458">
        <v>4</v>
      </c>
      <c r="H458" s="20">
        <v>589.5</v>
      </c>
      <c r="I458">
        <v>2358</v>
      </c>
      <c r="J458" s="20">
        <f t="shared" si="56"/>
        <v>2358</v>
      </c>
      <c r="K458" s="17" t="str">
        <f>IF('Main Data'!I458&gt;=5000,"High", "Low")</f>
        <v>Low</v>
      </c>
      <c r="L458" s="17">
        <f t="shared" si="57"/>
        <v>2024</v>
      </c>
      <c r="M458" s="17" t="str">
        <f t="shared" si="58"/>
        <v>Melissa Nguyen</v>
      </c>
      <c r="N458" s="17" t="str">
        <f t="shared" si="59"/>
        <v>MELISSA NGUYEN</v>
      </c>
      <c r="O458" s="20">
        <f t="shared" si="60"/>
        <v>2122.2000000000003</v>
      </c>
      <c r="P458" s="20" t="str">
        <f t="shared" si="61"/>
        <v>Feb-2024</v>
      </c>
      <c r="Q458" s="46">
        <f t="shared" si="62"/>
        <v>2</v>
      </c>
      <c r="R458" s="46">
        <f t="shared" si="63"/>
        <v>2024</v>
      </c>
    </row>
    <row r="459" spans="1:18">
      <c r="A459">
        <v>3183</v>
      </c>
      <c r="B459" s="2">
        <v>45343</v>
      </c>
      <c r="C459" t="s">
        <v>715</v>
      </c>
      <c r="D459" t="s">
        <v>25</v>
      </c>
      <c r="E459" t="s">
        <v>11</v>
      </c>
      <c r="F459" t="s">
        <v>35</v>
      </c>
      <c r="G459">
        <v>3</v>
      </c>
      <c r="H459" s="20">
        <v>239.63</v>
      </c>
      <c r="I459">
        <v>718.89</v>
      </c>
      <c r="J459" s="20">
        <f t="shared" si="56"/>
        <v>718.89</v>
      </c>
      <c r="K459" s="17" t="str">
        <f>IF('Main Data'!I459&gt;=5000,"High", "Low")</f>
        <v>Low</v>
      </c>
      <c r="L459" s="17">
        <f t="shared" si="57"/>
        <v>2024</v>
      </c>
      <c r="M459" s="17" t="str">
        <f t="shared" si="58"/>
        <v>Susan Martinez</v>
      </c>
      <c r="N459" s="17" t="str">
        <f t="shared" si="59"/>
        <v>SUSAN MARTINEZ</v>
      </c>
      <c r="O459" s="20">
        <f t="shared" si="60"/>
        <v>647.00099999999998</v>
      </c>
      <c r="P459" s="20" t="str">
        <f t="shared" si="61"/>
        <v>Feb-2024</v>
      </c>
      <c r="Q459" s="46">
        <f t="shared" si="62"/>
        <v>2</v>
      </c>
      <c r="R459" s="46">
        <f t="shared" si="63"/>
        <v>2024</v>
      </c>
    </row>
    <row r="460" spans="1:18">
      <c r="A460">
        <v>8662</v>
      </c>
      <c r="B460" s="2">
        <v>45344</v>
      </c>
      <c r="C460" t="s">
        <v>263</v>
      </c>
      <c r="D460" t="s">
        <v>17</v>
      </c>
      <c r="E460" t="s">
        <v>14</v>
      </c>
      <c r="F460" t="s">
        <v>29</v>
      </c>
      <c r="G460">
        <v>3</v>
      </c>
      <c r="H460" s="20">
        <v>956.09</v>
      </c>
      <c r="I460">
        <v>2868.27</v>
      </c>
      <c r="J460" s="20">
        <f t="shared" si="56"/>
        <v>2868.27</v>
      </c>
      <c r="K460" s="17" t="str">
        <f>IF('Main Data'!I460&gt;=5000,"High", "Low")</f>
        <v>Low</v>
      </c>
      <c r="L460" s="17">
        <f t="shared" si="57"/>
        <v>2024</v>
      </c>
      <c r="M460" s="17" t="str">
        <f t="shared" si="58"/>
        <v>Michael Copeland</v>
      </c>
      <c r="N460" s="17" t="str">
        <f t="shared" si="59"/>
        <v>MICHAEL COPELAND</v>
      </c>
      <c r="O460" s="20">
        <f t="shared" si="60"/>
        <v>2581.4430000000002</v>
      </c>
      <c r="P460" s="20" t="str">
        <f t="shared" si="61"/>
        <v>Feb-2024</v>
      </c>
      <c r="Q460" s="46">
        <f t="shared" si="62"/>
        <v>2</v>
      </c>
      <c r="R460" s="46">
        <f t="shared" si="63"/>
        <v>2024</v>
      </c>
    </row>
    <row r="461" spans="1:18">
      <c r="A461">
        <v>9790</v>
      </c>
      <c r="B461" s="2">
        <v>45344</v>
      </c>
      <c r="C461" t="s">
        <v>985</v>
      </c>
      <c r="D461" t="s">
        <v>17</v>
      </c>
      <c r="E461" t="s">
        <v>20</v>
      </c>
      <c r="F461" t="s">
        <v>18</v>
      </c>
      <c r="G461">
        <v>2</v>
      </c>
      <c r="H461" s="20">
        <v>731.21</v>
      </c>
      <c r="I461">
        <v>1462.42</v>
      </c>
      <c r="J461" s="20">
        <f t="shared" si="56"/>
        <v>1462.42</v>
      </c>
      <c r="K461" s="17" t="str">
        <f>IF('Main Data'!I461&gt;=5000,"High", "Low")</f>
        <v>Low</v>
      </c>
      <c r="L461" s="17">
        <f t="shared" si="57"/>
        <v>2024</v>
      </c>
      <c r="M461" s="17" t="str">
        <f t="shared" si="58"/>
        <v>John Dickson</v>
      </c>
      <c r="N461" s="17" t="str">
        <f t="shared" si="59"/>
        <v>JOHN DICKSON</v>
      </c>
      <c r="O461" s="20">
        <f t="shared" si="60"/>
        <v>1316.1780000000001</v>
      </c>
      <c r="P461" s="20" t="str">
        <f t="shared" si="61"/>
        <v>Feb-2024</v>
      </c>
      <c r="Q461" s="46">
        <f t="shared" si="62"/>
        <v>2</v>
      </c>
      <c r="R461" s="46">
        <f t="shared" si="63"/>
        <v>2024</v>
      </c>
    </row>
    <row r="462" spans="1:18">
      <c r="A462">
        <v>8000</v>
      </c>
      <c r="B462" s="2">
        <v>45345</v>
      </c>
      <c r="C462" t="s">
        <v>506</v>
      </c>
      <c r="D462" t="s">
        <v>31</v>
      </c>
      <c r="E462" t="s">
        <v>11</v>
      </c>
      <c r="F462" t="s">
        <v>12</v>
      </c>
      <c r="G462">
        <v>3</v>
      </c>
      <c r="H462" s="20">
        <v>245.17</v>
      </c>
      <c r="I462">
        <v>735.51</v>
      </c>
      <c r="J462" s="20">
        <f t="shared" si="56"/>
        <v>735.51</v>
      </c>
      <c r="K462" s="17" t="str">
        <f>IF('Main Data'!I462&gt;=5000,"High", "Low")</f>
        <v>Low</v>
      </c>
      <c r="L462" s="17">
        <f t="shared" si="57"/>
        <v>2024</v>
      </c>
      <c r="M462" s="17" t="str">
        <f t="shared" si="58"/>
        <v>Christina Smith</v>
      </c>
      <c r="N462" s="17" t="str">
        <f t="shared" si="59"/>
        <v>CHRISTINA SMITH</v>
      </c>
      <c r="O462" s="20">
        <f t="shared" si="60"/>
        <v>661.95899999999995</v>
      </c>
      <c r="P462" s="20" t="str">
        <f t="shared" si="61"/>
        <v>Feb-2024</v>
      </c>
      <c r="Q462" s="46">
        <f t="shared" si="62"/>
        <v>2</v>
      </c>
      <c r="R462" s="46">
        <f t="shared" si="63"/>
        <v>2024</v>
      </c>
    </row>
    <row r="463" spans="1:18">
      <c r="A463">
        <v>4576</v>
      </c>
      <c r="B463" s="2">
        <v>45346</v>
      </c>
      <c r="C463" t="s">
        <v>275</v>
      </c>
      <c r="D463" t="s">
        <v>31</v>
      </c>
      <c r="E463" t="s">
        <v>14</v>
      </c>
      <c r="F463" t="s">
        <v>12</v>
      </c>
      <c r="G463">
        <v>1</v>
      </c>
      <c r="H463" s="20">
        <v>227.98</v>
      </c>
      <c r="I463">
        <v>227.98</v>
      </c>
      <c r="J463" s="20">
        <f t="shared" si="56"/>
        <v>227.98</v>
      </c>
      <c r="K463" s="17" t="str">
        <f>IF('Main Data'!I463&gt;=5000,"High", "Low")</f>
        <v>Low</v>
      </c>
      <c r="L463" s="17">
        <f t="shared" si="57"/>
        <v>2024</v>
      </c>
      <c r="M463" s="17" t="str">
        <f t="shared" si="58"/>
        <v>Jeanette Rice</v>
      </c>
      <c r="N463" s="17" t="str">
        <f t="shared" si="59"/>
        <v>JEANETTE RICE</v>
      </c>
      <c r="O463" s="20">
        <f t="shared" si="60"/>
        <v>205.18199999999999</v>
      </c>
      <c r="P463" s="20" t="str">
        <f t="shared" si="61"/>
        <v>Feb-2024</v>
      </c>
      <c r="Q463" s="46">
        <f t="shared" si="62"/>
        <v>2</v>
      </c>
      <c r="R463" s="46">
        <f t="shared" si="63"/>
        <v>2024</v>
      </c>
    </row>
    <row r="464" spans="1:18">
      <c r="A464">
        <v>5590</v>
      </c>
      <c r="B464" s="2">
        <v>45347</v>
      </c>
      <c r="C464" t="s">
        <v>585</v>
      </c>
      <c r="D464" t="s">
        <v>10</v>
      </c>
      <c r="E464" t="s">
        <v>14</v>
      </c>
      <c r="F464" t="s">
        <v>21</v>
      </c>
      <c r="G464">
        <v>6</v>
      </c>
      <c r="H464" s="20">
        <v>502.2</v>
      </c>
      <c r="I464">
        <v>3013.2</v>
      </c>
      <c r="J464" s="20">
        <f t="shared" si="56"/>
        <v>3013.2</v>
      </c>
      <c r="K464" s="17" t="str">
        <f>IF('Main Data'!I464&gt;=5000,"High", "Low")</f>
        <v>Low</v>
      </c>
      <c r="L464" s="17">
        <f t="shared" si="57"/>
        <v>2024</v>
      </c>
      <c r="M464" s="17" t="str">
        <f t="shared" si="58"/>
        <v>Danielle Brooks</v>
      </c>
      <c r="N464" s="17" t="str">
        <f t="shared" si="59"/>
        <v>DANIELLE BROOKS</v>
      </c>
      <c r="O464" s="20">
        <f t="shared" si="60"/>
        <v>2711.88</v>
      </c>
      <c r="P464" s="20" t="str">
        <f t="shared" si="61"/>
        <v>Feb-2024</v>
      </c>
      <c r="Q464" s="46">
        <f t="shared" si="62"/>
        <v>2</v>
      </c>
      <c r="R464" s="46">
        <f t="shared" si="63"/>
        <v>2024</v>
      </c>
    </row>
    <row r="465" spans="1:18">
      <c r="A465">
        <v>6036</v>
      </c>
      <c r="B465" s="2">
        <v>45347</v>
      </c>
      <c r="C465" t="s">
        <v>731</v>
      </c>
      <c r="D465" t="s">
        <v>25</v>
      </c>
      <c r="E465" t="s">
        <v>20</v>
      </c>
      <c r="F465" t="s">
        <v>26</v>
      </c>
      <c r="G465">
        <v>9</v>
      </c>
      <c r="H465" s="20">
        <v>88.63</v>
      </c>
      <c r="I465">
        <v>797.67</v>
      </c>
      <c r="J465" s="20">
        <f t="shared" si="56"/>
        <v>797.67</v>
      </c>
      <c r="K465" s="17" t="str">
        <f>IF('Main Data'!I465&gt;=5000,"High", "Low")</f>
        <v>Low</v>
      </c>
      <c r="L465" s="17">
        <f t="shared" si="57"/>
        <v>2024</v>
      </c>
      <c r="M465" s="17" t="str">
        <f t="shared" si="58"/>
        <v>Emily Riggs</v>
      </c>
      <c r="N465" s="17" t="str">
        <f t="shared" si="59"/>
        <v>EMILY RIGGS</v>
      </c>
      <c r="O465" s="20">
        <f t="shared" si="60"/>
        <v>717.90300000000002</v>
      </c>
      <c r="P465" s="20" t="str">
        <f t="shared" si="61"/>
        <v>Feb-2024</v>
      </c>
      <c r="Q465" s="46">
        <f t="shared" si="62"/>
        <v>2</v>
      </c>
      <c r="R465" s="46">
        <f t="shared" si="63"/>
        <v>2024</v>
      </c>
    </row>
    <row r="466" spans="1:18">
      <c r="A466">
        <v>7054</v>
      </c>
      <c r="B466" s="2">
        <v>45348</v>
      </c>
      <c r="C466" t="s">
        <v>586</v>
      </c>
      <c r="D466" t="s">
        <v>25</v>
      </c>
      <c r="E466" t="s">
        <v>14</v>
      </c>
      <c r="F466" t="s">
        <v>26</v>
      </c>
      <c r="G466">
        <v>1</v>
      </c>
      <c r="H466" s="20">
        <v>621.66999999999996</v>
      </c>
      <c r="I466">
        <v>621.66999999999996</v>
      </c>
      <c r="J466" s="20">
        <f t="shared" si="56"/>
        <v>621.66999999999996</v>
      </c>
      <c r="K466" s="17" t="str">
        <f>IF('Main Data'!I466&gt;=5000,"High", "Low")</f>
        <v>Low</v>
      </c>
      <c r="L466" s="17">
        <f t="shared" si="57"/>
        <v>2024</v>
      </c>
      <c r="M466" s="17" t="str">
        <f t="shared" si="58"/>
        <v>Brian Bauer</v>
      </c>
      <c r="N466" s="17" t="str">
        <f t="shared" si="59"/>
        <v>BRIAN BAUER</v>
      </c>
      <c r="O466" s="20">
        <f t="shared" si="60"/>
        <v>559.50299999999993</v>
      </c>
      <c r="P466" s="20" t="str">
        <f t="shared" si="61"/>
        <v>Feb-2024</v>
      </c>
      <c r="Q466" s="46">
        <f t="shared" si="62"/>
        <v>2</v>
      </c>
      <c r="R466" s="46">
        <f t="shared" si="63"/>
        <v>2024</v>
      </c>
    </row>
    <row r="467" spans="1:18">
      <c r="A467">
        <v>7329</v>
      </c>
      <c r="B467" s="2">
        <v>45349</v>
      </c>
      <c r="C467" t="s">
        <v>89</v>
      </c>
      <c r="D467" t="s">
        <v>10</v>
      </c>
      <c r="E467" t="s">
        <v>11</v>
      </c>
      <c r="F467" t="s">
        <v>21</v>
      </c>
      <c r="G467">
        <v>5</v>
      </c>
      <c r="H467" s="20">
        <v>20.89</v>
      </c>
      <c r="I467">
        <v>104.45</v>
      </c>
      <c r="J467" s="20">
        <f t="shared" si="56"/>
        <v>104.45</v>
      </c>
      <c r="K467" s="17" t="str">
        <f>IF('Main Data'!I467&gt;=5000,"High", "Low")</f>
        <v>Low</v>
      </c>
      <c r="L467" s="17">
        <f t="shared" si="57"/>
        <v>2024</v>
      </c>
      <c r="M467" s="17" t="str">
        <f t="shared" si="58"/>
        <v>George Curry</v>
      </c>
      <c r="N467" s="17" t="str">
        <f t="shared" si="59"/>
        <v>GEORGE CURRY</v>
      </c>
      <c r="O467" s="20">
        <f t="shared" si="60"/>
        <v>94.00500000000001</v>
      </c>
      <c r="P467" s="20" t="str">
        <f t="shared" si="61"/>
        <v>Feb-2024</v>
      </c>
      <c r="Q467" s="46">
        <f t="shared" si="62"/>
        <v>2</v>
      </c>
      <c r="R467" s="46">
        <f t="shared" si="63"/>
        <v>2024</v>
      </c>
    </row>
    <row r="468" spans="1:18">
      <c r="A468">
        <v>5596</v>
      </c>
      <c r="B468" s="2">
        <v>45350</v>
      </c>
      <c r="C468" t="s">
        <v>949</v>
      </c>
      <c r="D468" t="s">
        <v>25</v>
      </c>
      <c r="E468" t="s">
        <v>11</v>
      </c>
      <c r="F468" t="s">
        <v>12</v>
      </c>
      <c r="G468">
        <v>7</v>
      </c>
      <c r="H468" s="20">
        <v>618.86</v>
      </c>
      <c r="I468">
        <v>4332.0200000000004</v>
      </c>
      <c r="J468" s="20">
        <f t="shared" si="56"/>
        <v>4332.0200000000004</v>
      </c>
      <c r="K468" s="17" t="str">
        <f>IF('Main Data'!I468&gt;=5000,"High", "Low")</f>
        <v>Low</v>
      </c>
      <c r="L468" s="17">
        <f t="shared" si="57"/>
        <v>2024</v>
      </c>
      <c r="M468" s="17" t="str">
        <f t="shared" si="58"/>
        <v>Maria Flores</v>
      </c>
      <c r="N468" s="17" t="str">
        <f t="shared" si="59"/>
        <v>MARIA FLORES</v>
      </c>
      <c r="O468" s="20">
        <f t="shared" si="60"/>
        <v>3898.8180000000002</v>
      </c>
      <c r="P468" s="20" t="str">
        <f t="shared" si="61"/>
        <v>Feb-2024</v>
      </c>
      <c r="Q468" s="46">
        <f t="shared" si="62"/>
        <v>2</v>
      </c>
      <c r="R468" s="46">
        <f t="shared" si="63"/>
        <v>2024</v>
      </c>
    </row>
    <row r="469" spans="1:18">
      <c r="A469">
        <v>4511</v>
      </c>
      <c r="B469" s="2">
        <v>45351</v>
      </c>
      <c r="C469" t="s">
        <v>428</v>
      </c>
      <c r="D469" t="s">
        <v>10</v>
      </c>
      <c r="E469" t="s">
        <v>20</v>
      </c>
      <c r="F469" t="s">
        <v>18</v>
      </c>
      <c r="G469">
        <v>3</v>
      </c>
      <c r="H469" s="20">
        <v>87.79</v>
      </c>
      <c r="I469">
        <v>263.37</v>
      </c>
      <c r="J469" s="20">
        <f t="shared" si="56"/>
        <v>263.37</v>
      </c>
      <c r="K469" s="17" t="str">
        <f>IF('Main Data'!I469&gt;=5000,"High", "Low")</f>
        <v>Low</v>
      </c>
      <c r="L469" s="17">
        <f t="shared" si="57"/>
        <v>2024</v>
      </c>
      <c r="M469" s="17" t="str">
        <f t="shared" si="58"/>
        <v>Justin Smith</v>
      </c>
      <c r="N469" s="17" t="str">
        <f t="shared" si="59"/>
        <v>JUSTIN SMITH</v>
      </c>
      <c r="O469" s="20">
        <f t="shared" si="60"/>
        <v>237.03300000000002</v>
      </c>
      <c r="P469" s="20" t="str">
        <f t="shared" si="61"/>
        <v>Feb-2024</v>
      </c>
      <c r="Q469" s="46">
        <f t="shared" si="62"/>
        <v>2</v>
      </c>
      <c r="R469" s="46">
        <f t="shared" si="63"/>
        <v>2024</v>
      </c>
    </row>
    <row r="470" spans="1:18">
      <c r="A470">
        <v>9328</v>
      </c>
      <c r="B470" s="2">
        <v>45352</v>
      </c>
      <c r="C470" t="s">
        <v>240</v>
      </c>
      <c r="D470" t="s">
        <v>10</v>
      </c>
      <c r="E470" t="s">
        <v>20</v>
      </c>
      <c r="F470" t="s">
        <v>26</v>
      </c>
      <c r="G470">
        <v>3</v>
      </c>
      <c r="H470" s="20">
        <v>781.79</v>
      </c>
      <c r="I470">
        <v>2345.37</v>
      </c>
      <c r="J470" s="20">
        <f t="shared" si="56"/>
        <v>2345.37</v>
      </c>
      <c r="K470" s="17" t="str">
        <f>IF('Main Data'!I470&gt;=5000,"High", "Low")</f>
        <v>Low</v>
      </c>
      <c r="L470" s="17">
        <f t="shared" si="57"/>
        <v>2024</v>
      </c>
      <c r="M470" s="17" t="str">
        <f t="shared" si="58"/>
        <v>David Warner</v>
      </c>
      <c r="N470" s="17" t="str">
        <f t="shared" si="59"/>
        <v>DAVID WARNER</v>
      </c>
      <c r="O470" s="20">
        <f t="shared" si="60"/>
        <v>2110.8330000000001</v>
      </c>
      <c r="P470" s="20" t="str">
        <f t="shared" si="61"/>
        <v>Mar-2024</v>
      </c>
      <c r="Q470" s="46">
        <f t="shared" si="62"/>
        <v>3</v>
      </c>
      <c r="R470" s="46">
        <f t="shared" si="63"/>
        <v>2024</v>
      </c>
    </row>
    <row r="471" spans="1:18">
      <c r="A471">
        <v>7023</v>
      </c>
      <c r="B471" s="2">
        <v>45353</v>
      </c>
      <c r="C471" t="s">
        <v>225</v>
      </c>
      <c r="D471" t="s">
        <v>25</v>
      </c>
      <c r="E471" t="s">
        <v>20</v>
      </c>
      <c r="F471" t="s">
        <v>26</v>
      </c>
      <c r="G471">
        <v>9</v>
      </c>
      <c r="H471" s="20">
        <v>423.4</v>
      </c>
      <c r="I471">
        <v>3810.6</v>
      </c>
      <c r="J471" s="20">
        <f t="shared" si="56"/>
        <v>3810.6</v>
      </c>
      <c r="K471" s="17" t="str">
        <f>IF('Main Data'!I471&gt;=5000,"High", "Low")</f>
        <v>Low</v>
      </c>
      <c r="L471" s="17">
        <f t="shared" si="57"/>
        <v>2024</v>
      </c>
      <c r="M471" s="17" t="str">
        <f t="shared" si="58"/>
        <v>Ryan Foster</v>
      </c>
      <c r="N471" s="17" t="str">
        <f t="shared" si="59"/>
        <v>RYAN FOSTER</v>
      </c>
      <c r="O471" s="20">
        <f t="shared" si="60"/>
        <v>3429.54</v>
      </c>
      <c r="P471" s="20" t="str">
        <f t="shared" si="61"/>
        <v>Mar-2024</v>
      </c>
      <c r="Q471" s="46">
        <f t="shared" si="62"/>
        <v>3</v>
      </c>
      <c r="R471" s="46">
        <f t="shared" si="63"/>
        <v>2024</v>
      </c>
    </row>
    <row r="472" spans="1:18">
      <c r="A472">
        <v>5604</v>
      </c>
      <c r="B472" s="2">
        <v>45353</v>
      </c>
      <c r="C472" t="s">
        <v>675</v>
      </c>
      <c r="D472" t="s">
        <v>17</v>
      </c>
      <c r="E472" t="s">
        <v>20</v>
      </c>
      <c r="F472" t="s">
        <v>18</v>
      </c>
      <c r="G472">
        <v>8</v>
      </c>
      <c r="H472" s="20">
        <v>711.96</v>
      </c>
      <c r="I472">
        <v>5695.68</v>
      </c>
      <c r="J472" s="20">
        <f t="shared" si="56"/>
        <v>5695.68</v>
      </c>
      <c r="K472" s="17" t="str">
        <f>IF('Main Data'!I472&gt;=5000,"High", "Low")</f>
        <v>High</v>
      </c>
      <c r="L472" s="17">
        <f t="shared" si="57"/>
        <v>2024</v>
      </c>
      <c r="M472" s="17" t="str">
        <f t="shared" si="58"/>
        <v>Emily Boyd</v>
      </c>
      <c r="N472" s="17" t="str">
        <f t="shared" si="59"/>
        <v>EMILY BOYD</v>
      </c>
      <c r="O472" s="20">
        <f t="shared" si="60"/>
        <v>5126.1120000000001</v>
      </c>
      <c r="P472" s="20" t="str">
        <f t="shared" si="61"/>
        <v>Mar-2024</v>
      </c>
      <c r="Q472" s="46">
        <f t="shared" si="62"/>
        <v>3</v>
      </c>
      <c r="R472" s="46">
        <f t="shared" si="63"/>
        <v>2024</v>
      </c>
    </row>
    <row r="473" spans="1:18">
      <c r="A473">
        <v>5056</v>
      </c>
      <c r="B473" s="2">
        <v>45354</v>
      </c>
      <c r="C473" t="s">
        <v>422</v>
      </c>
      <c r="D473" t="s">
        <v>10</v>
      </c>
      <c r="E473" t="s">
        <v>11</v>
      </c>
      <c r="F473" t="s">
        <v>15</v>
      </c>
      <c r="G473">
        <v>5</v>
      </c>
      <c r="H473" s="20">
        <v>19.670000000000002</v>
      </c>
      <c r="I473">
        <v>98.350000000000009</v>
      </c>
      <c r="J473" s="20">
        <f t="shared" si="56"/>
        <v>98.350000000000009</v>
      </c>
      <c r="K473" s="17" t="str">
        <f>IF('Main Data'!I473&gt;=5000,"High", "Low")</f>
        <v>Low</v>
      </c>
      <c r="L473" s="17">
        <f t="shared" si="57"/>
        <v>2024</v>
      </c>
      <c r="M473" s="17" t="str">
        <f t="shared" si="58"/>
        <v>Amber Duran</v>
      </c>
      <c r="N473" s="17" t="str">
        <f t="shared" si="59"/>
        <v>AMBER DURAN</v>
      </c>
      <c r="O473" s="20">
        <f t="shared" si="60"/>
        <v>88.515000000000015</v>
      </c>
      <c r="P473" s="20" t="str">
        <f t="shared" si="61"/>
        <v>Mar-2024</v>
      </c>
      <c r="Q473" s="46">
        <f t="shared" si="62"/>
        <v>3</v>
      </c>
      <c r="R473" s="46">
        <f t="shared" si="63"/>
        <v>2024</v>
      </c>
    </row>
    <row r="474" spans="1:18">
      <c r="A474">
        <v>5506</v>
      </c>
      <c r="B474" s="2">
        <v>45354</v>
      </c>
      <c r="C474" t="s">
        <v>957</v>
      </c>
      <c r="D474" t="s">
        <v>17</v>
      </c>
      <c r="E474" t="s">
        <v>20</v>
      </c>
      <c r="F474" t="s">
        <v>35</v>
      </c>
      <c r="G474">
        <v>2</v>
      </c>
      <c r="H474" s="20">
        <v>980.17</v>
      </c>
      <c r="I474">
        <v>1960.34</v>
      </c>
      <c r="J474" s="20">
        <f t="shared" si="56"/>
        <v>1960.34</v>
      </c>
      <c r="K474" s="17" t="str">
        <f>IF('Main Data'!I474&gt;=5000,"High", "Low")</f>
        <v>Low</v>
      </c>
      <c r="L474" s="17">
        <f t="shared" si="57"/>
        <v>2024</v>
      </c>
      <c r="M474" s="17" t="str">
        <f t="shared" si="58"/>
        <v>Gregory Riley</v>
      </c>
      <c r="N474" s="17" t="str">
        <f t="shared" si="59"/>
        <v>GREGORY RILEY</v>
      </c>
      <c r="O474" s="20">
        <f t="shared" si="60"/>
        <v>1764.306</v>
      </c>
      <c r="P474" s="20" t="str">
        <f t="shared" si="61"/>
        <v>Mar-2024</v>
      </c>
      <c r="Q474" s="46">
        <f t="shared" si="62"/>
        <v>3</v>
      </c>
      <c r="R474" s="46">
        <f t="shared" si="63"/>
        <v>2024</v>
      </c>
    </row>
    <row r="475" spans="1:18">
      <c r="A475">
        <v>9929</v>
      </c>
      <c r="B475" s="2">
        <v>45356</v>
      </c>
      <c r="C475" t="s">
        <v>399</v>
      </c>
      <c r="D475" t="s">
        <v>10</v>
      </c>
      <c r="E475" t="s">
        <v>11</v>
      </c>
      <c r="F475" t="s">
        <v>26</v>
      </c>
      <c r="G475">
        <v>5</v>
      </c>
      <c r="H475" s="20">
        <v>276.3</v>
      </c>
      <c r="I475">
        <v>1381.5</v>
      </c>
      <c r="J475" s="20">
        <f t="shared" si="56"/>
        <v>1381.5</v>
      </c>
      <c r="K475" s="17" t="str">
        <f>IF('Main Data'!I475&gt;=5000,"High", "Low")</f>
        <v>Low</v>
      </c>
      <c r="L475" s="17">
        <f t="shared" si="57"/>
        <v>2024</v>
      </c>
      <c r="M475" s="17" t="str">
        <f t="shared" si="58"/>
        <v>Christopher Grant</v>
      </c>
      <c r="N475" s="17" t="str">
        <f t="shared" si="59"/>
        <v>CHRISTOPHER GRANT</v>
      </c>
      <c r="O475" s="20">
        <f t="shared" si="60"/>
        <v>1243.3500000000001</v>
      </c>
      <c r="P475" s="20" t="str">
        <f t="shared" si="61"/>
        <v>Mar-2024</v>
      </c>
      <c r="Q475" s="46">
        <f t="shared" si="62"/>
        <v>3</v>
      </c>
      <c r="R475" s="46">
        <f t="shared" si="63"/>
        <v>2024</v>
      </c>
    </row>
    <row r="476" spans="1:18">
      <c r="A476">
        <v>9541</v>
      </c>
      <c r="B476" s="2">
        <v>45356</v>
      </c>
      <c r="C476" t="s">
        <v>780</v>
      </c>
      <c r="D476" t="s">
        <v>10</v>
      </c>
      <c r="E476" t="s">
        <v>14</v>
      </c>
      <c r="F476" t="s">
        <v>12</v>
      </c>
      <c r="G476">
        <v>9</v>
      </c>
      <c r="H476" s="20">
        <v>136.44</v>
      </c>
      <c r="I476">
        <v>1227.96</v>
      </c>
      <c r="J476" s="20">
        <f t="shared" si="56"/>
        <v>1227.96</v>
      </c>
      <c r="K476" s="17" t="str">
        <f>IF('Main Data'!I476&gt;=5000,"High", "Low")</f>
        <v>Low</v>
      </c>
      <c r="L476" s="17">
        <f t="shared" si="57"/>
        <v>2024</v>
      </c>
      <c r="M476" s="17" t="str">
        <f t="shared" si="58"/>
        <v>Heather Rodriguez</v>
      </c>
      <c r="N476" s="17" t="str">
        <f t="shared" si="59"/>
        <v>HEATHER RODRIGUEZ</v>
      </c>
      <c r="O476" s="20">
        <f t="shared" si="60"/>
        <v>1105.164</v>
      </c>
      <c r="P476" s="20" t="str">
        <f t="shared" si="61"/>
        <v>Mar-2024</v>
      </c>
      <c r="Q476" s="46">
        <f t="shared" si="62"/>
        <v>3</v>
      </c>
      <c r="R476" s="46">
        <f t="shared" si="63"/>
        <v>2024</v>
      </c>
    </row>
    <row r="477" spans="1:18">
      <c r="A477">
        <v>7720</v>
      </c>
      <c r="B477" s="2">
        <v>45358</v>
      </c>
      <c r="C477" t="s">
        <v>211</v>
      </c>
      <c r="D477" t="s">
        <v>17</v>
      </c>
      <c r="E477" t="s">
        <v>11</v>
      </c>
      <c r="F477" t="s">
        <v>12</v>
      </c>
      <c r="G477">
        <v>3</v>
      </c>
      <c r="H477" s="20">
        <v>361.08</v>
      </c>
      <c r="I477">
        <v>1083.24</v>
      </c>
      <c r="J477" s="20">
        <f t="shared" si="56"/>
        <v>1083.24</v>
      </c>
      <c r="K477" s="17" t="str">
        <f>IF('Main Data'!I477&gt;=5000,"High", "Low")</f>
        <v>Low</v>
      </c>
      <c r="L477" s="17">
        <f t="shared" si="57"/>
        <v>2024</v>
      </c>
      <c r="M477" s="17" t="str">
        <f t="shared" si="58"/>
        <v>Paul Nelson</v>
      </c>
      <c r="N477" s="17" t="str">
        <f t="shared" si="59"/>
        <v>PAUL NELSON</v>
      </c>
      <c r="O477" s="20">
        <f t="shared" si="60"/>
        <v>974.91599999999994</v>
      </c>
      <c r="P477" s="20" t="str">
        <f t="shared" si="61"/>
        <v>Mar-2024</v>
      </c>
      <c r="Q477" s="46">
        <f t="shared" si="62"/>
        <v>3</v>
      </c>
      <c r="R477" s="46">
        <f t="shared" si="63"/>
        <v>2024</v>
      </c>
    </row>
    <row r="478" spans="1:18">
      <c r="A478">
        <v>6971</v>
      </c>
      <c r="B478" s="2">
        <v>45359</v>
      </c>
      <c r="C478" t="s">
        <v>269</v>
      </c>
      <c r="D478" t="s">
        <v>17</v>
      </c>
      <c r="E478" t="s">
        <v>11</v>
      </c>
      <c r="F478" t="s">
        <v>18</v>
      </c>
      <c r="G478">
        <v>5</v>
      </c>
      <c r="H478" s="20">
        <v>414.37</v>
      </c>
      <c r="I478">
        <v>2071.85</v>
      </c>
      <c r="J478" s="20">
        <f t="shared" si="56"/>
        <v>2071.85</v>
      </c>
      <c r="K478" s="17" t="str">
        <f>IF('Main Data'!I478&gt;=5000,"High", "Low")</f>
        <v>Low</v>
      </c>
      <c r="L478" s="17">
        <f t="shared" si="57"/>
        <v>2024</v>
      </c>
      <c r="M478" s="17" t="str">
        <f t="shared" si="58"/>
        <v>Chad French</v>
      </c>
      <c r="N478" s="17" t="str">
        <f t="shared" si="59"/>
        <v>CHAD FRENCH</v>
      </c>
      <c r="O478" s="20">
        <f t="shared" si="60"/>
        <v>1864.665</v>
      </c>
      <c r="P478" s="20" t="str">
        <f t="shared" si="61"/>
        <v>Mar-2024</v>
      </c>
      <c r="Q478" s="46">
        <f t="shared" si="62"/>
        <v>3</v>
      </c>
      <c r="R478" s="46">
        <f t="shared" si="63"/>
        <v>2024</v>
      </c>
    </row>
    <row r="479" spans="1:18">
      <c r="A479">
        <v>1311</v>
      </c>
      <c r="B479" s="2">
        <v>45359</v>
      </c>
      <c r="C479" t="s">
        <v>787</v>
      </c>
      <c r="D479" t="s">
        <v>17</v>
      </c>
      <c r="E479" t="s">
        <v>14</v>
      </c>
      <c r="F479" t="s">
        <v>12</v>
      </c>
      <c r="G479">
        <v>4</v>
      </c>
      <c r="H479" s="20">
        <v>366.54</v>
      </c>
      <c r="I479">
        <v>1466.16</v>
      </c>
      <c r="J479" s="20">
        <f t="shared" si="56"/>
        <v>1466.16</v>
      </c>
      <c r="K479" s="17" t="str">
        <f>IF('Main Data'!I479&gt;=5000,"High", "Low")</f>
        <v>Low</v>
      </c>
      <c r="L479" s="17">
        <f t="shared" si="57"/>
        <v>2024</v>
      </c>
      <c r="M479" s="17" t="str">
        <f t="shared" si="58"/>
        <v>Christine Davis</v>
      </c>
      <c r="N479" s="17" t="str">
        <f t="shared" si="59"/>
        <v>CHRISTINE DAVIS</v>
      </c>
      <c r="O479" s="20">
        <f t="shared" si="60"/>
        <v>1319.5440000000001</v>
      </c>
      <c r="P479" s="20" t="str">
        <f t="shared" si="61"/>
        <v>Mar-2024</v>
      </c>
      <c r="Q479" s="46">
        <f t="shared" si="62"/>
        <v>3</v>
      </c>
      <c r="R479" s="46">
        <f t="shared" si="63"/>
        <v>2024</v>
      </c>
    </row>
    <row r="480" spans="1:18">
      <c r="A480">
        <v>6386</v>
      </c>
      <c r="B480" s="2">
        <v>45360</v>
      </c>
      <c r="C480" t="s">
        <v>708</v>
      </c>
      <c r="D480" t="s">
        <v>31</v>
      </c>
      <c r="E480" t="s">
        <v>11</v>
      </c>
      <c r="F480" t="s">
        <v>26</v>
      </c>
      <c r="G480">
        <v>6</v>
      </c>
      <c r="H480" s="20">
        <v>864.17</v>
      </c>
      <c r="I480">
        <v>5185.0200000000004</v>
      </c>
      <c r="J480" s="20">
        <f t="shared" si="56"/>
        <v>5185.0199999999995</v>
      </c>
      <c r="K480" s="17" t="str">
        <f>IF('Main Data'!I480&gt;=5000,"High", "Low")</f>
        <v>High</v>
      </c>
      <c r="L480" s="17">
        <f t="shared" si="57"/>
        <v>2024</v>
      </c>
      <c r="M480" s="17" t="str">
        <f t="shared" si="58"/>
        <v>Jennifer Rowe</v>
      </c>
      <c r="N480" s="17" t="str">
        <f t="shared" si="59"/>
        <v>JENNIFER ROWE</v>
      </c>
      <c r="O480" s="20">
        <f t="shared" si="60"/>
        <v>4666.518</v>
      </c>
      <c r="P480" s="20" t="str">
        <f t="shared" si="61"/>
        <v>Mar-2024</v>
      </c>
      <c r="Q480" s="46">
        <f t="shared" si="62"/>
        <v>3</v>
      </c>
      <c r="R480" s="46">
        <f t="shared" si="63"/>
        <v>2024</v>
      </c>
    </row>
    <row r="481" spans="1:18">
      <c r="A481">
        <v>9815</v>
      </c>
      <c r="B481" s="2">
        <v>45361</v>
      </c>
      <c r="C481" t="s">
        <v>785</v>
      </c>
      <c r="D481" t="s">
        <v>17</v>
      </c>
      <c r="E481" t="s">
        <v>14</v>
      </c>
      <c r="F481" t="s">
        <v>43</v>
      </c>
      <c r="G481">
        <v>6</v>
      </c>
      <c r="H481" s="20">
        <v>310.10000000000002</v>
      </c>
      <c r="I481">
        <v>1860.6</v>
      </c>
      <c r="J481" s="20">
        <f t="shared" si="56"/>
        <v>1860.6000000000001</v>
      </c>
      <c r="K481" s="17" t="str">
        <f>IF('Main Data'!I481&gt;=5000,"High", "Low")</f>
        <v>Low</v>
      </c>
      <c r="L481" s="17">
        <f t="shared" si="57"/>
        <v>2024</v>
      </c>
      <c r="M481" s="17" t="str">
        <f t="shared" si="58"/>
        <v>Stacy Leon</v>
      </c>
      <c r="N481" s="17" t="str">
        <f t="shared" si="59"/>
        <v>STACY LEON</v>
      </c>
      <c r="O481" s="20">
        <f t="shared" si="60"/>
        <v>1674.5400000000002</v>
      </c>
      <c r="P481" s="20" t="str">
        <f t="shared" si="61"/>
        <v>Mar-2024</v>
      </c>
      <c r="Q481" s="46">
        <f t="shared" si="62"/>
        <v>3</v>
      </c>
      <c r="R481" s="46">
        <f t="shared" si="63"/>
        <v>2024</v>
      </c>
    </row>
    <row r="482" spans="1:18">
      <c r="A482">
        <v>2695</v>
      </c>
      <c r="B482" s="2">
        <v>45361</v>
      </c>
      <c r="C482" t="s">
        <v>970</v>
      </c>
      <c r="D482" t="s">
        <v>10</v>
      </c>
      <c r="E482" t="s">
        <v>14</v>
      </c>
      <c r="F482" t="s">
        <v>43</v>
      </c>
      <c r="G482">
        <v>7</v>
      </c>
      <c r="H482" s="20">
        <v>616.80999999999995</v>
      </c>
      <c r="I482">
        <v>4317.67</v>
      </c>
      <c r="J482" s="20">
        <f t="shared" si="56"/>
        <v>4317.67</v>
      </c>
      <c r="K482" s="17" t="str">
        <f>IF('Main Data'!I482&gt;=5000,"High", "Low")</f>
        <v>Low</v>
      </c>
      <c r="L482" s="17">
        <f t="shared" si="57"/>
        <v>2024</v>
      </c>
      <c r="M482" s="17" t="str">
        <f t="shared" si="58"/>
        <v>Justin Gonzalez</v>
      </c>
      <c r="N482" s="17" t="str">
        <f t="shared" si="59"/>
        <v>JUSTIN GONZALEZ</v>
      </c>
      <c r="O482" s="20">
        <f t="shared" si="60"/>
        <v>3885.9030000000002</v>
      </c>
      <c r="P482" s="20" t="str">
        <f t="shared" si="61"/>
        <v>Mar-2024</v>
      </c>
      <c r="Q482" s="46">
        <f t="shared" si="62"/>
        <v>3</v>
      </c>
      <c r="R482" s="46">
        <f t="shared" si="63"/>
        <v>2024</v>
      </c>
    </row>
    <row r="483" spans="1:18">
      <c r="A483">
        <v>9222</v>
      </c>
      <c r="B483" s="2">
        <v>45362</v>
      </c>
      <c r="C483" t="s">
        <v>137</v>
      </c>
      <c r="D483" t="s">
        <v>31</v>
      </c>
      <c r="E483" t="s">
        <v>14</v>
      </c>
      <c r="F483" t="s">
        <v>35</v>
      </c>
      <c r="G483">
        <v>5</v>
      </c>
      <c r="H483" s="20">
        <v>594.33000000000004</v>
      </c>
      <c r="I483">
        <v>2971.65</v>
      </c>
      <c r="J483" s="20">
        <f t="shared" si="56"/>
        <v>2971.65</v>
      </c>
      <c r="K483" s="17" t="str">
        <f>IF('Main Data'!I483&gt;=5000,"High", "Low")</f>
        <v>Low</v>
      </c>
      <c r="L483" s="17">
        <f t="shared" si="57"/>
        <v>2024</v>
      </c>
      <c r="M483" s="17" t="str">
        <f t="shared" si="58"/>
        <v>Tiffany Liu</v>
      </c>
      <c r="N483" s="17" t="str">
        <f t="shared" si="59"/>
        <v>TIFFANY LIU</v>
      </c>
      <c r="O483" s="20">
        <f t="shared" si="60"/>
        <v>2674.4850000000001</v>
      </c>
      <c r="P483" s="20" t="str">
        <f t="shared" si="61"/>
        <v>Mar-2024</v>
      </c>
      <c r="Q483" s="46">
        <f t="shared" si="62"/>
        <v>3</v>
      </c>
      <c r="R483" s="46">
        <f t="shared" si="63"/>
        <v>2024</v>
      </c>
    </row>
    <row r="484" spans="1:18">
      <c r="A484">
        <v>5038</v>
      </c>
      <c r="B484" s="2">
        <v>45362</v>
      </c>
      <c r="C484" t="s">
        <v>270</v>
      </c>
      <c r="D484" t="s">
        <v>25</v>
      </c>
      <c r="E484" t="s">
        <v>20</v>
      </c>
      <c r="F484" t="s">
        <v>12</v>
      </c>
      <c r="G484">
        <v>4</v>
      </c>
      <c r="H484" s="20">
        <v>378.96</v>
      </c>
      <c r="I484">
        <v>1515.84</v>
      </c>
      <c r="J484" s="20">
        <f t="shared" si="56"/>
        <v>1515.84</v>
      </c>
      <c r="K484" s="17" t="str">
        <f>IF('Main Data'!I484&gt;=5000,"High", "Low")</f>
        <v>Low</v>
      </c>
      <c r="L484" s="17">
        <f t="shared" si="57"/>
        <v>2024</v>
      </c>
      <c r="M484" s="17" t="str">
        <f t="shared" si="58"/>
        <v>Gina Davis</v>
      </c>
      <c r="N484" s="17" t="str">
        <f t="shared" si="59"/>
        <v>GINA DAVIS</v>
      </c>
      <c r="O484" s="20">
        <f t="shared" si="60"/>
        <v>1364.2559999999999</v>
      </c>
      <c r="P484" s="20" t="str">
        <f t="shared" si="61"/>
        <v>Mar-2024</v>
      </c>
      <c r="Q484" s="46">
        <f t="shared" si="62"/>
        <v>3</v>
      </c>
      <c r="R484" s="46">
        <f t="shared" si="63"/>
        <v>2024</v>
      </c>
    </row>
    <row r="485" spans="1:18">
      <c r="A485">
        <v>2431</v>
      </c>
      <c r="B485" s="2">
        <v>45365</v>
      </c>
      <c r="C485" t="s">
        <v>636</v>
      </c>
      <c r="D485" t="s">
        <v>10</v>
      </c>
      <c r="E485" t="s">
        <v>11</v>
      </c>
      <c r="F485" t="s">
        <v>15</v>
      </c>
      <c r="G485">
        <v>5</v>
      </c>
      <c r="H485" s="20">
        <v>484.39</v>
      </c>
      <c r="I485">
        <v>2421.9499999999998</v>
      </c>
      <c r="J485" s="20">
        <f t="shared" si="56"/>
        <v>2421.9499999999998</v>
      </c>
      <c r="K485" s="17" t="str">
        <f>IF('Main Data'!I485&gt;=5000,"High", "Low")</f>
        <v>Low</v>
      </c>
      <c r="L485" s="17">
        <f t="shared" si="57"/>
        <v>2024</v>
      </c>
      <c r="M485" s="17" t="str">
        <f t="shared" si="58"/>
        <v>Paul Robbins</v>
      </c>
      <c r="N485" s="17" t="str">
        <f t="shared" si="59"/>
        <v>PAUL ROBBINS</v>
      </c>
      <c r="O485" s="20">
        <f t="shared" si="60"/>
        <v>2179.7550000000001</v>
      </c>
      <c r="P485" s="20" t="str">
        <f t="shared" si="61"/>
        <v>Mar-2024</v>
      </c>
      <c r="Q485" s="46">
        <f t="shared" si="62"/>
        <v>3</v>
      </c>
      <c r="R485" s="46">
        <f t="shared" si="63"/>
        <v>2024</v>
      </c>
    </row>
    <row r="486" spans="1:18">
      <c r="A486">
        <v>8672</v>
      </c>
      <c r="B486" s="2">
        <v>45365</v>
      </c>
      <c r="C486" t="s">
        <v>995</v>
      </c>
      <c r="D486" t="s">
        <v>31</v>
      </c>
      <c r="E486" t="s">
        <v>20</v>
      </c>
      <c r="F486" t="s">
        <v>18</v>
      </c>
      <c r="G486">
        <v>2</v>
      </c>
      <c r="H486" s="20">
        <v>728.72</v>
      </c>
      <c r="I486">
        <v>1457.44</v>
      </c>
      <c r="J486" s="20">
        <f t="shared" si="56"/>
        <v>1457.44</v>
      </c>
      <c r="K486" s="17" t="str">
        <f>IF('Main Data'!I486&gt;=5000,"High", "Low")</f>
        <v>Low</v>
      </c>
      <c r="L486" s="17">
        <f t="shared" si="57"/>
        <v>2024</v>
      </c>
      <c r="M486" s="17" t="str">
        <f t="shared" si="58"/>
        <v>Jacob Jennings</v>
      </c>
      <c r="N486" s="17" t="str">
        <f t="shared" si="59"/>
        <v>JACOB JENNINGS</v>
      </c>
      <c r="O486" s="20">
        <f t="shared" si="60"/>
        <v>1311.6960000000001</v>
      </c>
      <c r="P486" s="20" t="str">
        <f t="shared" si="61"/>
        <v>Mar-2024</v>
      </c>
      <c r="Q486" s="46">
        <f t="shared" si="62"/>
        <v>3</v>
      </c>
      <c r="R486" s="46">
        <f t="shared" si="63"/>
        <v>2024</v>
      </c>
    </row>
    <row r="487" spans="1:18">
      <c r="A487">
        <v>1319</v>
      </c>
      <c r="B487" s="2">
        <v>45366</v>
      </c>
      <c r="C487" t="s">
        <v>562</v>
      </c>
      <c r="D487" t="s">
        <v>10</v>
      </c>
      <c r="E487" t="s">
        <v>14</v>
      </c>
      <c r="F487" t="s">
        <v>26</v>
      </c>
      <c r="G487">
        <v>8</v>
      </c>
      <c r="H487" s="20">
        <v>14.89</v>
      </c>
      <c r="I487">
        <v>119.12</v>
      </c>
      <c r="J487" s="20">
        <f t="shared" si="56"/>
        <v>119.12</v>
      </c>
      <c r="K487" s="17" t="str">
        <f>IF('Main Data'!I487&gt;=5000,"High", "Low")</f>
        <v>Low</v>
      </c>
      <c r="L487" s="17">
        <f t="shared" si="57"/>
        <v>2024</v>
      </c>
      <c r="M487" s="17" t="str">
        <f t="shared" si="58"/>
        <v>Nathan Cruz</v>
      </c>
      <c r="N487" s="17" t="str">
        <f t="shared" si="59"/>
        <v>NATHAN CRUZ</v>
      </c>
      <c r="O487" s="20">
        <f t="shared" si="60"/>
        <v>107.20800000000001</v>
      </c>
      <c r="P487" s="20" t="str">
        <f t="shared" si="61"/>
        <v>Mar-2024</v>
      </c>
      <c r="Q487" s="46">
        <f t="shared" si="62"/>
        <v>3</v>
      </c>
      <c r="R487" s="46">
        <f t="shared" si="63"/>
        <v>2024</v>
      </c>
    </row>
    <row r="488" spans="1:18">
      <c r="A488">
        <v>8364</v>
      </c>
      <c r="B488" s="2">
        <v>45366</v>
      </c>
      <c r="C488" t="s">
        <v>763</v>
      </c>
      <c r="D488" t="s">
        <v>17</v>
      </c>
      <c r="E488" t="s">
        <v>20</v>
      </c>
      <c r="F488" t="s">
        <v>21</v>
      </c>
      <c r="G488">
        <v>7</v>
      </c>
      <c r="H488" s="20">
        <v>455.87</v>
      </c>
      <c r="I488">
        <v>3191.09</v>
      </c>
      <c r="J488" s="20">
        <f t="shared" si="56"/>
        <v>3191.09</v>
      </c>
      <c r="K488" s="17" t="str">
        <f>IF('Main Data'!I488&gt;=5000,"High", "Low")</f>
        <v>Low</v>
      </c>
      <c r="L488" s="17">
        <f t="shared" si="57"/>
        <v>2024</v>
      </c>
      <c r="M488" s="17" t="str">
        <f t="shared" si="58"/>
        <v>Michael Simon</v>
      </c>
      <c r="N488" s="17" t="str">
        <f t="shared" si="59"/>
        <v>MICHAEL SIMON</v>
      </c>
      <c r="O488" s="20">
        <f t="shared" si="60"/>
        <v>2871.9810000000002</v>
      </c>
      <c r="P488" s="20" t="str">
        <f t="shared" si="61"/>
        <v>Mar-2024</v>
      </c>
      <c r="Q488" s="46">
        <f t="shared" si="62"/>
        <v>3</v>
      </c>
      <c r="R488" s="46">
        <f t="shared" si="63"/>
        <v>2024</v>
      </c>
    </row>
    <row r="489" spans="1:18">
      <c r="A489">
        <v>2860</v>
      </c>
      <c r="B489" s="2">
        <v>45366</v>
      </c>
      <c r="C489" t="s">
        <v>896</v>
      </c>
      <c r="D489" t="s">
        <v>25</v>
      </c>
      <c r="E489" t="s">
        <v>11</v>
      </c>
      <c r="F489" t="s">
        <v>12</v>
      </c>
      <c r="G489">
        <v>6</v>
      </c>
      <c r="H489" s="20">
        <v>481.26</v>
      </c>
      <c r="I489">
        <v>2887.56</v>
      </c>
      <c r="J489" s="20">
        <f t="shared" si="56"/>
        <v>2887.56</v>
      </c>
      <c r="K489" s="17" t="str">
        <f>IF('Main Data'!I489&gt;=5000,"High", "Low")</f>
        <v>Low</v>
      </c>
      <c r="L489" s="17">
        <f t="shared" si="57"/>
        <v>2024</v>
      </c>
      <c r="M489" s="17" t="str">
        <f t="shared" si="58"/>
        <v>Natasha Carter</v>
      </c>
      <c r="N489" s="17" t="str">
        <f t="shared" si="59"/>
        <v>NATASHA CARTER</v>
      </c>
      <c r="O489" s="20">
        <f t="shared" si="60"/>
        <v>2598.8040000000001</v>
      </c>
      <c r="P489" s="20" t="str">
        <f t="shared" si="61"/>
        <v>Mar-2024</v>
      </c>
      <c r="Q489" s="46">
        <f t="shared" si="62"/>
        <v>3</v>
      </c>
      <c r="R489" s="46">
        <f t="shared" si="63"/>
        <v>2024</v>
      </c>
    </row>
    <row r="490" spans="1:18">
      <c r="A490">
        <v>8503</v>
      </c>
      <c r="B490" s="2">
        <v>45367</v>
      </c>
      <c r="C490" t="s">
        <v>136</v>
      </c>
      <c r="D490" t="s">
        <v>25</v>
      </c>
      <c r="E490" t="s">
        <v>11</v>
      </c>
      <c r="F490" t="s">
        <v>26</v>
      </c>
      <c r="G490">
        <v>4</v>
      </c>
      <c r="H490" s="20">
        <v>279.42</v>
      </c>
      <c r="I490">
        <v>1117.68</v>
      </c>
      <c r="J490" s="20">
        <f t="shared" si="56"/>
        <v>1117.68</v>
      </c>
      <c r="K490" s="17" t="str">
        <f>IF('Main Data'!I490&gt;=5000,"High", "Low")</f>
        <v>Low</v>
      </c>
      <c r="L490" s="17">
        <f t="shared" si="57"/>
        <v>2024</v>
      </c>
      <c r="M490" s="17" t="str">
        <f t="shared" si="58"/>
        <v>Heather Williams</v>
      </c>
      <c r="N490" s="17" t="str">
        <f t="shared" si="59"/>
        <v>HEATHER WILLIAMS</v>
      </c>
      <c r="O490" s="20">
        <f t="shared" si="60"/>
        <v>1005.912</v>
      </c>
      <c r="P490" s="20" t="str">
        <f t="shared" si="61"/>
        <v>Mar-2024</v>
      </c>
      <c r="Q490" s="46">
        <f t="shared" si="62"/>
        <v>3</v>
      </c>
      <c r="R490" s="46">
        <f t="shared" si="63"/>
        <v>2024</v>
      </c>
    </row>
    <row r="491" spans="1:18">
      <c r="A491">
        <v>9375</v>
      </c>
      <c r="B491" s="2">
        <v>45367</v>
      </c>
      <c r="C491" t="s">
        <v>297</v>
      </c>
      <c r="D491" t="s">
        <v>17</v>
      </c>
      <c r="E491" t="s">
        <v>14</v>
      </c>
      <c r="F491" t="s">
        <v>35</v>
      </c>
      <c r="G491">
        <v>6</v>
      </c>
      <c r="H491" s="20">
        <v>755.19</v>
      </c>
      <c r="I491">
        <v>4531.1400000000003</v>
      </c>
      <c r="J491" s="20">
        <f t="shared" si="56"/>
        <v>4531.1400000000003</v>
      </c>
      <c r="K491" s="17" t="str">
        <f>IF('Main Data'!I491&gt;=5000,"High", "Low")</f>
        <v>Low</v>
      </c>
      <c r="L491" s="17">
        <f t="shared" si="57"/>
        <v>2024</v>
      </c>
      <c r="M491" s="17" t="str">
        <f t="shared" si="58"/>
        <v>Darrell Graham</v>
      </c>
      <c r="N491" s="17" t="str">
        <f t="shared" si="59"/>
        <v>DARRELL GRAHAM</v>
      </c>
      <c r="O491" s="20">
        <f t="shared" si="60"/>
        <v>4078.0260000000003</v>
      </c>
      <c r="P491" s="20" t="str">
        <f t="shared" si="61"/>
        <v>Mar-2024</v>
      </c>
      <c r="Q491" s="46">
        <f t="shared" si="62"/>
        <v>3</v>
      </c>
      <c r="R491" s="46">
        <f t="shared" si="63"/>
        <v>2024</v>
      </c>
    </row>
    <row r="492" spans="1:18">
      <c r="A492">
        <v>6261</v>
      </c>
      <c r="B492" s="2">
        <v>45369</v>
      </c>
      <c r="C492" t="s">
        <v>947</v>
      </c>
      <c r="D492" t="s">
        <v>17</v>
      </c>
      <c r="E492" t="s">
        <v>14</v>
      </c>
      <c r="F492" t="s">
        <v>26</v>
      </c>
      <c r="G492">
        <v>8</v>
      </c>
      <c r="H492" s="20">
        <v>213.63</v>
      </c>
      <c r="I492">
        <v>1709.04</v>
      </c>
      <c r="J492" s="20">
        <f t="shared" si="56"/>
        <v>1709.04</v>
      </c>
      <c r="K492" s="17" t="str">
        <f>IF('Main Data'!I492&gt;=5000,"High", "Low")</f>
        <v>Low</v>
      </c>
      <c r="L492" s="17">
        <f t="shared" si="57"/>
        <v>2024</v>
      </c>
      <c r="M492" s="17" t="str">
        <f t="shared" si="58"/>
        <v>Kevin Morgan</v>
      </c>
      <c r="N492" s="17" t="str">
        <f t="shared" si="59"/>
        <v>KEVIN MORGAN</v>
      </c>
      <c r="O492" s="20">
        <f t="shared" si="60"/>
        <v>1538.136</v>
      </c>
      <c r="P492" s="20" t="str">
        <f t="shared" si="61"/>
        <v>Mar-2024</v>
      </c>
      <c r="Q492" s="46">
        <f t="shared" si="62"/>
        <v>3</v>
      </c>
      <c r="R492" s="46">
        <f t="shared" si="63"/>
        <v>2024</v>
      </c>
    </row>
    <row r="493" spans="1:18">
      <c r="A493">
        <v>5836</v>
      </c>
      <c r="B493" s="2">
        <v>45370</v>
      </c>
      <c r="C493" t="s">
        <v>727</v>
      </c>
      <c r="D493" t="s">
        <v>10</v>
      </c>
      <c r="E493" t="s">
        <v>14</v>
      </c>
      <c r="F493" t="s">
        <v>35</v>
      </c>
      <c r="G493">
        <v>6</v>
      </c>
      <c r="H493" s="20">
        <v>113.07</v>
      </c>
      <c r="I493">
        <v>678.42</v>
      </c>
      <c r="J493" s="20">
        <f t="shared" si="56"/>
        <v>678.42</v>
      </c>
      <c r="K493" s="17" t="str">
        <f>IF('Main Data'!I493&gt;=5000,"High", "Low")</f>
        <v>Low</v>
      </c>
      <c r="L493" s="17">
        <f t="shared" si="57"/>
        <v>2024</v>
      </c>
      <c r="M493" s="17" t="str">
        <f t="shared" si="58"/>
        <v>Lori Carter</v>
      </c>
      <c r="N493" s="17" t="str">
        <f t="shared" si="59"/>
        <v>LORI CARTER</v>
      </c>
      <c r="O493" s="20">
        <f t="shared" si="60"/>
        <v>610.57799999999997</v>
      </c>
      <c r="P493" s="20" t="str">
        <f t="shared" si="61"/>
        <v>Mar-2024</v>
      </c>
      <c r="Q493" s="46">
        <f t="shared" si="62"/>
        <v>3</v>
      </c>
      <c r="R493" s="46">
        <f t="shared" si="63"/>
        <v>2024</v>
      </c>
    </row>
    <row r="494" spans="1:18">
      <c r="A494">
        <v>1581</v>
      </c>
      <c r="B494" s="2">
        <v>45371</v>
      </c>
      <c r="C494" t="s">
        <v>452</v>
      </c>
      <c r="D494" t="s">
        <v>17</v>
      </c>
      <c r="E494" t="s">
        <v>14</v>
      </c>
      <c r="F494" t="s">
        <v>15</v>
      </c>
      <c r="G494">
        <v>3</v>
      </c>
      <c r="H494" s="20">
        <v>819.12</v>
      </c>
      <c r="I494">
        <v>2457.36</v>
      </c>
      <c r="J494" s="20">
        <f t="shared" si="56"/>
        <v>2457.36</v>
      </c>
      <c r="K494" s="17" t="str">
        <f>IF('Main Data'!I494&gt;=5000,"High", "Low")</f>
        <v>Low</v>
      </c>
      <c r="L494" s="17">
        <f t="shared" si="57"/>
        <v>2024</v>
      </c>
      <c r="M494" s="17" t="str">
        <f t="shared" si="58"/>
        <v>Sarah Martin</v>
      </c>
      <c r="N494" s="17" t="str">
        <f t="shared" si="59"/>
        <v>SARAH MARTIN</v>
      </c>
      <c r="O494" s="20">
        <f t="shared" si="60"/>
        <v>2211.6239999999998</v>
      </c>
      <c r="P494" s="20" t="str">
        <f t="shared" si="61"/>
        <v>Mar-2024</v>
      </c>
      <c r="Q494" s="46">
        <f t="shared" si="62"/>
        <v>3</v>
      </c>
      <c r="R494" s="46">
        <f t="shared" si="63"/>
        <v>2024</v>
      </c>
    </row>
    <row r="495" spans="1:18">
      <c r="A495">
        <v>8901</v>
      </c>
      <c r="B495" s="2">
        <v>45371</v>
      </c>
      <c r="C495" t="s">
        <v>725</v>
      </c>
      <c r="D495" t="s">
        <v>31</v>
      </c>
      <c r="E495" t="s">
        <v>11</v>
      </c>
      <c r="F495" t="s">
        <v>12</v>
      </c>
      <c r="G495">
        <v>1</v>
      </c>
      <c r="H495" s="20">
        <v>991.34</v>
      </c>
      <c r="I495">
        <v>991.34</v>
      </c>
      <c r="J495" s="20">
        <f t="shared" si="56"/>
        <v>991.34</v>
      </c>
      <c r="K495" s="17" t="str">
        <f>IF('Main Data'!I495&gt;=5000,"High", "Low")</f>
        <v>Low</v>
      </c>
      <c r="L495" s="17">
        <f t="shared" si="57"/>
        <v>2024</v>
      </c>
      <c r="M495" s="17" t="str">
        <f t="shared" si="58"/>
        <v>Jimmy Ellis</v>
      </c>
      <c r="N495" s="17" t="str">
        <f t="shared" si="59"/>
        <v>JIMMY ELLIS</v>
      </c>
      <c r="O495" s="20">
        <f t="shared" si="60"/>
        <v>892.20600000000002</v>
      </c>
      <c r="P495" s="20" t="str">
        <f t="shared" si="61"/>
        <v>Mar-2024</v>
      </c>
      <c r="Q495" s="46">
        <f t="shared" si="62"/>
        <v>3</v>
      </c>
      <c r="R495" s="46">
        <f t="shared" si="63"/>
        <v>2024</v>
      </c>
    </row>
    <row r="496" spans="1:18">
      <c r="A496">
        <v>1933</v>
      </c>
      <c r="B496" s="2">
        <v>45372</v>
      </c>
      <c r="C496" t="s">
        <v>651</v>
      </c>
      <c r="D496" t="s">
        <v>17</v>
      </c>
      <c r="E496" t="s">
        <v>20</v>
      </c>
      <c r="F496" t="s">
        <v>29</v>
      </c>
      <c r="G496">
        <v>1</v>
      </c>
      <c r="H496" s="20">
        <v>651</v>
      </c>
      <c r="I496">
        <v>651</v>
      </c>
      <c r="J496" s="20">
        <f t="shared" si="56"/>
        <v>651</v>
      </c>
      <c r="K496" s="17" t="str">
        <f>IF('Main Data'!I496&gt;=5000,"High", "Low")</f>
        <v>Low</v>
      </c>
      <c r="L496" s="17">
        <f t="shared" si="57"/>
        <v>2024</v>
      </c>
      <c r="M496" s="17" t="str">
        <f t="shared" si="58"/>
        <v>Jesse Reynolds</v>
      </c>
      <c r="N496" s="17" t="str">
        <f t="shared" si="59"/>
        <v>JESSE REYNOLDS</v>
      </c>
      <c r="O496" s="20">
        <f t="shared" si="60"/>
        <v>585.9</v>
      </c>
      <c r="P496" s="20" t="str">
        <f t="shared" si="61"/>
        <v>Mar-2024</v>
      </c>
      <c r="Q496" s="46">
        <f t="shared" si="62"/>
        <v>3</v>
      </c>
      <c r="R496" s="46">
        <f t="shared" si="63"/>
        <v>2024</v>
      </c>
    </row>
    <row r="497" spans="1:18">
      <c r="A497">
        <v>9567</v>
      </c>
      <c r="B497" s="2">
        <v>45372</v>
      </c>
      <c r="C497" t="s">
        <v>762</v>
      </c>
      <c r="D497" t="s">
        <v>17</v>
      </c>
      <c r="E497" t="s">
        <v>20</v>
      </c>
      <c r="F497" t="s">
        <v>15</v>
      </c>
      <c r="G497">
        <v>9</v>
      </c>
      <c r="H497" s="20">
        <v>105.71</v>
      </c>
      <c r="I497">
        <v>951.39</v>
      </c>
      <c r="J497" s="20">
        <f t="shared" si="56"/>
        <v>951.39</v>
      </c>
      <c r="K497" s="17" t="str">
        <f>IF('Main Data'!I497&gt;=5000,"High", "Low")</f>
        <v>Low</v>
      </c>
      <c r="L497" s="17">
        <f t="shared" si="57"/>
        <v>2024</v>
      </c>
      <c r="M497" s="17" t="str">
        <f t="shared" si="58"/>
        <v>Shane Glover</v>
      </c>
      <c r="N497" s="17" t="str">
        <f t="shared" si="59"/>
        <v>SHANE GLOVER</v>
      </c>
      <c r="O497" s="20">
        <f t="shared" si="60"/>
        <v>856.25099999999998</v>
      </c>
      <c r="P497" s="20" t="str">
        <f t="shared" si="61"/>
        <v>Mar-2024</v>
      </c>
      <c r="Q497" s="46">
        <f t="shared" si="62"/>
        <v>3</v>
      </c>
      <c r="R497" s="46">
        <f t="shared" si="63"/>
        <v>2024</v>
      </c>
    </row>
    <row r="498" spans="1:18">
      <c r="A498">
        <v>1999</v>
      </c>
      <c r="B498" s="2">
        <v>45373</v>
      </c>
      <c r="C498" t="s">
        <v>194</v>
      </c>
      <c r="D498" t="s">
        <v>10</v>
      </c>
      <c r="E498" t="s">
        <v>11</v>
      </c>
      <c r="F498" t="s">
        <v>43</v>
      </c>
      <c r="G498">
        <v>7</v>
      </c>
      <c r="H498" s="20">
        <v>875.95</v>
      </c>
      <c r="I498">
        <v>6131.6500000000005</v>
      </c>
      <c r="J498" s="20">
        <f t="shared" si="56"/>
        <v>6131.6500000000005</v>
      </c>
      <c r="K498" s="17" t="str">
        <f>IF('Main Data'!I498&gt;=5000,"High", "Low")</f>
        <v>High</v>
      </c>
      <c r="L498" s="17">
        <f t="shared" si="57"/>
        <v>2024</v>
      </c>
      <c r="M498" s="17" t="str">
        <f t="shared" si="58"/>
        <v>Renee Johnson</v>
      </c>
      <c r="N498" s="17" t="str">
        <f t="shared" si="59"/>
        <v>RENEE JOHNSON</v>
      </c>
      <c r="O498" s="20">
        <f t="shared" si="60"/>
        <v>5518.4850000000006</v>
      </c>
      <c r="P498" s="20" t="str">
        <f t="shared" si="61"/>
        <v>Mar-2024</v>
      </c>
      <c r="Q498" s="46">
        <f t="shared" si="62"/>
        <v>3</v>
      </c>
      <c r="R498" s="46">
        <f t="shared" si="63"/>
        <v>2024</v>
      </c>
    </row>
    <row r="499" spans="1:18">
      <c r="A499">
        <v>2309</v>
      </c>
      <c r="B499" s="2">
        <v>45373</v>
      </c>
      <c r="C499" t="s">
        <v>781</v>
      </c>
      <c r="D499" t="s">
        <v>17</v>
      </c>
      <c r="E499" t="s">
        <v>20</v>
      </c>
      <c r="F499" t="s">
        <v>12</v>
      </c>
      <c r="G499">
        <v>2</v>
      </c>
      <c r="H499" s="20">
        <v>827.81</v>
      </c>
      <c r="I499">
        <v>1655.62</v>
      </c>
      <c r="J499" s="20">
        <f t="shared" si="56"/>
        <v>1655.62</v>
      </c>
      <c r="K499" s="17" t="str">
        <f>IF('Main Data'!I499&gt;=5000,"High", "Low")</f>
        <v>Low</v>
      </c>
      <c r="L499" s="17">
        <f t="shared" si="57"/>
        <v>2024</v>
      </c>
      <c r="M499" s="17" t="str">
        <f t="shared" si="58"/>
        <v>Victor Vasquez</v>
      </c>
      <c r="N499" s="17" t="str">
        <f t="shared" si="59"/>
        <v>VICTOR VASQUEZ</v>
      </c>
      <c r="O499" s="20">
        <f t="shared" si="60"/>
        <v>1490.058</v>
      </c>
      <c r="P499" s="20" t="str">
        <f t="shared" si="61"/>
        <v>Mar-2024</v>
      </c>
      <c r="Q499" s="46">
        <f t="shared" si="62"/>
        <v>3</v>
      </c>
      <c r="R499" s="46">
        <f t="shared" si="63"/>
        <v>2024</v>
      </c>
    </row>
    <row r="500" spans="1:18">
      <c r="A500">
        <v>7590</v>
      </c>
      <c r="B500" s="2">
        <v>45373</v>
      </c>
      <c r="C500" t="s">
        <v>912</v>
      </c>
      <c r="D500" t="s">
        <v>25</v>
      </c>
      <c r="E500" t="s">
        <v>14</v>
      </c>
      <c r="F500" t="s">
        <v>43</v>
      </c>
      <c r="G500">
        <v>6</v>
      </c>
      <c r="H500" s="20">
        <v>640.83000000000004</v>
      </c>
      <c r="I500">
        <v>3844.98</v>
      </c>
      <c r="J500" s="20">
        <f t="shared" si="56"/>
        <v>3844.9800000000005</v>
      </c>
      <c r="K500" s="17" t="str">
        <f>IF('Main Data'!I500&gt;=5000,"High", "Low")</f>
        <v>Low</v>
      </c>
      <c r="L500" s="17">
        <f t="shared" si="57"/>
        <v>2024</v>
      </c>
      <c r="M500" s="17" t="str">
        <f t="shared" si="58"/>
        <v>James Mckee</v>
      </c>
      <c r="N500" s="17" t="str">
        <f t="shared" si="59"/>
        <v>JAMES MCKEE</v>
      </c>
      <c r="O500" s="20">
        <f t="shared" si="60"/>
        <v>3460.4820000000004</v>
      </c>
      <c r="P500" s="20" t="str">
        <f t="shared" si="61"/>
        <v>Mar-2024</v>
      </c>
      <c r="Q500" s="46">
        <f t="shared" si="62"/>
        <v>3</v>
      </c>
      <c r="R500" s="46">
        <f t="shared" si="63"/>
        <v>2024</v>
      </c>
    </row>
    <row r="501" spans="1:18">
      <c r="A501">
        <v>9806</v>
      </c>
      <c r="B501" s="2">
        <v>45374</v>
      </c>
      <c r="C501" t="s">
        <v>449</v>
      </c>
      <c r="D501" t="s">
        <v>25</v>
      </c>
      <c r="E501" t="s">
        <v>14</v>
      </c>
      <c r="F501" t="s">
        <v>35</v>
      </c>
      <c r="G501">
        <v>8</v>
      </c>
      <c r="H501" s="20">
        <v>89.31</v>
      </c>
      <c r="I501">
        <v>714.48</v>
      </c>
      <c r="J501" s="20">
        <f t="shared" si="56"/>
        <v>714.48</v>
      </c>
      <c r="K501" s="17" t="str">
        <f>IF('Main Data'!I501&gt;=5000,"High", "Low")</f>
        <v>Low</v>
      </c>
      <c r="L501" s="17">
        <f t="shared" si="57"/>
        <v>2024</v>
      </c>
      <c r="M501" s="17" t="str">
        <f t="shared" si="58"/>
        <v>Jennifer Martin</v>
      </c>
      <c r="N501" s="17" t="str">
        <f t="shared" si="59"/>
        <v>JENNIFER MARTIN</v>
      </c>
      <c r="O501" s="20">
        <f t="shared" si="60"/>
        <v>643.03200000000004</v>
      </c>
      <c r="P501" s="20" t="str">
        <f t="shared" si="61"/>
        <v>Mar-2024</v>
      </c>
      <c r="Q501" s="46">
        <f t="shared" si="62"/>
        <v>3</v>
      </c>
      <c r="R501" s="46">
        <f t="shared" si="63"/>
        <v>2024</v>
      </c>
    </row>
    <row r="502" spans="1:18">
      <c r="A502">
        <v>6660</v>
      </c>
      <c r="B502" s="2">
        <v>45375</v>
      </c>
      <c r="C502" t="s">
        <v>635</v>
      </c>
      <c r="D502" t="s">
        <v>17</v>
      </c>
      <c r="E502" t="s">
        <v>11</v>
      </c>
      <c r="F502" t="s">
        <v>26</v>
      </c>
      <c r="G502">
        <v>5</v>
      </c>
      <c r="H502" s="20">
        <v>523.89</v>
      </c>
      <c r="I502">
        <v>2619.4499999999998</v>
      </c>
      <c r="J502" s="20">
        <f t="shared" si="56"/>
        <v>2619.4499999999998</v>
      </c>
      <c r="K502" s="17" t="str">
        <f>IF('Main Data'!I502&gt;=5000,"High", "Low")</f>
        <v>Low</v>
      </c>
      <c r="L502" s="17">
        <f t="shared" si="57"/>
        <v>2024</v>
      </c>
      <c r="M502" s="17" t="str">
        <f t="shared" si="58"/>
        <v>Lauren Hernandez</v>
      </c>
      <c r="N502" s="17" t="str">
        <f t="shared" si="59"/>
        <v>LAUREN HERNANDEZ</v>
      </c>
      <c r="O502" s="20">
        <f t="shared" si="60"/>
        <v>2357.5050000000001</v>
      </c>
      <c r="P502" s="20" t="str">
        <f t="shared" si="61"/>
        <v>Mar-2024</v>
      </c>
      <c r="Q502" s="46">
        <f t="shared" si="62"/>
        <v>3</v>
      </c>
      <c r="R502" s="46">
        <f t="shared" si="63"/>
        <v>2024</v>
      </c>
    </row>
    <row r="503" spans="1:18">
      <c r="A503">
        <v>8370</v>
      </c>
      <c r="B503" s="2">
        <v>45376</v>
      </c>
      <c r="C503" t="s">
        <v>869</v>
      </c>
      <c r="D503" t="s">
        <v>25</v>
      </c>
      <c r="E503" t="s">
        <v>14</v>
      </c>
      <c r="F503" t="s">
        <v>12</v>
      </c>
      <c r="G503">
        <v>6</v>
      </c>
      <c r="H503" s="20">
        <v>374.08</v>
      </c>
      <c r="I503">
        <v>2244.48</v>
      </c>
      <c r="J503" s="20">
        <f t="shared" si="56"/>
        <v>2244.48</v>
      </c>
      <c r="K503" s="17" t="str">
        <f>IF('Main Data'!I503&gt;=5000,"High", "Low")</f>
        <v>Low</v>
      </c>
      <c r="L503" s="17">
        <f t="shared" si="57"/>
        <v>2024</v>
      </c>
      <c r="M503" s="17" t="str">
        <f t="shared" si="58"/>
        <v>Amy Calhoun</v>
      </c>
      <c r="N503" s="17" t="str">
        <f t="shared" si="59"/>
        <v>AMY CALHOUN</v>
      </c>
      <c r="O503" s="20">
        <f t="shared" si="60"/>
        <v>2020.0319999999997</v>
      </c>
      <c r="P503" s="20" t="str">
        <f t="shared" si="61"/>
        <v>Mar-2024</v>
      </c>
      <c r="Q503" s="46">
        <f t="shared" si="62"/>
        <v>3</v>
      </c>
      <c r="R503" s="46">
        <f t="shared" si="63"/>
        <v>2024</v>
      </c>
    </row>
    <row r="504" spans="1:18">
      <c r="A504">
        <v>3414</v>
      </c>
      <c r="B504" s="2">
        <v>45378</v>
      </c>
      <c r="C504" t="s">
        <v>351</v>
      </c>
      <c r="D504" t="s">
        <v>31</v>
      </c>
      <c r="E504" t="s">
        <v>20</v>
      </c>
      <c r="F504" t="s">
        <v>15</v>
      </c>
      <c r="G504">
        <v>5</v>
      </c>
      <c r="H504" s="20">
        <v>456.87</v>
      </c>
      <c r="I504">
        <v>2284.35</v>
      </c>
      <c r="J504" s="20">
        <f t="shared" si="56"/>
        <v>2284.35</v>
      </c>
      <c r="K504" s="17" t="str">
        <f>IF('Main Data'!I504&gt;=5000,"High", "Low")</f>
        <v>Low</v>
      </c>
      <c r="L504" s="17">
        <f t="shared" si="57"/>
        <v>2024</v>
      </c>
      <c r="M504" s="17" t="str">
        <f t="shared" si="58"/>
        <v>David Miller</v>
      </c>
      <c r="N504" s="17" t="str">
        <f t="shared" si="59"/>
        <v>DAVID MILLER</v>
      </c>
      <c r="O504" s="20">
        <f t="shared" si="60"/>
        <v>2055.915</v>
      </c>
      <c r="P504" s="20" t="str">
        <f t="shared" si="61"/>
        <v>Mar-2024</v>
      </c>
      <c r="Q504" s="46">
        <f t="shared" si="62"/>
        <v>3</v>
      </c>
      <c r="R504" s="46">
        <f t="shared" si="63"/>
        <v>2024</v>
      </c>
    </row>
    <row r="505" spans="1:18">
      <c r="A505">
        <v>2673</v>
      </c>
      <c r="B505" s="2">
        <v>45378</v>
      </c>
      <c r="C505" t="s">
        <v>696</v>
      </c>
      <c r="D505" t="s">
        <v>17</v>
      </c>
      <c r="E505" t="s">
        <v>14</v>
      </c>
      <c r="F505" t="s">
        <v>18</v>
      </c>
      <c r="G505">
        <v>9</v>
      </c>
      <c r="H505" s="20">
        <v>244.5</v>
      </c>
      <c r="I505">
        <v>2200.5</v>
      </c>
      <c r="J505" s="20">
        <f t="shared" si="56"/>
        <v>2200.5</v>
      </c>
      <c r="K505" s="17" t="str">
        <f>IF('Main Data'!I505&gt;=5000,"High", "Low")</f>
        <v>Low</v>
      </c>
      <c r="L505" s="17">
        <f t="shared" si="57"/>
        <v>2024</v>
      </c>
      <c r="M505" s="17" t="str">
        <f t="shared" si="58"/>
        <v>Phillip Harvey</v>
      </c>
      <c r="N505" s="17" t="str">
        <f t="shared" si="59"/>
        <v>PHILLIP HARVEY</v>
      </c>
      <c r="O505" s="20">
        <f t="shared" si="60"/>
        <v>1980.45</v>
      </c>
      <c r="P505" s="20" t="str">
        <f t="shared" si="61"/>
        <v>Mar-2024</v>
      </c>
      <c r="Q505" s="46">
        <f t="shared" si="62"/>
        <v>3</v>
      </c>
      <c r="R505" s="46">
        <f t="shared" si="63"/>
        <v>2024</v>
      </c>
    </row>
    <row r="506" spans="1:18">
      <c r="A506">
        <v>1598</v>
      </c>
      <c r="B506" s="2">
        <v>45379</v>
      </c>
      <c r="C506" t="s">
        <v>139</v>
      </c>
      <c r="D506" t="s">
        <v>25</v>
      </c>
      <c r="E506" t="s">
        <v>20</v>
      </c>
      <c r="F506" t="s">
        <v>35</v>
      </c>
      <c r="G506">
        <v>7</v>
      </c>
      <c r="H506" s="20">
        <v>100.67</v>
      </c>
      <c r="I506">
        <v>704.69</v>
      </c>
      <c r="J506" s="20">
        <f t="shared" si="56"/>
        <v>704.69</v>
      </c>
      <c r="K506" s="17" t="str">
        <f>IF('Main Data'!I506&gt;=5000,"High", "Low")</f>
        <v>Low</v>
      </c>
      <c r="L506" s="17">
        <f t="shared" si="57"/>
        <v>2024</v>
      </c>
      <c r="M506" s="17" t="str">
        <f t="shared" si="58"/>
        <v>Donna Rasmussen</v>
      </c>
      <c r="N506" s="17" t="str">
        <f t="shared" si="59"/>
        <v>DONNA RASMUSSEN</v>
      </c>
      <c r="O506" s="20">
        <f t="shared" si="60"/>
        <v>634.221</v>
      </c>
      <c r="P506" s="20" t="str">
        <f t="shared" si="61"/>
        <v>Mar-2024</v>
      </c>
      <c r="Q506" s="46">
        <f t="shared" si="62"/>
        <v>3</v>
      </c>
      <c r="R506" s="46">
        <f t="shared" si="63"/>
        <v>2024</v>
      </c>
    </row>
    <row r="507" spans="1:18">
      <c r="A507">
        <v>7807</v>
      </c>
      <c r="B507" s="2">
        <v>45380</v>
      </c>
      <c r="C507" t="s">
        <v>205</v>
      </c>
      <c r="D507" t="s">
        <v>31</v>
      </c>
      <c r="E507" t="s">
        <v>11</v>
      </c>
      <c r="F507" t="s">
        <v>21</v>
      </c>
      <c r="G507">
        <v>1</v>
      </c>
      <c r="H507" s="20">
        <v>770.59</v>
      </c>
      <c r="I507">
        <v>770.59</v>
      </c>
      <c r="J507" s="20">
        <f t="shared" si="56"/>
        <v>770.59</v>
      </c>
      <c r="K507" s="17" t="str">
        <f>IF('Main Data'!I507&gt;=5000,"High", "Low")</f>
        <v>Low</v>
      </c>
      <c r="L507" s="17">
        <f t="shared" si="57"/>
        <v>2024</v>
      </c>
      <c r="M507" s="17" t="str">
        <f t="shared" si="58"/>
        <v>Kathleen Walker</v>
      </c>
      <c r="N507" s="17" t="str">
        <f t="shared" si="59"/>
        <v>KATHLEEN WALKER</v>
      </c>
      <c r="O507" s="20">
        <f t="shared" si="60"/>
        <v>693.53100000000006</v>
      </c>
      <c r="P507" s="20" t="str">
        <f t="shared" si="61"/>
        <v>Mar-2024</v>
      </c>
      <c r="Q507" s="46">
        <f t="shared" si="62"/>
        <v>3</v>
      </c>
      <c r="R507" s="46">
        <f t="shared" si="63"/>
        <v>2024</v>
      </c>
    </row>
    <row r="508" spans="1:18">
      <c r="A508">
        <v>8489</v>
      </c>
      <c r="B508" s="2">
        <v>45380</v>
      </c>
      <c r="C508" t="s">
        <v>984</v>
      </c>
      <c r="D508" t="s">
        <v>10</v>
      </c>
      <c r="E508" t="s">
        <v>14</v>
      </c>
      <c r="F508" t="s">
        <v>18</v>
      </c>
      <c r="G508">
        <v>1</v>
      </c>
      <c r="H508" s="20">
        <v>843.58</v>
      </c>
      <c r="I508">
        <v>843.58</v>
      </c>
      <c r="J508" s="20">
        <f t="shared" si="56"/>
        <v>843.58</v>
      </c>
      <c r="K508" s="17" t="str">
        <f>IF('Main Data'!I508&gt;=5000,"High", "Low")</f>
        <v>Low</v>
      </c>
      <c r="L508" s="17">
        <f t="shared" si="57"/>
        <v>2024</v>
      </c>
      <c r="M508" s="17" t="str">
        <f t="shared" si="58"/>
        <v>Scott Holloway</v>
      </c>
      <c r="N508" s="17" t="str">
        <f t="shared" si="59"/>
        <v>SCOTT HOLLOWAY</v>
      </c>
      <c r="O508" s="20">
        <f t="shared" si="60"/>
        <v>759.22200000000009</v>
      </c>
      <c r="P508" s="20" t="str">
        <f t="shared" si="61"/>
        <v>Mar-2024</v>
      </c>
      <c r="Q508" s="46">
        <f t="shared" si="62"/>
        <v>3</v>
      </c>
      <c r="R508" s="46">
        <f t="shared" si="63"/>
        <v>2024</v>
      </c>
    </row>
    <row r="509" spans="1:18">
      <c r="A509">
        <v>8916</v>
      </c>
      <c r="B509" s="2">
        <v>45381</v>
      </c>
      <c r="C509" t="s">
        <v>83</v>
      </c>
      <c r="D509" t="s">
        <v>17</v>
      </c>
      <c r="E509" t="s">
        <v>14</v>
      </c>
      <c r="F509" t="s">
        <v>35</v>
      </c>
      <c r="G509">
        <v>8</v>
      </c>
      <c r="H509" s="20">
        <v>580.75</v>
      </c>
      <c r="I509">
        <v>4646</v>
      </c>
      <c r="J509" s="20">
        <f t="shared" si="56"/>
        <v>4646</v>
      </c>
      <c r="K509" s="17" t="str">
        <f>IF('Main Data'!I509&gt;=5000,"High", "Low")</f>
        <v>Low</v>
      </c>
      <c r="L509" s="17">
        <f t="shared" si="57"/>
        <v>2024</v>
      </c>
      <c r="M509" s="17" t="str">
        <f t="shared" si="58"/>
        <v>Angela Smith</v>
      </c>
      <c r="N509" s="17" t="str">
        <f t="shared" si="59"/>
        <v>ANGELA SMITH</v>
      </c>
      <c r="O509" s="20">
        <f t="shared" si="60"/>
        <v>4181.4000000000005</v>
      </c>
      <c r="P509" s="20" t="str">
        <f t="shared" si="61"/>
        <v>Mar-2024</v>
      </c>
      <c r="Q509" s="46">
        <f t="shared" si="62"/>
        <v>3</v>
      </c>
      <c r="R509" s="46">
        <f t="shared" si="63"/>
        <v>2024</v>
      </c>
    </row>
    <row r="510" spans="1:18">
      <c r="A510">
        <v>3768</v>
      </c>
      <c r="B510" s="2">
        <v>45381</v>
      </c>
      <c r="C510" t="s">
        <v>862</v>
      </c>
      <c r="D510" t="s">
        <v>31</v>
      </c>
      <c r="E510" t="s">
        <v>20</v>
      </c>
      <c r="F510" t="s">
        <v>35</v>
      </c>
      <c r="G510">
        <v>3</v>
      </c>
      <c r="H510" s="20">
        <v>627.66</v>
      </c>
      <c r="I510">
        <v>1882.98</v>
      </c>
      <c r="J510" s="20">
        <f t="shared" si="56"/>
        <v>1882.98</v>
      </c>
      <c r="K510" s="17" t="str">
        <f>IF('Main Data'!I510&gt;=5000,"High", "Low")</f>
        <v>Low</v>
      </c>
      <c r="L510" s="17">
        <f t="shared" si="57"/>
        <v>2024</v>
      </c>
      <c r="M510" s="17" t="str">
        <f t="shared" si="58"/>
        <v>Alexander Pace</v>
      </c>
      <c r="N510" s="17" t="str">
        <f t="shared" si="59"/>
        <v>ALEXANDER PACE</v>
      </c>
      <c r="O510" s="20">
        <f t="shared" si="60"/>
        <v>1694.682</v>
      </c>
      <c r="P510" s="20" t="str">
        <f t="shared" si="61"/>
        <v>Mar-2024</v>
      </c>
      <c r="Q510" s="46">
        <f t="shared" si="62"/>
        <v>3</v>
      </c>
      <c r="R510" s="46">
        <f t="shared" si="63"/>
        <v>2024</v>
      </c>
    </row>
    <row r="511" spans="1:18">
      <c r="A511">
        <v>2014</v>
      </c>
      <c r="B511" s="2">
        <v>45381</v>
      </c>
      <c r="C511" t="s">
        <v>969</v>
      </c>
      <c r="D511" t="s">
        <v>17</v>
      </c>
      <c r="E511" t="s">
        <v>11</v>
      </c>
      <c r="F511" t="s">
        <v>29</v>
      </c>
      <c r="G511">
        <v>1</v>
      </c>
      <c r="H511" s="20">
        <v>445.01</v>
      </c>
      <c r="I511">
        <v>445.01</v>
      </c>
      <c r="J511" s="20">
        <f t="shared" si="56"/>
        <v>445.01</v>
      </c>
      <c r="K511" s="17" t="str">
        <f>IF('Main Data'!I511&gt;=5000,"High", "Low")</f>
        <v>Low</v>
      </c>
      <c r="L511" s="17">
        <f t="shared" si="57"/>
        <v>2024</v>
      </c>
      <c r="M511" s="17" t="str">
        <f t="shared" si="58"/>
        <v>Laurie Ayers</v>
      </c>
      <c r="N511" s="17" t="str">
        <f t="shared" si="59"/>
        <v>LAURIE AYERS</v>
      </c>
      <c r="O511" s="20">
        <f t="shared" si="60"/>
        <v>400.50900000000001</v>
      </c>
      <c r="P511" s="20" t="str">
        <f t="shared" si="61"/>
        <v>Mar-2024</v>
      </c>
      <c r="Q511" s="46">
        <f t="shared" si="62"/>
        <v>3</v>
      </c>
      <c r="R511" s="46">
        <f t="shared" si="63"/>
        <v>2024</v>
      </c>
    </row>
    <row r="512" spans="1:18">
      <c r="A512">
        <v>4660</v>
      </c>
      <c r="B512" s="2">
        <v>45382</v>
      </c>
      <c r="C512" t="s">
        <v>825</v>
      </c>
      <c r="D512" t="s">
        <v>25</v>
      </c>
      <c r="E512" t="s">
        <v>14</v>
      </c>
      <c r="F512" t="s">
        <v>35</v>
      </c>
      <c r="G512">
        <v>8</v>
      </c>
      <c r="H512" s="20">
        <v>154.91</v>
      </c>
      <c r="I512">
        <v>1239.28</v>
      </c>
      <c r="J512" s="20">
        <f t="shared" si="56"/>
        <v>1239.28</v>
      </c>
      <c r="K512" s="17" t="str">
        <f>IF('Main Data'!I512&gt;=5000,"High", "Low")</f>
        <v>Low</v>
      </c>
      <c r="L512" s="17">
        <f t="shared" si="57"/>
        <v>2024</v>
      </c>
      <c r="M512" s="17" t="str">
        <f t="shared" si="58"/>
        <v>Tara Quinn Dds</v>
      </c>
      <c r="N512" s="17" t="str">
        <f t="shared" si="59"/>
        <v>TARA QUINN DDS</v>
      </c>
      <c r="O512" s="20">
        <f t="shared" si="60"/>
        <v>1115.3520000000001</v>
      </c>
      <c r="P512" s="20" t="str">
        <f t="shared" si="61"/>
        <v>Mar-2024</v>
      </c>
      <c r="Q512" s="46">
        <f t="shared" si="62"/>
        <v>3</v>
      </c>
      <c r="R512" s="46">
        <f t="shared" si="63"/>
        <v>2024</v>
      </c>
    </row>
    <row r="513" spans="1:18">
      <c r="A513">
        <v>9169</v>
      </c>
      <c r="B513" s="2">
        <v>45384</v>
      </c>
      <c r="C513" t="s">
        <v>976</v>
      </c>
      <c r="D513" t="s">
        <v>10</v>
      </c>
      <c r="E513" t="s">
        <v>14</v>
      </c>
      <c r="F513" t="s">
        <v>29</v>
      </c>
      <c r="G513">
        <v>8</v>
      </c>
      <c r="H513" s="20">
        <v>293.05</v>
      </c>
      <c r="I513">
        <v>2344.4</v>
      </c>
      <c r="J513" s="20">
        <f t="shared" si="56"/>
        <v>2344.4</v>
      </c>
      <c r="K513" s="17" t="str">
        <f>IF('Main Data'!I513&gt;=5000,"High", "Low")</f>
        <v>Low</v>
      </c>
      <c r="L513" s="17">
        <f t="shared" si="57"/>
        <v>2024</v>
      </c>
      <c r="M513" s="17" t="str">
        <f t="shared" si="58"/>
        <v>Timothy Carson</v>
      </c>
      <c r="N513" s="17" t="str">
        <f t="shared" si="59"/>
        <v>TIMOTHY CARSON</v>
      </c>
      <c r="O513" s="20">
        <f t="shared" si="60"/>
        <v>2109.96</v>
      </c>
      <c r="P513" s="20" t="str">
        <f t="shared" si="61"/>
        <v>Apr-2024</v>
      </c>
      <c r="Q513" s="46">
        <f t="shared" si="62"/>
        <v>4</v>
      </c>
      <c r="R513" s="46">
        <f t="shared" si="63"/>
        <v>2024</v>
      </c>
    </row>
    <row r="514" spans="1:18">
      <c r="A514">
        <v>1392</v>
      </c>
      <c r="B514" s="2">
        <v>45386</v>
      </c>
      <c r="C514" t="s">
        <v>496</v>
      </c>
      <c r="D514" t="s">
        <v>10</v>
      </c>
      <c r="E514" t="s">
        <v>11</v>
      </c>
      <c r="F514" t="s">
        <v>12</v>
      </c>
      <c r="G514">
        <v>1</v>
      </c>
      <c r="H514" s="20">
        <v>596.42999999999995</v>
      </c>
      <c r="I514">
        <v>596.42999999999995</v>
      </c>
      <c r="J514" s="20">
        <f t="shared" si="56"/>
        <v>596.42999999999995</v>
      </c>
      <c r="K514" s="17" t="str">
        <f>IF('Main Data'!I514&gt;=5000,"High", "Low")</f>
        <v>Low</v>
      </c>
      <c r="L514" s="17">
        <f t="shared" si="57"/>
        <v>2024</v>
      </c>
      <c r="M514" s="17" t="str">
        <f t="shared" si="58"/>
        <v>Nicole Armstrong</v>
      </c>
      <c r="N514" s="17" t="str">
        <f t="shared" si="59"/>
        <v>NICOLE ARMSTRONG</v>
      </c>
      <c r="O514" s="20">
        <f t="shared" si="60"/>
        <v>536.78699999999992</v>
      </c>
      <c r="P514" s="20" t="str">
        <f t="shared" si="61"/>
        <v>Apr-2024</v>
      </c>
      <c r="Q514" s="46">
        <f t="shared" si="62"/>
        <v>4</v>
      </c>
      <c r="R514" s="46">
        <f t="shared" si="63"/>
        <v>2024</v>
      </c>
    </row>
    <row r="515" spans="1:18">
      <c r="A515">
        <v>1095</v>
      </c>
      <c r="B515" s="2">
        <v>45386</v>
      </c>
      <c r="C515" t="s">
        <v>590</v>
      </c>
      <c r="D515" t="s">
        <v>17</v>
      </c>
      <c r="E515" t="s">
        <v>20</v>
      </c>
      <c r="F515" t="s">
        <v>43</v>
      </c>
      <c r="G515">
        <v>9</v>
      </c>
      <c r="H515" s="20">
        <v>931.64</v>
      </c>
      <c r="I515">
        <v>8384.76</v>
      </c>
      <c r="J515" s="20">
        <f t="shared" ref="J515:J578" si="64">G515*H515</f>
        <v>8384.76</v>
      </c>
      <c r="K515" s="17" t="str">
        <f>IF('Main Data'!I515&gt;=5000,"High", "Low")</f>
        <v>High</v>
      </c>
      <c r="L515" s="17">
        <f t="shared" ref="L515:L578" si="65">YEAR(B515)</f>
        <v>2024</v>
      </c>
      <c r="M515" s="17" t="str">
        <f t="shared" ref="M515:M578" si="66">PROPER(C515)</f>
        <v>Mark Houston</v>
      </c>
      <c r="N515" s="17" t="str">
        <f t="shared" ref="N515:N578" si="67">UPPER(C515)</f>
        <v>MARK HOUSTON</v>
      </c>
      <c r="O515" s="20">
        <f t="shared" ref="O515:O578" si="68">G515*(H515*0.9)</f>
        <v>7546.2839999999997</v>
      </c>
      <c r="P515" s="20" t="str">
        <f t="shared" ref="P515:P578" si="69">TEXT((B515),"mmm-yyyy")</f>
        <v>Apr-2024</v>
      </c>
      <c r="Q515" s="46">
        <f t="shared" ref="Q515:Q578" si="70">MONTH(B515)</f>
        <v>4</v>
      </c>
      <c r="R515" s="46">
        <f t="shared" ref="R515:R578" si="71">YEAR(B515)</f>
        <v>2024</v>
      </c>
    </row>
    <row r="516" spans="1:18">
      <c r="A516">
        <v>2446</v>
      </c>
      <c r="B516" s="2">
        <v>45387</v>
      </c>
      <c r="C516" t="s">
        <v>494</v>
      </c>
      <c r="D516" t="s">
        <v>10</v>
      </c>
      <c r="E516" t="s">
        <v>20</v>
      </c>
      <c r="F516" t="s">
        <v>18</v>
      </c>
      <c r="G516">
        <v>2</v>
      </c>
      <c r="H516" s="20">
        <v>427.5</v>
      </c>
      <c r="I516">
        <v>855</v>
      </c>
      <c r="J516" s="20">
        <f t="shared" si="64"/>
        <v>855</v>
      </c>
      <c r="K516" s="17" t="str">
        <f>IF('Main Data'!I516&gt;=5000,"High", "Low")</f>
        <v>Low</v>
      </c>
      <c r="L516" s="17">
        <f t="shared" si="65"/>
        <v>2024</v>
      </c>
      <c r="M516" s="17" t="str">
        <f t="shared" si="66"/>
        <v>Margaret Pierce</v>
      </c>
      <c r="N516" s="17" t="str">
        <f t="shared" si="67"/>
        <v>MARGARET PIERCE</v>
      </c>
      <c r="O516" s="20">
        <f t="shared" si="68"/>
        <v>769.5</v>
      </c>
      <c r="P516" s="20" t="str">
        <f t="shared" si="69"/>
        <v>Apr-2024</v>
      </c>
      <c r="Q516" s="46">
        <f t="shared" si="70"/>
        <v>4</v>
      </c>
      <c r="R516" s="46">
        <f t="shared" si="71"/>
        <v>2024</v>
      </c>
    </row>
    <row r="517" spans="1:18">
      <c r="A517">
        <v>1042</v>
      </c>
      <c r="B517" s="2">
        <v>45388</v>
      </c>
      <c r="C517" t="s">
        <v>262</v>
      </c>
      <c r="D517" t="s">
        <v>31</v>
      </c>
      <c r="E517" t="s">
        <v>20</v>
      </c>
      <c r="F517" t="s">
        <v>12</v>
      </c>
      <c r="G517">
        <v>6</v>
      </c>
      <c r="H517" s="20">
        <v>889.86</v>
      </c>
      <c r="I517">
        <v>5339.16</v>
      </c>
      <c r="J517" s="20">
        <f t="shared" si="64"/>
        <v>5339.16</v>
      </c>
      <c r="K517" s="17" t="str">
        <f>IF('Main Data'!I517&gt;=5000,"High", "Low")</f>
        <v>High</v>
      </c>
      <c r="L517" s="17">
        <f t="shared" si="65"/>
        <v>2024</v>
      </c>
      <c r="M517" s="17" t="str">
        <f t="shared" si="66"/>
        <v>Darren Watson</v>
      </c>
      <c r="N517" s="17" t="str">
        <f t="shared" si="67"/>
        <v>DARREN WATSON</v>
      </c>
      <c r="O517" s="20">
        <f t="shared" si="68"/>
        <v>4805.2440000000006</v>
      </c>
      <c r="P517" s="20" t="str">
        <f t="shared" si="69"/>
        <v>Apr-2024</v>
      </c>
      <c r="Q517" s="46">
        <f t="shared" si="70"/>
        <v>4</v>
      </c>
      <c r="R517" s="46">
        <f t="shared" si="71"/>
        <v>2024</v>
      </c>
    </row>
    <row r="518" spans="1:18">
      <c r="A518">
        <v>9701</v>
      </c>
      <c r="B518" s="2">
        <v>45388</v>
      </c>
      <c r="C518" t="s">
        <v>782</v>
      </c>
      <c r="D518" t="s">
        <v>25</v>
      </c>
      <c r="E518" t="s">
        <v>11</v>
      </c>
      <c r="F518" t="s">
        <v>35</v>
      </c>
      <c r="G518">
        <v>8</v>
      </c>
      <c r="H518" s="20">
        <v>784.21</v>
      </c>
      <c r="I518">
        <v>6273.68</v>
      </c>
      <c r="J518" s="20">
        <f t="shared" si="64"/>
        <v>6273.68</v>
      </c>
      <c r="K518" s="17" t="str">
        <f>IF('Main Data'!I518&gt;=5000,"High", "Low")</f>
        <v>High</v>
      </c>
      <c r="L518" s="17">
        <f t="shared" si="65"/>
        <v>2024</v>
      </c>
      <c r="M518" s="17" t="str">
        <f t="shared" si="66"/>
        <v>Douglas Harvey</v>
      </c>
      <c r="N518" s="17" t="str">
        <f t="shared" si="67"/>
        <v>DOUGLAS HARVEY</v>
      </c>
      <c r="O518" s="20">
        <f t="shared" si="68"/>
        <v>5646.3120000000008</v>
      </c>
      <c r="P518" s="20" t="str">
        <f t="shared" si="69"/>
        <v>Apr-2024</v>
      </c>
      <c r="Q518" s="46">
        <f t="shared" si="70"/>
        <v>4</v>
      </c>
      <c r="R518" s="46">
        <f t="shared" si="71"/>
        <v>2024</v>
      </c>
    </row>
    <row r="519" spans="1:18">
      <c r="A519">
        <v>4545</v>
      </c>
      <c r="B519" s="2">
        <v>45389</v>
      </c>
      <c r="C519" t="s">
        <v>418</v>
      </c>
      <c r="D519" t="s">
        <v>25</v>
      </c>
      <c r="E519" t="s">
        <v>14</v>
      </c>
      <c r="F519" t="s">
        <v>18</v>
      </c>
      <c r="G519">
        <v>3</v>
      </c>
      <c r="H519" s="20">
        <v>503.9</v>
      </c>
      <c r="I519">
        <v>1511.7</v>
      </c>
      <c r="J519" s="20">
        <f t="shared" si="64"/>
        <v>1511.6999999999998</v>
      </c>
      <c r="K519" s="17" t="str">
        <f>IF('Main Data'!I519&gt;=5000,"High", "Low")</f>
        <v>Low</v>
      </c>
      <c r="L519" s="17">
        <f t="shared" si="65"/>
        <v>2024</v>
      </c>
      <c r="M519" s="17" t="str">
        <f t="shared" si="66"/>
        <v>Tammy Carter</v>
      </c>
      <c r="N519" s="17" t="str">
        <f t="shared" si="67"/>
        <v>TAMMY CARTER</v>
      </c>
      <c r="O519" s="20">
        <f t="shared" si="68"/>
        <v>1360.53</v>
      </c>
      <c r="P519" s="20" t="str">
        <f t="shared" si="69"/>
        <v>Apr-2024</v>
      </c>
      <c r="Q519" s="46">
        <f t="shared" si="70"/>
        <v>4</v>
      </c>
      <c r="R519" s="46">
        <f t="shared" si="71"/>
        <v>2024</v>
      </c>
    </row>
    <row r="520" spans="1:18">
      <c r="A520">
        <v>5581</v>
      </c>
      <c r="B520" s="2">
        <v>45389</v>
      </c>
      <c r="C520" t="s">
        <v>750</v>
      </c>
      <c r="D520" t="s">
        <v>10</v>
      </c>
      <c r="E520" t="s">
        <v>11</v>
      </c>
      <c r="F520" t="s">
        <v>15</v>
      </c>
      <c r="G520">
        <v>5</v>
      </c>
      <c r="H520" s="20">
        <v>994.2</v>
      </c>
      <c r="I520">
        <v>4971</v>
      </c>
      <c r="J520" s="20">
        <f t="shared" si="64"/>
        <v>4971</v>
      </c>
      <c r="K520" s="17" t="str">
        <f>IF('Main Data'!I520&gt;=5000,"High", "Low")</f>
        <v>Low</v>
      </c>
      <c r="L520" s="17">
        <f t="shared" si="65"/>
        <v>2024</v>
      </c>
      <c r="M520" s="17" t="str">
        <f t="shared" si="66"/>
        <v>Lauren Salazar</v>
      </c>
      <c r="N520" s="17" t="str">
        <f t="shared" si="67"/>
        <v>LAUREN SALAZAR</v>
      </c>
      <c r="O520" s="20">
        <f t="shared" si="68"/>
        <v>4473.9000000000005</v>
      </c>
      <c r="P520" s="20" t="str">
        <f t="shared" si="69"/>
        <v>Apr-2024</v>
      </c>
      <c r="Q520" s="46">
        <f t="shared" si="70"/>
        <v>4</v>
      </c>
      <c r="R520" s="46">
        <f t="shared" si="71"/>
        <v>2024</v>
      </c>
    </row>
    <row r="521" spans="1:18">
      <c r="A521">
        <v>2578</v>
      </c>
      <c r="B521" s="2">
        <v>45390</v>
      </c>
      <c r="C521" t="s">
        <v>710</v>
      </c>
      <c r="D521" t="s">
        <v>31</v>
      </c>
      <c r="E521" t="s">
        <v>20</v>
      </c>
      <c r="F521" t="s">
        <v>15</v>
      </c>
      <c r="G521">
        <v>8</v>
      </c>
      <c r="H521" s="20">
        <v>104.76</v>
      </c>
      <c r="I521">
        <v>838.08</v>
      </c>
      <c r="J521" s="20">
        <f t="shared" si="64"/>
        <v>838.08</v>
      </c>
      <c r="K521" s="17" t="str">
        <f>IF('Main Data'!I521&gt;=5000,"High", "Low")</f>
        <v>Low</v>
      </c>
      <c r="L521" s="17">
        <f t="shared" si="65"/>
        <v>2024</v>
      </c>
      <c r="M521" s="17" t="str">
        <f t="shared" si="66"/>
        <v>Sharon King</v>
      </c>
      <c r="N521" s="17" t="str">
        <f t="shared" si="67"/>
        <v>SHARON KING</v>
      </c>
      <c r="O521" s="20">
        <f t="shared" si="68"/>
        <v>754.27200000000005</v>
      </c>
      <c r="P521" s="20" t="str">
        <f t="shared" si="69"/>
        <v>Apr-2024</v>
      </c>
      <c r="Q521" s="46">
        <f t="shared" si="70"/>
        <v>4</v>
      </c>
      <c r="R521" s="46">
        <f t="shared" si="71"/>
        <v>2024</v>
      </c>
    </row>
    <row r="522" spans="1:18">
      <c r="A522">
        <v>7418</v>
      </c>
      <c r="B522" s="2">
        <v>45391</v>
      </c>
      <c r="C522" t="s">
        <v>218</v>
      </c>
      <c r="D522" t="s">
        <v>31</v>
      </c>
      <c r="E522" t="s">
        <v>14</v>
      </c>
      <c r="F522" t="s">
        <v>29</v>
      </c>
      <c r="G522">
        <v>1</v>
      </c>
      <c r="H522" s="20">
        <v>433.5</v>
      </c>
      <c r="I522">
        <v>433.5</v>
      </c>
      <c r="J522" s="20">
        <f t="shared" si="64"/>
        <v>433.5</v>
      </c>
      <c r="K522" s="17" t="str">
        <f>IF('Main Data'!I522&gt;=5000,"High", "Low")</f>
        <v>Low</v>
      </c>
      <c r="L522" s="17">
        <f t="shared" si="65"/>
        <v>2024</v>
      </c>
      <c r="M522" s="17" t="str">
        <f t="shared" si="66"/>
        <v>Philip Sullivan</v>
      </c>
      <c r="N522" s="17" t="str">
        <f t="shared" si="67"/>
        <v>PHILIP SULLIVAN</v>
      </c>
      <c r="O522" s="20">
        <f t="shared" si="68"/>
        <v>390.15000000000003</v>
      </c>
      <c r="P522" s="20" t="str">
        <f t="shared" si="69"/>
        <v>Apr-2024</v>
      </c>
      <c r="Q522" s="46">
        <f t="shared" si="70"/>
        <v>4</v>
      </c>
      <c r="R522" s="46">
        <f t="shared" si="71"/>
        <v>2024</v>
      </c>
    </row>
    <row r="523" spans="1:18">
      <c r="A523">
        <v>7305</v>
      </c>
      <c r="B523" s="2">
        <v>45391</v>
      </c>
      <c r="C523" t="s">
        <v>274</v>
      </c>
      <c r="D523" t="s">
        <v>31</v>
      </c>
      <c r="E523" t="s">
        <v>20</v>
      </c>
      <c r="F523" t="s">
        <v>15</v>
      </c>
      <c r="G523">
        <v>3</v>
      </c>
      <c r="H523" s="20">
        <v>90.24</v>
      </c>
      <c r="I523">
        <v>270.72000000000003</v>
      </c>
      <c r="J523" s="20">
        <f t="shared" si="64"/>
        <v>270.71999999999997</v>
      </c>
      <c r="K523" s="17" t="str">
        <f>IF('Main Data'!I523&gt;=5000,"High", "Low")</f>
        <v>Low</v>
      </c>
      <c r="L523" s="17">
        <f t="shared" si="65"/>
        <v>2024</v>
      </c>
      <c r="M523" s="17" t="str">
        <f t="shared" si="66"/>
        <v>Lori Nguyen</v>
      </c>
      <c r="N523" s="17" t="str">
        <f t="shared" si="67"/>
        <v>LORI NGUYEN</v>
      </c>
      <c r="O523" s="20">
        <f t="shared" si="68"/>
        <v>243.64799999999997</v>
      </c>
      <c r="P523" s="20" t="str">
        <f t="shared" si="69"/>
        <v>Apr-2024</v>
      </c>
      <c r="Q523" s="46">
        <f t="shared" si="70"/>
        <v>4</v>
      </c>
      <c r="R523" s="46">
        <f t="shared" si="71"/>
        <v>2024</v>
      </c>
    </row>
    <row r="524" spans="1:18">
      <c r="A524">
        <v>2553</v>
      </c>
      <c r="B524" s="2">
        <v>45392</v>
      </c>
      <c r="C524" t="s">
        <v>303</v>
      </c>
      <c r="D524" t="s">
        <v>25</v>
      </c>
      <c r="E524" t="s">
        <v>11</v>
      </c>
      <c r="F524" t="s">
        <v>29</v>
      </c>
      <c r="G524">
        <v>5</v>
      </c>
      <c r="H524" s="20">
        <v>137.58000000000001</v>
      </c>
      <c r="I524">
        <v>687.90000000000009</v>
      </c>
      <c r="J524" s="20">
        <f t="shared" si="64"/>
        <v>687.90000000000009</v>
      </c>
      <c r="K524" s="17" t="str">
        <f>IF('Main Data'!I524&gt;=5000,"High", "Low")</f>
        <v>Low</v>
      </c>
      <c r="L524" s="17">
        <f t="shared" si="65"/>
        <v>2024</v>
      </c>
      <c r="M524" s="17" t="str">
        <f t="shared" si="66"/>
        <v>Matthew Waters</v>
      </c>
      <c r="N524" s="17" t="str">
        <f t="shared" si="67"/>
        <v>MATTHEW WATERS</v>
      </c>
      <c r="O524" s="20">
        <f t="shared" si="68"/>
        <v>619.11000000000013</v>
      </c>
      <c r="P524" s="20" t="str">
        <f t="shared" si="69"/>
        <v>Apr-2024</v>
      </c>
      <c r="Q524" s="46">
        <f t="shared" si="70"/>
        <v>4</v>
      </c>
      <c r="R524" s="46">
        <f t="shared" si="71"/>
        <v>2024</v>
      </c>
    </row>
    <row r="525" spans="1:18">
      <c r="A525">
        <v>5665</v>
      </c>
      <c r="B525" s="2">
        <v>45393</v>
      </c>
      <c r="C525" t="s">
        <v>252</v>
      </c>
      <c r="D525" t="s">
        <v>10</v>
      </c>
      <c r="E525" t="s">
        <v>20</v>
      </c>
      <c r="F525" t="s">
        <v>21</v>
      </c>
      <c r="G525">
        <v>6</v>
      </c>
      <c r="H525" s="20">
        <v>817.67</v>
      </c>
      <c r="I525">
        <v>4906.0200000000004</v>
      </c>
      <c r="J525" s="20">
        <f t="shared" si="64"/>
        <v>4906.0199999999995</v>
      </c>
      <c r="K525" s="17" t="str">
        <f>IF('Main Data'!I525&gt;=5000,"High", "Low")</f>
        <v>Low</v>
      </c>
      <c r="L525" s="17">
        <f t="shared" si="65"/>
        <v>2024</v>
      </c>
      <c r="M525" s="17" t="str">
        <f t="shared" si="66"/>
        <v>Ashley Jones</v>
      </c>
      <c r="N525" s="17" t="str">
        <f t="shared" si="67"/>
        <v>ASHLEY JONES</v>
      </c>
      <c r="O525" s="20">
        <f t="shared" si="68"/>
        <v>4415.4179999999997</v>
      </c>
      <c r="P525" s="20" t="str">
        <f t="shared" si="69"/>
        <v>Apr-2024</v>
      </c>
      <c r="Q525" s="46">
        <f t="shared" si="70"/>
        <v>4</v>
      </c>
      <c r="R525" s="46">
        <f t="shared" si="71"/>
        <v>2024</v>
      </c>
    </row>
    <row r="526" spans="1:18">
      <c r="A526">
        <v>3092</v>
      </c>
      <c r="B526" s="2">
        <v>45393</v>
      </c>
      <c r="C526" t="s">
        <v>637</v>
      </c>
      <c r="D526" t="s">
        <v>31</v>
      </c>
      <c r="E526" t="s">
        <v>11</v>
      </c>
      <c r="F526" t="s">
        <v>35</v>
      </c>
      <c r="G526">
        <v>2</v>
      </c>
      <c r="H526" s="20">
        <v>35.39</v>
      </c>
      <c r="I526">
        <v>70.78</v>
      </c>
      <c r="J526" s="20">
        <f t="shared" si="64"/>
        <v>70.78</v>
      </c>
      <c r="K526" s="17" t="str">
        <f>IF('Main Data'!I526&gt;=5000,"High", "Low")</f>
        <v>Low</v>
      </c>
      <c r="L526" s="17">
        <f t="shared" si="65"/>
        <v>2024</v>
      </c>
      <c r="M526" s="17" t="str">
        <f t="shared" si="66"/>
        <v>Kaitlyn Duncan</v>
      </c>
      <c r="N526" s="17" t="str">
        <f t="shared" si="67"/>
        <v>KAITLYN DUNCAN</v>
      </c>
      <c r="O526" s="20">
        <f t="shared" si="68"/>
        <v>63.702000000000005</v>
      </c>
      <c r="P526" s="20" t="str">
        <f t="shared" si="69"/>
        <v>Apr-2024</v>
      </c>
      <c r="Q526" s="46">
        <f t="shared" si="70"/>
        <v>4</v>
      </c>
      <c r="R526" s="46">
        <f t="shared" si="71"/>
        <v>2024</v>
      </c>
    </row>
    <row r="527" spans="1:18">
      <c r="A527">
        <v>5610</v>
      </c>
      <c r="B527" s="2">
        <v>45395</v>
      </c>
      <c r="C527" t="s">
        <v>865</v>
      </c>
      <c r="D527" t="s">
        <v>25</v>
      </c>
      <c r="E527" t="s">
        <v>14</v>
      </c>
      <c r="F527" t="s">
        <v>26</v>
      </c>
      <c r="G527">
        <v>1</v>
      </c>
      <c r="H527" s="20">
        <v>139.4</v>
      </c>
      <c r="I527">
        <v>139.4</v>
      </c>
      <c r="J527" s="20">
        <f t="shared" si="64"/>
        <v>139.4</v>
      </c>
      <c r="K527" s="17" t="str">
        <f>IF('Main Data'!I527&gt;=5000,"High", "Low")</f>
        <v>Low</v>
      </c>
      <c r="L527" s="17">
        <f t="shared" si="65"/>
        <v>2024</v>
      </c>
      <c r="M527" s="17" t="str">
        <f t="shared" si="66"/>
        <v>Regina Cox</v>
      </c>
      <c r="N527" s="17" t="str">
        <f t="shared" si="67"/>
        <v>REGINA COX</v>
      </c>
      <c r="O527" s="20">
        <f t="shared" si="68"/>
        <v>125.46000000000001</v>
      </c>
      <c r="P527" s="20" t="str">
        <f t="shared" si="69"/>
        <v>Apr-2024</v>
      </c>
      <c r="Q527" s="46">
        <f t="shared" si="70"/>
        <v>4</v>
      </c>
      <c r="R527" s="46">
        <f t="shared" si="71"/>
        <v>2024</v>
      </c>
    </row>
    <row r="528" spans="1:18">
      <c r="A528">
        <v>2261</v>
      </c>
      <c r="B528" s="2">
        <v>45395</v>
      </c>
      <c r="C528" t="s">
        <v>884</v>
      </c>
      <c r="D528" t="s">
        <v>10</v>
      </c>
      <c r="E528" t="s">
        <v>14</v>
      </c>
      <c r="F528" t="s">
        <v>21</v>
      </c>
      <c r="G528">
        <v>8</v>
      </c>
      <c r="H528" s="20">
        <v>976.12</v>
      </c>
      <c r="I528">
        <v>7808.96</v>
      </c>
      <c r="J528" s="20">
        <f t="shared" si="64"/>
        <v>7808.96</v>
      </c>
      <c r="K528" s="17" t="str">
        <f>IF('Main Data'!I528&gt;=5000,"High", "Low")</f>
        <v>High</v>
      </c>
      <c r="L528" s="17">
        <f t="shared" si="65"/>
        <v>2024</v>
      </c>
      <c r="M528" s="17" t="str">
        <f t="shared" si="66"/>
        <v>Kristen Cruz</v>
      </c>
      <c r="N528" s="17" t="str">
        <f t="shared" si="67"/>
        <v>KRISTEN CRUZ</v>
      </c>
      <c r="O528" s="20">
        <f t="shared" si="68"/>
        <v>7028.0640000000003</v>
      </c>
      <c r="P528" s="20" t="str">
        <f t="shared" si="69"/>
        <v>Apr-2024</v>
      </c>
      <c r="Q528" s="46">
        <f t="shared" si="70"/>
        <v>4</v>
      </c>
      <c r="R528" s="46">
        <f t="shared" si="71"/>
        <v>2024</v>
      </c>
    </row>
    <row r="529" spans="1:18">
      <c r="A529">
        <v>6863</v>
      </c>
      <c r="B529" s="2">
        <v>45396</v>
      </c>
      <c r="C529" t="s">
        <v>140</v>
      </c>
      <c r="D529" t="s">
        <v>10</v>
      </c>
      <c r="E529" t="s">
        <v>11</v>
      </c>
      <c r="F529" t="s">
        <v>15</v>
      </c>
      <c r="G529">
        <v>4</v>
      </c>
      <c r="H529" s="20">
        <v>918.14</v>
      </c>
      <c r="I529">
        <v>3672.56</v>
      </c>
      <c r="J529" s="20">
        <f t="shared" si="64"/>
        <v>3672.56</v>
      </c>
      <c r="K529" s="17" t="str">
        <f>IF('Main Data'!I529&gt;=5000,"High", "Low")</f>
        <v>Low</v>
      </c>
      <c r="L529" s="17">
        <f t="shared" si="65"/>
        <v>2024</v>
      </c>
      <c r="M529" s="17" t="str">
        <f t="shared" si="66"/>
        <v>Courtney Padilla</v>
      </c>
      <c r="N529" s="17" t="str">
        <f t="shared" si="67"/>
        <v>COURTNEY PADILLA</v>
      </c>
      <c r="O529" s="20">
        <f t="shared" si="68"/>
        <v>3305.3040000000001</v>
      </c>
      <c r="P529" s="20" t="str">
        <f t="shared" si="69"/>
        <v>Apr-2024</v>
      </c>
      <c r="Q529" s="46">
        <f t="shared" si="70"/>
        <v>4</v>
      </c>
      <c r="R529" s="46">
        <f t="shared" si="71"/>
        <v>2024</v>
      </c>
    </row>
    <row r="530" spans="1:18">
      <c r="A530">
        <v>8734</v>
      </c>
      <c r="B530" s="2">
        <v>45396</v>
      </c>
      <c r="C530" t="s">
        <v>298</v>
      </c>
      <c r="D530" t="s">
        <v>10</v>
      </c>
      <c r="E530" t="s">
        <v>20</v>
      </c>
      <c r="F530" t="s">
        <v>43</v>
      </c>
      <c r="G530">
        <v>3</v>
      </c>
      <c r="H530" s="20">
        <v>167.02</v>
      </c>
      <c r="I530">
        <v>501.06000000000012</v>
      </c>
      <c r="J530" s="20">
        <f t="shared" si="64"/>
        <v>501.06000000000006</v>
      </c>
      <c r="K530" s="17" t="str">
        <f>IF('Main Data'!I530&gt;=5000,"High", "Low")</f>
        <v>Low</v>
      </c>
      <c r="L530" s="17">
        <f t="shared" si="65"/>
        <v>2024</v>
      </c>
      <c r="M530" s="17" t="str">
        <f t="shared" si="66"/>
        <v>Joanne Thomas</v>
      </c>
      <c r="N530" s="17" t="str">
        <f t="shared" si="67"/>
        <v>JOANNE THOMAS</v>
      </c>
      <c r="O530" s="20">
        <f t="shared" si="68"/>
        <v>450.95400000000006</v>
      </c>
      <c r="P530" s="20" t="str">
        <f t="shared" si="69"/>
        <v>Apr-2024</v>
      </c>
      <c r="Q530" s="46">
        <f t="shared" si="70"/>
        <v>4</v>
      </c>
      <c r="R530" s="46">
        <f t="shared" si="71"/>
        <v>2024</v>
      </c>
    </row>
    <row r="531" spans="1:18">
      <c r="A531">
        <v>7151</v>
      </c>
      <c r="B531" s="2">
        <v>45396</v>
      </c>
      <c r="C531" t="s">
        <v>339</v>
      </c>
      <c r="D531" t="s">
        <v>25</v>
      </c>
      <c r="E531" t="s">
        <v>11</v>
      </c>
      <c r="F531" t="s">
        <v>21</v>
      </c>
      <c r="G531">
        <v>7</v>
      </c>
      <c r="H531" s="20">
        <v>752.16</v>
      </c>
      <c r="I531">
        <v>5265.12</v>
      </c>
      <c r="J531" s="20">
        <f t="shared" si="64"/>
        <v>5265.12</v>
      </c>
      <c r="K531" s="17" t="str">
        <f>IF('Main Data'!I531&gt;=5000,"High", "Low")</f>
        <v>High</v>
      </c>
      <c r="L531" s="17">
        <f t="shared" si="65"/>
        <v>2024</v>
      </c>
      <c r="M531" s="17" t="str">
        <f t="shared" si="66"/>
        <v>Heidi Davidson</v>
      </c>
      <c r="N531" s="17" t="str">
        <f t="shared" si="67"/>
        <v>HEIDI DAVIDSON</v>
      </c>
      <c r="O531" s="20">
        <f t="shared" si="68"/>
        <v>4738.6080000000002</v>
      </c>
      <c r="P531" s="20" t="str">
        <f t="shared" si="69"/>
        <v>Apr-2024</v>
      </c>
      <c r="Q531" s="46">
        <f t="shared" si="70"/>
        <v>4</v>
      </c>
      <c r="R531" s="46">
        <f t="shared" si="71"/>
        <v>2024</v>
      </c>
    </row>
    <row r="532" spans="1:18">
      <c r="A532">
        <v>8939</v>
      </c>
      <c r="B532" s="2">
        <v>45396</v>
      </c>
      <c r="C532" t="s">
        <v>826</v>
      </c>
      <c r="D532" t="s">
        <v>31</v>
      </c>
      <c r="E532" t="s">
        <v>20</v>
      </c>
      <c r="F532" t="s">
        <v>21</v>
      </c>
      <c r="G532">
        <v>6</v>
      </c>
      <c r="H532" s="20">
        <v>373.86</v>
      </c>
      <c r="I532">
        <v>2243.16</v>
      </c>
      <c r="J532" s="20">
        <f t="shared" si="64"/>
        <v>2243.16</v>
      </c>
      <c r="K532" s="17" t="str">
        <f>IF('Main Data'!I532&gt;=5000,"High", "Low")</f>
        <v>Low</v>
      </c>
      <c r="L532" s="17">
        <f t="shared" si="65"/>
        <v>2024</v>
      </c>
      <c r="M532" s="17" t="str">
        <f t="shared" si="66"/>
        <v>Jessica Allen</v>
      </c>
      <c r="N532" s="17" t="str">
        <f t="shared" si="67"/>
        <v>JESSICA ALLEN</v>
      </c>
      <c r="O532" s="20">
        <f t="shared" si="68"/>
        <v>2018.8440000000003</v>
      </c>
      <c r="P532" s="20" t="str">
        <f t="shared" si="69"/>
        <v>Apr-2024</v>
      </c>
      <c r="Q532" s="46">
        <f t="shared" si="70"/>
        <v>4</v>
      </c>
      <c r="R532" s="46">
        <f t="shared" si="71"/>
        <v>2024</v>
      </c>
    </row>
    <row r="533" spans="1:18">
      <c r="A533">
        <v>9636</v>
      </c>
      <c r="B533" s="2">
        <v>45397</v>
      </c>
      <c r="C533" t="s">
        <v>926</v>
      </c>
      <c r="D533" t="s">
        <v>31</v>
      </c>
      <c r="E533" t="s">
        <v>20</v>
      </c>
      <c r="F533" t="s">
        <v>26</v>
      </c>
      <c r="G533">
        <v>7</v>
      </c>
      <c r="H533" s="20">
        <v>80.540000000000006</v>
      </c>
      <c r="I533">
        <v>563.78000000000009</v>
      </c>
      <c r="J533" s="20">
        <f t="shared" si="64"/>
        <v>563.78000000000009</v>
      </c>
      <c r="K533" s="17" t="str">
        <f>IF('Main Data'!I533&gt;=5000,"High", "Low")</f>
        <v>Low</v>
      </c>
      <c r="L533" s="17">
        <f t="shared" si="65"/>
        <v>2024</v>
      </c>
      <c r="M533" s="17" t="str">
        <f t="shared" si="66"/>
        <v>Sarah Fleming</v>
      </c>
      <c r="N533" s="17" t="str">
        <f t="shared" si="67"/>
        <v>SARAH FLEMING</v>
      </c>
      <c r="O533" s="20">
        <f t="shared" si="68"/>
        <v>507.40200000000004</v>
      </c>
      <c r="P533" s="20" t="str">
        <f t="shared" si="69"/>
        <v>Apr-2024</v>
      </c>
      <c r="Q533" s="46">
        <f t="shared" si="70"/>
        <v>4</v>
      </c>
      <c r="R533" s="46">
        <f t="shared" si="71"/>
        <v>2024</v>
      </c>
    </row>
    <row r="534" spans="1:18">
      <c r="A534">
        <v>1557</v>
      </c>
      <c r="B534" s="2">
        <v>45397</v>
      </c>
      <c r="C534" t="s">
        <v>931</v>
      </c>
      <c r="D534" t="s">
        <v>25</v>
      </c>
      <c r="E534" t="s">
        <v>11</v>
      </c>
      <c r="F534" t="s">
        <v>29</v>
      </c>
      <c r="G534">
        <v>5</v>
      </c>
      <c r="H534" s="20">
        <v>303.57</v>
      </c>
      <c r="I534">
        <v>1517.85</v>
      </c>
      <c r="J534" s="20">
        <f t="shared" si="64"/>
        <v>1517.85</v>
      </c>
      <c r="K534" s="17" t="str">
        <f>IF('Main Data'!I534&gt;=5000,"High", "Low")</f>
        <v>Low</v>
      </c>
      <c r="L534" s="17">
        <f t="shared" si="65"/>
        <v>2024</v>
      </c>
      <c r="M534" s="17" t="str">
        <f t="shared" si="66"/>
        <v>Jennifer Lopez</v>
      </c>
      <c r="N534" s="17" t="str">
        <f t="shared" si="67"/>
        <v>JENNIFER LOPEZ</v>
      </c>
      <c r="O534" s="20">
        <f t="shared" si="68"/>
        <v>1366.0650000000001</v>
      </c>
      <c r="P534" s="20" t="str">
        <f t="shared" si="69"/>
        <v>Apr-2024</v>
      </c>
      <c r="Q534" s="46">
        <f t="shared" si="70"/>
        <v>4</v>
      </c>
      <c r="R534" s="46">
        <f t="shared" si="71"/>
        <v>2024</v>
      </c>
    </row>
    <row r="535" spans="1:18">
      <c r="A535">
        <v>1848</v>
      </c>
      <c r="B535" s="2">
        <v>45400</v>
      </c>
      <c r="C535" t="s">
        <v>259</v>
      </c>
      <c r="D535" t="s">
        <v>25</v>
      </c>
      <c r="E535" t="s">
        <v>20</v>
      </c>
      <c r="F535" t="s">
        <v>21</v>
      </c>
      <c r="G535">
        <v>2</v>
      </c>
      <c r="H535" s="20">
        <v>878.69</v>
      </c>
      <c r="I535">
        <v>1757.38</v>
      </c>
      <c r="J535" s="20">
        <f t="shared" si="64"/>
        <v>1757.38</v>
      </c>
      <c r="K535" s="17" t="str">
        <f>IF('Main Data'!I535&gt;=5000,"High", "Low")</f>
        <v>Low</v>
      </c>
      <c r="L535" s="17">
        <f t="shared" si="65"/>
        <v>2024</v>
      </c>
      <c r="M535" s="17" t="str">
        <f t="shared" si="66"/>
        <v>Nicholas Wright</v>
      </c>
      <c r="N535" s="17" t="str">
        <f t="shared" si="67"/>
        <v>NICHOLAS WRIGHT</v>
      </c>
      <c r="O535" s="20">
        <f t="shared" si="68"/>
        <v>1581.6420000000001</v>
      </c>
      <c r="P535" s="20" t="str">
        <f t="shared" si="69"/>
        <v>Apr-2024</v>
      </c>
      <c r="Q535" s="46">
        <f t="shared" si="70"/>
        <v>4</v>
      </c>
      <c r="R535" s="46">
        <f t="shared" si="71"/>
        <v>2024</v>
      </c>
    </row>
    <row r="536" spans="1:18">
      <c r="A536">
        <v>2290</v>
      </c>
      <c r="B536" s="2">
        <v>45403</v>
      </c>
      <c r="C536" t="s">
        <v>672</v>
      </c>
      <c r="D536" t="s">
        <v>31</v>
      </c>
      <c r="E536" t="s">
        <v>14</v>
      </c>
      <c r="F536" t="s">
        <v>21</v>
      </c>
      <c r="G536">
        <v>6</v>
      </c>
      <c r="H536" s="20">
        <v>684.31</v>
      </c>
      <c r="I536">
        <v>4105.8599999999997</v>
      </c>
      <c r="J536" s="20">
        <f t="shared" si="64"/>
        <v>4105.8599999999997</v>
      </c>
      <c r="K536" s="17" t="str">
        <f>IF('Main Data'!I536&gt;=5000,"High", "Low")</f>
        <v>Low</v>
      </c>
      <c r="L536" s="17">
        <f t="shared" si="65"/>
        <v>2024</v>
      </c>
      <c r="M536" s="17" t="str">
        <f t="shared" si="66"/>
        <v>Russell Burns Md</v>
      </c>
      <c r="N536" s="17" t="str">
        <f t="shared" si="67"/>
        <v>RUSSELL BURNS MD</v>
      </c>
      <c r="O536" s="20">
        <f t="shared" si="68"/>
        <v>3695.2740000000003</v>
      </c>
      <c r="P536" s="20" t="str">
        <f t="shared" si="69"/>
        <v>Apr-2024</v>
      </c>
      <c r="Q536" s="46">
        <f t="shared" si="70"/>
        <v>4</v>
      </c>
      <c r="R536" s="46">
        <f t="shared" si="71"/>
        <v>2024</v>
      </c>
    </row>
    <row r="537" spans="1:18">
      <c r="A537">
        <v>6679</v>
      </c>
      <c r="B537" s="2">
        <v>45404</v>
      </c>
      <c r="C537" t="s">
        <v>125</v>
      </c>
      <c r="D537" t="s">
        <v>31</v>
      </c>
      <c r="E537" t="s">
        <v>14</v>
      </c>
      <c r="F537" t="s">
        <v>35</v>
      </c>
      <c r="G537">
        <v>5</v>
      </c>
      <c r="H537" s="20">
        <v>773.2</v>
      </c>
      <c r="I537">
        <v>3866</v>
      </c>
      <c r="J537" s="20">
        <f t="shared" si="64"/>
        <v>3866</v>
      </c>
      <c r="K537" s="17" t="str">
        <f>IF('Main Data'!I537&gt;=5000,"High", "Low")</f>
        <v>Low</v>
      </c>
      <c r="L537" s="17">
        <f t="shared" si="65"/>
        <v>2024</v>
      </c>
      <c r="M537" s="17" t="str">
        <f t="shared" si="66"/>
        <v>Bradley Burke</v>
      </c>
      <c r="N537" s="17" t="str">
        <f t="shared" si="67"/>
        <v>BRADLEY BURKE</v>
      </c>
      <c r="O537" s="20">
        <f t="shared" si="68"/>
        <v>3479.4000000000005</v>
      </c>
      <c r="P537" s="20" t="str">
        <f t="shared" si="69"/>
        <v>Apr-2024</v>
      </c>
      <c r="Q537" s="46">
        <f t="shared" si="70"/>
        <v>4</v>
      </c>
      <c r="R537" s="46">
        <f t="shared" si="71"/>
        <v>2024</v>
      </c>
    </row>
    <row r="538" spans="1:18">
      <c r="A538">
        <v>9125</v>
      </c>
      <c r="B538" s="2">
        <v>45404</v>
      </c>
      <c r="C538" t="s">
        <v>313</v>
      </c>
      <c r="D538" t="s">
        <v>25</v>
      </c>
      <c r="E538" t="s">
        <v>20</v>
      </c>
      <c r="F538" t="s">
        <v>43</v>
      </c>
      <c r="G538">
        <v>6</v>
      </c>
      <c r="H538" s="20">
        <v>981.37</v>
      </c>
      <c r="I538">
        <v>5888.22</v>
      </c>
      <c r="J538" s="20">
        <f t="shared" si="64"/>
        <v>5888.22</v>
      </c>
      <c r="K538" s="17" t="str">
        <f>IF('Main Data'!I538&gt;=5000,"High", "Low")</f>
        <v>High</v>
      </c>
      <c r="L538" s="17">
        <f t="shared" si="65"/>
        <v>2024</v>
      </c>
      <c r="M538" s="17" t="str">
        <f t="shared" si="66"/>
        <v>Michael Miller</v>
      </c>
      <c r="N538" s="17" t="str">
        <f t="shared" si="67"/>
        <v>MICHAEL MILLER</v>
      </c>
      <c r="O538" s="20">
        <f t="shared" si="68"/>
        <v>5299.3980000000001</v>
      </c>
      <c r="P538" s="20" t="str">
        <f t="shared" si="69"/>
        <v>Apr-2024</v>
      </c>
      <c r="Q538" s="46">
        <f t="shared" si="70"/>
        <v>4</v>
      </c>
      <c r="R538" s="46">
        <f t="shared" si="71"/>
        <v>2024</v>
      </c>
    </row>
    <row r="539" spans="1:18">
      <c r="A539">
        <v>8865</v>
      </c>
      <c r="B539" s="2">
        <v>45405</v>
      </c>
      <c r="C539" t="s">
        <v>703</v>
      </c>
      <c r="D539" t="s">
        <v>17</v>
      </c>
      <c r="E539" t="s">
        <v>14</v>
      </c>
      <c r="F539" t="s">
        <v>35</v>
      </c>
      <c r="G539">
        <v>8</v>
      </c>
      <c r="H539" s="20">
        <v>627.62</v>
      </c>
      <c r="I539">
        <v>5020.96</v>
      </c>
      <c r="J539" s="20">
        <f t="shared" si="64"/>
        <v>5020.96</v>
      </c>
      <c r="K539" s="17" t="str">
        <f>IF('Main Data'!I539&gt;=5000,"High", "Low")</f>
        <v>High</v>
      </c>
      <c r="L539" s="17">
        <f t="shared" si="65"/>
        <v>2024</v>
      </c>
      <c r="M539" s="17" t="str">
        <f t="shared" si="66"/>
        <v>Lori Morris</v>
      </c>
      <c r="N539" s="17" t="str">
        <f t="shared" si="67"/>
        <v>LORI MORRIS</v>
      </c>
      <c r="O539" s="20">
        <f t="shared" si="68"/>
        <v>4518.8640000000005</v>
      </c>
      <c r="P539" s="20" t="str">
        <f t="shared" si="69"/>
        <v>Apr-2024</v>
      </c>
      <c r="Q539" s="46">
        <f t="shared" si="70"/>
        <v>4</v>
      </c>
      <c r="R539" s="46">
        <f t="shared" si="71"/>
        <v>2024</v>
      </c>
    </row>
    <row r="540" spans="1:18">
      <c r="A540">
        <v>6599</v>
      </c>
      <c r="B540" s="2">
        <v>45407</v>
      </c>
      <c r="C540" t="s">
        <v>365</v>
      </c>
      <c r="D540" t="s">
        <v>31</v>
      </c>
      <c r="E540" t="s">
        <v>20</v>
      </c>
      <c r="F540" t="s">
        <v>29</v>
      </c>
      <c r="G540">
        <v>1</v>
      </c>
      <c r="H540" s="20">
        <v>403.62</v>
      </c>
      <c r="I540">
        <v>403.62</v>
      </c>
      <c r="J540" s="20">
        <f t="shared" si="64"/>
        <v>403.62</v>
      </c>
      <c r="K540" s="17" t="str">
        <f>IF('Main Data'!I540&gt;=5000,"High", "Low")</f>
        <v>Low</v>
      </c>
      <c r="L540" s="17">
        <f t="shared" si="65"/>
        <v>2024</v>
      </c>
      <c r="M540" s="17" t="str">
        <f t="shared" si="66"/>
        <v>Matthew Coleman</v>
      </c>
      <c r="N540" s="17" t="str">
        <f t="shared" si="67"/>
        <v>MATTHEW COLEMAN</v>
      </c>
      <c r="O540" s="20">
        <f t="shared" si="68"/>
        <v>363.25800000000004</v>
      </c>
      <c r="P540" s="20" t="str">
        <f t="shared" si="69"/>
        <v>Apr-2024</v>
      </c>
      <c r="Q540" s="46">
        <f t="shared" si="70"/>
        <v>4</v>
      </c>
      <c r="R540" s="46">
        <f t="shared" si="71"/>
        <v>2024</v>
      </c>
    </row>
    <row r="541" spans="1:18">
      <c r="A541">
        <v>6804</v>
      </c>
      <c r="B541" s="2">
        <v>45408</v>
      </c>
      <c r="C541" t="s">
        <v>836</v>
      </c>
      <c r="D541" t="s">
        <v>25</v>
      </c>
      <c r="E541" t="s">
        <v>11</v>
      </c>
      <c r="F541" t="s">
        <v>21</v>
      </c>
      <c r="G541">
        <v>9</v>
      </c>
      <c r="H541" s="20">
        <v>445.12</v>
      </c>
      <c r="I541">
        <v>4006.08</v>
      </c>
      <c r="J541" s="20">
        <f t="shared" si="64"/>
        <v>4006.08</v>
      </c>
      <c r="K541" s="17" t="str">
        <f>IF('Main Data'!I541&gt;=5000,"High", "Low")</f>
        <v>Low</v>
      </c>
      <c r="L541" s="17">
        <f t="shared" si="65"/>
        <v>2024</v>
      </c>
      <c r="M541" s="17" t="str">
        <f t="shared" si="66"/>
        <v>Lorraine Turner</v>
      </c>
      <c r="N541" s="17" t="str">
        <f t="shared" si="67"/>
        <v>LORRAINE TURNER</v>
      </c>
      <c r="O541" s="20">
        <f t="shared" si="68"/>
        <v>3605.4720000000002</v>
      </c>
      <c r="P541" s="20" t="str">
        <f t="shared" si="69"/>
        <v>Apr-2024</v>
      </c>
      <c r="Q541" s="46">
        <f t="shared" si="70"/>
        <v>4</v>
      </c>
      <c r="R541" s="46">
        <f t="shared" si="71"/>
        <v>2024</v>
      </c>
    </row>
    <row r="542" spans="1:18">
      <c r="A542">
        <v>7799</v>
      </c>
      <c r="B542" s="2">
        <v>45408</v>
      </c>
      <c r="C542" t="s">
        <v>881</v>
      </c>
      <c r="D542" t="s">
        <v>10</v>
      </c>
      <c r="E542" t="s">
        <v>20</v>
      </c>
      <c r="F542" t="s">
        <v>35</v>
      </c>
      <c r="G542">
        <v>4</v>
      </c>
      <c r="H542" s="20">
        <v>223.05</v>
      </c>
      <c r="I542">
        <v>892.2</v>
      </c>
      <c r="J542" s="20">
        <f t="shared" si="64"/>
        <v>892.2</v>
      </c>
      <c r="K542" s="17" t="str">
        <f>IF('Main Data'!I542&gt;=5000,"High", "Low")</f>
        <v>Low</v>
      </c>
      <c r="L542" s="17">
        <f t="shared" si="65"/>
        <v>2024</v>
      </c>
      <c r="M542" s="17" t="str">
        <f t="shared" si="66"/>
        <v>Bradley Wallace</v>
      </c>
      <c r="N542" s="17" t="str">
        <f t="shared" si="67"/>
        <v>BRADLEY WALLACE</v>
      </c>
      <c r="O542" s="20">
        <f t="shared" si="68"/>
        <v>802.98</v>
      </c>
      <c r="P542" s="20" t="str">
        <f t="shared" si="69"/>
        <v>Apr-2024</v>
      </c>
      <c r="Q542" s="46">
        <f t="shared" si="70"/>
        <v>4</v>
      </c>
      <c r="R542" s="46">
        <f t="shared" si="71"/>
        <v>2024</v>
      </c>
    </row>
    <row r="543" spans="1:18">
      <c r="A543">
        <v>4231</v>
      </c>
      <c r="B543" s="2">
        <v>45410</v>
      </c>
      <c r="C543" t="s">
        <v>372</v>
      </c>
      <c r="D543" t="s">
        <v>17</v>
      </c>
      <c r="E543" t="s">
        <v>14</v>
      </c>
      <c r="F543" t="s">
        <v>26</v>
      </c>
      <c r="G543">
        <v>9</v>
      </c>
      <c r="H543" s="20">
        <v>40.82</v>
      </c>
      <c r="I543">
        <v>367.38</v>
      </c>
      <c r="J543" s="20">
        <f t="shared" si="64"/>
        <v>367.38</v>
      </c>
      <c r="K543" s="17" t="str">
        <f>IF('Main Data'!I543&gt;=5000,"High", "Low")</f>
        <v>Low</v>
      </c>
      <c r="L543" s="17">
        <f t="shared" si="65"/>
        <v>2024</v>
      </c>
      <c r="M543" s="17" t="str">
        <f t="shared" si="66"/>
        <v>Christopher Peterson</v>
      </c>
      <c r="N543" s="17" t="str">
        <f t="shared" si="67"/>
        <v>CHRISTOPHER PETERSON</v>
      </c>
      <c r="O543" s="20">
        <f t="shared" si="68"/>
        <v>330.642</v>
      </c>
      <c r="P543" s="20" t="str">
        <f t="shared" si="69"/>
        <v>Apr-2024</v>
      </c>
      <c r="Q543" s="46">
        <f t="shared" si="70"/>
        <v>4</v>
      </c>
      <c r="R543" s="46">
        <f t="shared" si="71"/>
        <v>2024</v>
      </c>
    </row>
    <row r="544" spans="1:18">
      <c r="A544">
        <v>5381</v>
      </c>
      <c r="B544" s="2">
        <v>45410</v>
      </c>
      <c r="C544" t="s">
        <v>838</v>
      </c>
      <c r="D544" t="s">
        <v>31</v>
      </c>
      <c r="E544" t="s">
        <v>14</v>
      </c>
      <c r="F544" t="s">
        <v>18</v>
      </c>
      <c r="G544">
        <v>2</v>
      </c>
      <c r="H544" s="20">
        <v>644.41999999999996</v>
      </c>
      <c r="I544">
        <v>1288.8399999999999</v>
      </c>
      <c r="J544" s="20">
        <f t="shared" si="64"/>
        <v>1288.8399999999999</v>
      </c>
      <c r="K544" s="17" t="str">
        <f>IF('Main Data'!I544&gt;=5000,"High", "Low")</f>
        <v>Low</v>
      </c>
      <c r="L544" s="17">
        <f t="shared" si="65"/>
        <v>2024</v>
      </c>
      <c r="M544" s="17" t="str">
        <f t="shared" si="66"/>
        <v>Elizabeth Roach</v>
      </c>
      <c r="N544" s="17" t="str">
        <f t="shared" si="67"/>
        <v>ELIZABETH ROACH</v>
      </c>
      <c r="O544" s="20">
        <f t="shared" si="68"/>
        <v>1159.9559999999999</v>
      </c>
      <c r="P544" s="20" t="str">
        <f t="shared" si="69"/>
        <v>Apr-2024</v>
      </c>
      <c r="Q544" s="46">
        <f t="shared" si="70"/>
        <v>4</v>
      </c>
      <c r="R544" s="46">
        <f t="shared" si="71"/>
        <v>2024</v>
      </c>
    </row>
    <row r="545" spans="1:18">
      <c r="A545">
        <v>2252</v>
      </c>
      <c r="B545" s="2">
        <v>45411</v>
      </c>
      <c r="C545" t="s">
        <v>374</v>
      </c>
      <c r="D545" t="s">
        <v>31</v>
      </c>
      <c r="E545" t="s">
        <v>11</v>
      </c>
      <c r="F545" t="s">
        <v>43</v>
      </c>
      <c r="G545">
        <v>1</v>
      </c>
      <c r="H545" s="20">
        <v>374.84</v>
      </c>
      <c r="I545">
        <v>374.84</v>
      </c>
      <c r="J545" s="20">
        <f t="shared" si="64"/>
        <v>374.84</v>
      </c>
      <c r="K545" s="17" t="str">
        <f>IF('Main Data'!I545&gt;=5000,"High", "Low")</f>
        <v>Low</v>
      </c>
      <c r="L545" s="17">
        <f t="shared" si="65"/>
        <v>2024</v>
      </c>
      <c r="M545" s="17" t="str">
        <f t="shared" si="66"/>
        <v>Jose Marquez</v>
      </c>
      <c r="N545" s="17" t="str">
        <f t="shared" si="67"/>
        <v>JOSE MARQUEZ</v>
      </c>
      <c r="O545" s="20">
        <f t="shared" si="68"/>
        <v>337.35599999999999</v>
      </c>
      <c r="P545" s="20" t="str">
        <f t="shared" si="69"/>
        <v>Apr-2024</v>
      </c>
      <c r="Q545" s="46">
        <f t="shared" si="70"/>
        <v>4</v>
      </c>
      <c r="R545" s="46">
        <f t="shared" si="71"/>
        <v>2024</v>
      </c>
    </row>
    <row r="546" spans="1:18">
      <c r="A546">
        <v>1717</v>
      </c>
      <c r="B546" s="2">
        <v>45412</v>
      </c>
      <c r="C546" t="s">
        <v>792</v>
      </c>
      <c r="D546" t="s">
        <v>10</v>
      </c>
      <c r="E546" t="s">
        <v>11</v>
      </c>
      <c r="F546" t="s">
        <v>35</v>
      </c>
      <c r="G546">
        <v>1</v>
      </c>
      <c r="H546" s="20">
        <v>403.01</v>
      </c>
      <c r="I546">
        <v>403.01</v>
      </c>
      <c r="J546" s="20">
        <f t="shared" si="64"/>
        <v>403.01</v>
      </c>
      <c r="K546" s="17" t="str">
        <f>IF('Main Data'!I546&gt;=5000,"High", "Low")</f>
        <v>Low</v>
      </c>
      <c r="L546" s="17">
        <f t="shared" si="65"/>
        <v>2024</v>
      </c>
      <c r="M546" s="17" t="str">
        <f t="shared" si="66"/>
        <v>Harry Evans</v>
      </c>
      <c r="N546" s="17" t="str">
        <f t="shared" si="67"/>
        <v>HARRY EVANS</v>
      </c>
      <c r="O546" s="20">
        <f t="shared" si="68"/>
        <v>362.709</v>
      </c>
      <c r="P546" s="20" t="str">
        <f t="shared" si="69"/>
        <v>Apr-2024</v>
      </c>
      <c r="Q546" s="46">
        <f t="shared" si="70"/>
        <v>4</v>
      </c>
      <c r="R546" s="46">
        <f t="shared" si="71"/>
        <v>2024</v>
      </c>
    </row>
    <row r="547" spans="1:18">
      <c r="A547">
        <v>8940</v>
      </c>
      <c r="B547" s="2">
        <v>45412</v>
      </c>
      <c r="C547" t="s">
        <v>804</v>
      </c>
      <c r="D547" t="s">
        <v>17</v>
      </c>
      <c r="E547" t="s">
        <v>14</v>
      </c>
      <c r="F547" t="s">
        <v>15</v>
      </c>
      <c r="G547">
        <v>2</v>
      </c>
      <c r="H547" s="20">
        <v>386.82</v>
      </c>
      <c r="I547">
        <v>773.64</v>
      </c>
      <c r="J547" s="20">
        <f t="shared" si="64"/>
        <v>773.64</v>
      </c>
      <c r="K547" s="17" t="str">
        <f>IF('Main Data'!I547&gt;=5000,"High", "Low")</f>
        <v>Low</v>
      </c>
      <c r="L547" s="17">
        <f t="shared" si="65"/>
        <v>2024</v>
      </c>
      <c r="M547" s="17" t="str">
        <f t="shared" si="66"/>
        <v>Morgan Mercado</v>
      </c>
      <c r="N547" s="17" t="str">
        <f t="shared" si="67"/>
        <v>MORGAN MERCADO</v>
      </c>
      <c r="O547" s="20">
        <f t="shared" si="68"/>
        <v>696.27599999999995</v>
      </c>
      <c r="P547" s="20" t="str">
        <f t="shared" si="69"/>
        <v>Apr-2024</v>
      </c>
      <c r="Q547" s="46">
        <f t="shared" si="70"/>
        <v>4</v>
      </c>
      <c r="R547" s="46">
        <f t="shared" si="71"/>
        <v>2024</v>
      </c>
    </row>
    <row r="548" spans="1:18">
      <c r="A548">
        <v>4678</v>
      </c>
      <c r="B548" s="2">
        <v>45415</v>
      </c>
      <c r="C548" t="s">
        <v>32</v>
      </c>
      <c r="D548" t="s">
        <v>10</v>
      </c>
      <c r="E548" t="s">
        <v>11</v>
      </c>
      <c r="F548" t="s">
        <v>26</v>
      </c>
      <c r="G548">
        <v>8</v>
      </c>
      <c r="H548" s="20">
        <v>725.04</v>
      </c>
      <c r="I548">
        <v>5800.32</v>
      </c>
      <c r="J548" s="20">
        <f t="shared" si="64"/>
        <v>5800.32</v>
      </c>
      <c r="K548" s="17" t="str">
        <f>IF('Main Data'!I548&gt;=5000,"High", "Low")</f>
        <v>High</v>
      </c>
      <c r="L548" s="17">
        <f t="shared" si="65"/>
        <v>2024</v>
      </c>
      <c r="M548" s="17" t="str">
        <f t="shared" si="66"/>
        <v>Stacy Phillips</v>
      </c>
      <c r="N548" s="17" t="str">
        <f t="shared" si="67"/>
        <v>STACY PHILLIPS</v>
      </c>
      <c r="O548" s="20">
        <f t="shared" si="68"/>
        <v>5220.2879999999996</v>
      </c>
      <c r="P548" s="20" t="str">
        <f t="shared" si="69"/>
        <v>May-2024</v>
      </c>
      <c r="Q548" s="46">
        <f t="shared" si="70"/>
        <v>5</v>
      </c>
      <c r="R548" s="46">
        <f t="shared" si="71"/>
        <v>2024</v>
      </c>
    </row>
    <row r="549" spans="1:18">
      <c r="A549">
        <v>4818</v>
      </c>
      <c r="B549" s="2">
        <v>45415</v>
      </c>
      <c r="C549" t="s">
        <v>40</v>
      </c>
      <c r="D549" t="s">
        <v>25</v>
      </c>
      <c r="E549" t="s">
        <v>20</v>
      </c>
      <c r="F549" t="s">
        <v>18</v>
      </c>
      <c r="G549">
        <v>6</v>
      </c>
      <c r="H549" s="20">
        <v>897.37</v>
      </c>
      <c r="I549">
        <v>5384.22</v>
      </c>
      <c r="J549" s="20">
        <f t="shared" si="64"/>
        <v>5384.22</v>
      </c>
      <c r="K549" s="17" t="str">
        <f>IF('Main Data'!I549&gt;=5000,"High", "Low")</f>
        <v>High</v>
      </c>
      <c r="L549" s="17">
        <f t="shared" si="65"/>
        <v>2024</v>
      </c>
      <c r="M549" s="17" t="str">
        <f t="shared" si="66"/>
        <v>Alexander Jackson</v>
      </c>
      <c r="N549" s="17" t="str">
        <f t="shared" si="67"/>
        <v>ALEXANDER JACKSON</v>
      </c>
      <c r="O549" s="20">
        <f t="shared" si="68"/>
        <v>4845.7980000000007</v>
      </c>
      <c r="P549" s="20" t="str">
        <f t="shared" si="69"/>
        <v>May-2024</v>
      </c>
      <c r="Q549" s="46">
        <f t="shared" si="70"/>
        <v>5</v>
      </c>
      <c r="R549" s="46">
        <f t="shared" si="71"/>
        <v>2024</v>
      </c>
    </row>
    <row r="550" spans="1:18">
      <c r="A550">
        <v>7154</v>
      </c>
      <c r="B550" s="2">
        <v>45416</v>
      </c>
      <c r="C550" t="s">
        <v>158</v>
      </c>
      <c r="D550" t="s">
        <v>17</v>
      </c>
      <c r="E550" t="s">
        <v>11</v>
      </c>
      <c r="F550" t="s">
        <v>43</v>
      </c>
      <c r="G550">
        <v>3</v>
      </c>
      <c r="H550" s="20">
        <v>708.52</v>
      </c>
      <c r="I550">
        <v>2125.56</v>
      </c>
      <c r="J550" s="20">
        <f t="shared" si="64"/>
        <v>2125.56</v>
      </c>
      <c r="K550" s="17" t="str">
        <f>IF('Main Data'!I550&gt;=5000,"High", "Low")</f>
        <v>Low</v>
      </c>
      <c r="L550" s="17">
        <f t="shared" si="65"/>
        <v>2024</v>
      </c>
      <c r="M550" s="17" t="str">
        <f t="shared" si="66"/>
        <v>Samantha Richards</v>
      </c>
      <c r="N550" s="17" t="str">
        <f t="shared" si="67"/>
        <v>SAMANTHA RICHARDS</v>
      </c>
      <c r="O550" s="20">
        <f t="shared" si="68"/>
        <v>1913.0039999999999</v>
      </c>
      <c r="P550" s="20" t="str">
        <f t="shared" si="69"/>
        <v>May-2024</v>
      </c>
      <c r="Q550" s="46">
        <f t="shared" si="70"/>
        <v>5</v>
      </c>
      <c r="R550" s="46">
        <f t="shared" si="71"/>
        <v>2024</v>
      </c>
    </row>
    <row r="551" spans="1:18">
      <c r="A551">
        <v>9915</v>
      </c>
      <c r="B551" s="2">
        <v>45418</v>
      </c>
      <c r="C551" t="s">
        <v>207</v>
      </c>
      <c r="D551" t="s">
        <v>10</v>
      </c>
      <c r="E551" t="s">
        <v>11</v>
      </c>
      <c r="F551" t="s">
        <v>29</v>
      </c>
      <c r="G551">
        <v>6</v>
      </c>
      <c r="H551" s="20">
        <v>427.14</v>
      </c>
      <c r="I551">
        <v>2562.84</v>
      </c>
      <c r="J551" s="20">
        <f t="shared" si="64"/>
        <v>2562.84</v>
      </c>
      <c r="K551" s="17" t="str">
        <f>IF('Main Data'!I551&gt;=5000,"High", "Low")</f>
        <v>Low</v>
      </c>
      <c r="L551" s="17">
        <f t="shared" si="65"/>
        <v>2024</v>
      </c>
      <c r="M551" s="17" t="str">
        <f t="shared" si="66"/>
        <v>Ryan Carr</v>
      </c>
      <c r="N551" s="17" t="str">
        <f t="shared" si="67"/>
        <v>RYAN CARR</v>
      </c>
      <c r="O551" s="20">
        <f t="shared" si="68"/>
        <v>2306.556</v>
      </c>
      <c r="P551" s="20" t="str">
        <f t="shared" si="69"/>
        <v>May-2024</v>
      </c>
      <c r="Q551" s="46">
        <f t="shared" si="70"/>
        <v>5</v>
      </c>
      <c r="R551" s="46">
        <f t="shared" si="71"/>
        <v>2024</v>
      </c>
    </row>
    <row r="552" spans="1:18">
      <c r="A552">
        <v>3556</v>
      </c>
      <c r="B552" s="2">
        <v>45418</v>
      </c>
      <c r="C552" t="s">
        <v>366</v>
      </c>
      <c r="D552" t="s">
        <v>31</v>
      </c>
      <c r="E552" t="s">
        <v>14</v>
      </c>
      <c r="F552" t="s">
        <v>21</v>
      </c>
      <c r="G552">
        <v>8</v>
      </c>
      <c r="H552" s="20">
        <v>281.47000000000003</v>
      </c>
      <c r="I552">
        <v>2251.7600000000002</v>
      </c>
      <c r="J552" s="20">
        <f t="shared" si="64"/>
        <v>2251.7600000000002</v>
      </c>
      <c r="K552" s="17" t="str">
        <f>IF('Main Data'!I552&gt;=5000,"High", "Low")</f>
        <v>Low</v>
      </c>
      <c r="L552" s="17">
        <f t="shared" si="65"/>
        <v>2024</v>
      </c>
      <c r="M552" s="17" t="str">
        <f t="shared" si="66"/>
        <v>Robyn Jones</v>
      </c>
      <c r="N552" s="17" t="str">
        <f t="shared" si="67"/>
        <v>ROBYN JONES</v>
      </c>
      <c r="O552" s="20">
        <f t="shared" si="68"/>
        <v>2026.5840000000003</v>
      </c>
      <c r="P552" s="20" t="str">
        <f t="shared" si="69"/>
        <v>May-2024</v>
      </c>
      <c r="Q552" s="46">
        <f t="shared" si="70"/>
        <v>5</v>
      </c>
      <c r="R552" s="46">
        <f t="shared" si="71"/>
        <v>2024</v>
      </c>
    </row>
    <row r="553" spans="1:18">
      <c r="A553">
        <v>4729</v>
      </c>
      <c r="B553" s="2">
        <v>45422</v>
      </c>
      <c r="C553" t="s">
        <v>561</v>
      </c>
      <c r="D553" t="s">
        <v>25</v>
      </c>
      <c r="E553" t="s">
        <v>11</v>
      </c>
      <c r="F553" t="s">
        <v>43</v>
      </c>
      <c r="G553">
        <v>4</v>
      </c>
      <c r="H553" s="20">
        <v>965.47</v>
      </c>
      <c r="I553">
        <v>3861.88</v>
      </c>
      <c r="J553" s="20">
        <f t="shared" si="64"/>
        <v>3861.88</v>
      </c>
      <c r="K553" s="17" t="str">
        <f>IF('Main Data'!I553&gt;=5000,"High", "Low")</f>
        <v>Low</v>
      </c>
      <c r="L553" s="17">
        <f t="shared" si="65"/>
        <v>2024</v>
      </c>
      <c r="M553" s="17" t="str">
        <f t="shared" si="66"/>
        <v>William Lowe</v>
      </c>
      <c r="N553" s="17" t="str">
        <f t="shared" si="67"/>
        <v>WILLIAM LOWE</v>
      </c>
      <c r="O553" s="20">
        <f t="shared" si="68"/>
        <v>3475.692</v>
      </c>
      <c r="P553" s="20" t="str">
        <f t="shared" si="69"/>
        <v>May-2024</v>
      </c>
      <c r="Q553" s="46">
        <f t="shared" si="70"/>
        <v>5</v>
      </c>
      <c r="R553" s="46">
        <f t="shared" si="71"/>
        <v>2024</v>
      </c>
    </row>
    <row r="554" spans="1:18">
      <c r="A554">
        <v>4028</v>
      </c>
      <c r="B554" s="2">
        <v>45423</v>
      </c>
      <c r="C554" t="s">
        <v>872</v>
      </c>
      <c r="D554" t="s">
        <v>17</v>
      </c>
      <c r="E554" t="s">
        <v>20</v>
      </c>
      <c r="F554" t="s">
        <v>29</v>
      </c>
      <c r="G554">
        <v>5</v>
      </c>
      <c r="H554" s="20">
        <v>736.28</v>
      </c>
      <c r="I554">
        <v>3681.4</v>
      </c>
      <c r="J554" s="20">
        <f t="shared" si="64"/>
        <v>3681.3999999999996</v>
      </c>
      <c r="K554" s="17" t="str">
        <f>IF('Main Data'!I554&gt;=5000,"High", "Low")</f>
        <v>Low</v>
      </c>
      <c r="L554" s="17">
        <f t="shared" si="65"/>
        <v>2024</v>
      </c>
      <c r="M554" s="17" t="str">
        <f t="shared" si="66"/>
        <v>Teresa Harper</v>
      </c>
      <c r="N554" s="17" t="str">
        <f t="shared" si="67"/>
        <v>TERESA HARPER</v>
      </c>
      <c r="O554" s="20">
        <f t="shared" si="68"/>
        <v>3313.26</v>
      </c>
      <c r="P554" s="20" t="str">
        <f t="shared" si="69"/>
        <v>May-2024</v>
      </c>
      <c r="Q554" s="46">
        <f t="shared" si="70"/>
        <v>5</v>
      </c>
      <c r="R554" s="46">
        <f t="shared" si="71"/>
        <v>2024</v>
      </c>
    </row>
    <row r="555" spans="1:18">
      <c r="A555">
        <v>9992</v>
      </c>
      <c r="B555" s="2">
        <v>45424</v>
      </c>
      <c r="C555" t="s">
        <v>591</v>
      </c>
      <c r="D555" t="s">
        <v>31</v>
      </c>
      <c r="E555" t="s">
        <v>11</v>
      </c>
      <c r="F555" t="s">
        <v>21</v>
      </c>
      <c r="G555">
        <v>6</v>
      </c>
      <c r="H555" s="20">
        <v>692.63</v>
      </c>
      <c r="I555">
        <v>4155.78</v>
      </c>
      <c r="J555" s="20">
        <f t="shared" si="64"/>
        <v>4155.78</v>
      </c>
      <c r="K555" s="17" t="str">
        <f>IF('Main Data'!I555&gt;=5000,"High", "Low")</f>
        <v>Low</v>
      </c>
      <c r="L555" s="17">
        <f t="shared" si="65"/>
        <v>2024</v>
      </c>
      <c r="M555" s="17" t="str">
        <f t="shared" si="66"/>
        <v>Taylor Anderson</v>
      </c>
      <c r="N555" s="17" t="str">
        <f t="shared" si="67"/>
        <v>TAYLOR ANDERSON</v>
      </c>
      <c r="O555" s="20">
        <f t="shared" si="68"/>
        <v>3740.2019999999998</v>
      </c>
      <c r="P555" s="20" t="str">
        <f t="shared" si="69"/>
        <v>May-2024</v>
      </c>
      <c r="Q555" s="46">
        <f t="shared" si="70"/>
        <v>5</v>
      </c>
      <c r="R555" s="46">
        <f t="shared" si="71"/>
        <v>2024</v>
      </c>
    </row>
    <row r="556" spans="1:18">
      <c r="A556">
        <v>9690</v>
      </c>
      <c r="B556" s="2">
        <v>45425</v>
      </c>
      <c r="C556" t="s">
        <v>118</v>
      </c>
      <c r="D556" t="s">
        <v>31</v>
      </c>
      <c r="E556" t="s">
        <v>11</v>
      </c>
      <c r="F556" t="s">
        <v>35</v>
      </c>
      <c r="G556">
        <v>5</v>
      </c>
      <c r="H556" s="20">
        <v>40.869999999999997</v>
      </c>
      <c r="I556">
        <v>204.35</v>
      </c>
      <c r="J556" s="20">
        <f t="shared" si="64"/>
        <v>204.35</v>
      </c>
      <c r="K556" s="17" t="str">
        <f>IF('Main Data'!I556&gt;=5000,"High", "Low")</f>
        <v>Low</v>
      </c>
      <c r="L556" s="17">
        <f t="shared" si="65"/>
        <v>2024</v>
      </c>
      <c r="M556" s="17" t="str">
        <f t="shared" si="66"/>
        <v>Sarah Reynolds</v>
      </c>
      <c r="N556" s="17" t="str">
        <f t="shared" si="67"/>
        <v>SARAH REYNOLDS</v>
      </c>
      <c r="O556" s="20">
        <f t="shared" si="68"/>
        <v>183.91500000000002</v>
      </c>
      <c r="P556" s="20" t="str">
        <f t="shared" si="69"/>
        <v>May-2024</v>
      </c>
      <c r="Q556" s="46">
        <f t="shared" si="70"/>
        <v>5</v>
      </c>
      <c r="R556" s="46">
        <f t="shared" si="71"/>
        <v>2024</v>
      </c>
    </row>
    <row r="557" spans="1:18">
      <c r="A557">
        <v>4966</v>
      </c>
      <c r="B557" s="2">
        <v>45427</v>
      </c>
      <c r="C557" t="s">
        <v>639</v>
      </c>
      <c r="D557" t="s">
        <v>31</v>
      </c>
      <c r="E557" t="s">
        <v>14</v>
      </c>
      <c r="F557" t="s">
        <v>15</v>
      </c>
      <c r="G557">
        <v>7</v>
      </c>
      <c r="H557" s="20">
        <v>386.39</v>
      </c>
      <c r="I557">
        <v>2704.73</v>
      </c>
      <c r="J557" s="20">
        <f t="shared" si="64"/>
        <v>2704.73</v>
      </c>
      <c r="K557" s="17" t="str">
        <f>IF('Main Data'!I557&gt;=5000,"High", "Low")</f>
        <v>Low</v>
      </c>
      <c r="L557" s="17">
        <f t="shared" si="65"/>
        <v>2024</v>
      </c>
      <c r="M557" s="17" t="str">
        <f t="shared" si="66"/>
        <v>Michael Carlson</v>
      </c>
      <c r="N557" s="17" t="str">
        <f t="shared" si="67"/>
        <v>MICHAEL CARLSON</v>
      </c>
      <c r="O557" s="20">
        <f t="shared" si="68"/>
        <v>2434.2569999999996</v>
      </c>
      <c r="P557" s="20" t="str">
        <f t="shared" si="69"/>
        <v>May-2024</v>
      </c>
      <c r="Q557" s="46">
        <f t="shared" si="70"/>
        <v>5</v>
      </c>
      <c r="R557" s="46">
        <f t="shared" si="71"/>
        <v>2024</v>
      </c>
    </row>
    <row r="558" spans="1:18">
      <c r="A558">
        <v>1845</v>
      </c>
      <c r="B558" s="2">
        <v>45428</v>
      </c>
      <c r="C558" t="s">
        <v>748</v>
      </c>
      <c r="D558" t="s">
        <v>25</v>
      </c>
      <c r="E558" t="s">
        <v>20</v>
      </c>
      <c r="F558" t="s">
        <v>29</v>
      </c>
      <c r="G558">
        <v>8</v>
      </c>
      <c r="H558" s="20">
        <v>339.67</v>
      </c>
      <c r="I558">
        <v>2717.36</v>
      </c>
      <c r="J558" s="20">
        <f t="shared" si="64"/>
        <v>2717.36</v>
      </c>
      <c r="K558" s="17" t="str">
        <f>IF('Main Data'!I558&gt;=5000,"High", "Low")</f>
        <v>Low</v>
      </c>
      <c r="L558" s="17">
        <f t="shared" si="65"/>
        <v>2024</v>
      </c>
      <c r="M558" s="17" t="str">
        <f t="shared" si="66"/>
        <v>Debra Underwood</v>
      </c>
      <c r="N558" s="17" t="str">
        <f t="shared" si="67"/>
        <v>DEBRA UNDERWOOD</v>
      </c>
      <c r="O558" s="20">
        <f t="shared" si="68"/>
        <v>2445.6240000000003</v>
      </c>
      <c r="P558" s="20" t="str">
        <f t="shared" si="69"/>
        <v>May-2024</v>
      </c>
      <c r="Q558" s="46">
        <f t="shared" si="70"/>
        <v>5</v>
      </c>
      <c r="R558" s="46">
        <f t="shared" si="71"/>
        <v>2024</v>
      </c>
    </row>
    <row r="559" spans="1:18">
      <c r="A559">
        <v>7617</v>
      </c>
      <c r="B559" s="2">
        <v>45429</v>
      </c>
      <c r="C559" t="s">
        <v>110</v>
      </c>
      <c r="D559" t="s">
        <v>10</v>
      </c>
      <c r="E559" t="s">
        <v>14</v>
      </c>
      <c r="F559" t="s">
        <v>15</v>
      </c>
      <c r="G559">
        <v>7</v>
      </c>
      <c r="H559" s="20">
        <v>721.86</v>
      </c>
      <c r="I559">
        <v>5053.0200000000004</v>
      </c>
      <c r="J559" s="20">
        <f t="shared" si="64"/>
        <v>5053.0200000000004</v>
      </c>
      <c r="K559" s="17" t="str">
        <f>IF('Main Data'!I559&gt;=5000,"High", "Low")</f>
        <v>High</v>
      </c>
      <c r="L559" s="17">
        <f t="shared" si="65"/>
        <v>2024</v>
      </c>
      <c r="M559" s="17" t="str">
        <f t="shared" si="66"/>
        <v>Gregory Horton</v>
      </c>
      <c r="N559" s="17" t="str">
        <f t="shared" si="67"/>
        <v>GREGORY HORTON</v>
      </c>
      <c r="O559" s="20">
        <f t="shared" si="68"/>
        <v>4547.7179999999998</v>
      </c>
      <c r="P559" s="20" t="str">
        <f t="shared" si="69"/>
        <v>May-2024</v>
      </c>
      <c r="Q559" s="46">
        <f t="shared" si="70"/>
        <v>5</v>
      </c>
      <c r="R559" s="46">
        <f t="shared" si="71"/>
        <v>2024</v>
      </c>
    </row>
    <row r="560" spans="1:18">
      <c r="A560">
        <v>7435</v>
      </c>
      <c r="B560" s="2">
        <v>45429</v>
      </c>
      <c r="C560" t="s">
        <v>255</v>
      </c>
      <c r="D560" t="s">
        <v>31</v>
      </c>
      <c r="E560" t="s">
        <v>11</v>
      </c>
      <c r="F560" t="s">
        <v>12</v>
      </c>
      <c r="G560">
        <v>3</v>
      </c>
      <c r="H560" s="20">
        <v>541.6</v>
      </c>
      <c r="I560">
        <v>1624.8</v>
      </c>
      <c r="J560" s="20">
        <f t="shared" si="64"/>
        <v>1624.8000000000002</v>
      </c>
      <c r="K560" s="17" t="str">
        <f>IF('Main Data'!I560&gt;=5000,"High", "Low")</f>
        <v>Low</v>
      </c>
      <c r="L560" s="17">
        <f t="shared" si="65"/>
        <v>2024</v>
      </c>
      <c r="M560" s="17" t="str">
        <f t="shared" si="66"/>
        <v>Christopher Lozano</v>
      </c>
      <c r="N560" s="17" t="str">
        <f t="shared" si="67"/>
        <v>CHRISTOPHER LOZANO</v>
      </c>
      <c r="O560" s="20">
        <f t="shared" si="68"/>
        <v>1462.3200000000002</v>
      </c>
      <c r="P560" s="20" t="str">
        <f t="shared" si="69"/>
        <v>May-2024</v>
      </c>
      <c r="Q560" s="46">
        <f t="shared" si="70"/>
        <v>5</v>
      </c>
      <c r="R560" s="46">
        <f t="shared" si="71"/>
        <v>2024</v>
      </c>
    </row>
    <row r="561" spans="1:18">
      <c r="A561">
        <v>4382</v>
      </c>
      <c r="B561" s="2">
        <v>45429</v>
      </c>
      <c r="C561" t="s">
        <v>532</v>
      </c>
      <c r="D561" t="s">
        <v>25</v>
      </c>
      <c r="E561" t="s">
        <v>14</v>
      </c>
      <c r="F561" t="s">
        <v>29</v>
      </c>
      <c r="G561">
        <v>9</v>
      </c>
      <c r="H561" s="20">
        <v>830.59</v>
      </c>
      <c r="I561">
        <v>7475.31</v>
      </c>
      <c r="J561" s="20">
        <f t="shared" si="64"/>
        <v>7475.31</v>
      </c>
      <c r="K561" s="17" t="str">
        <f>IF('Main Data'!I561&gt;=5000,"High", "Low")</f>
        <v>High</v>
      </c>
      <c r="L561" s="17">
        <f t="shared" si="65"/>
        <v>2024</v>
      </c>
      <c r="M561" s="17" t="str">
        <f t="shared" si="66"/>
        <v>William Adams</v>
      </c>
      <c r="N561" s="17" t="str">
        <f t="shared" si="67"/>
        <v>WILLIAM ADAMS</v>
      </c>
      <c r="O561" s="20">
        <f t="shared" si="68"/>
        <v>6727.7790000000005</v>
      </c>
      <c r="P561" s="20" t="str">
        <f t="shared" si="69"/>
        <v>May-2024</v>
      </c>
      <c r="Q561" s="46">
        <f t="shared" si="70"/>
        <v>5</v>
      </c>
      <c r="R561" s="46">
        <f t="shared" si="71"/>
        <v>2024</v>
      </c>
    </row>
    <row r="562" spans="1:18">
      <c r="A562">
        <v>9396</v>
      </c>
      <c r="B562" s="2">
        <v>45429</v>
      </c>
      <c r="C562" t="s">
        <v>765</v>
      </c>
      <c r="D562" t="s">
        <v>31</v>
      </c>
      <c r="E562" t="s">
        <v>14</v>
      </c>
      <c r="F562" t="s">
        <v>26</v>
      </c>
      <c r="G562">
        <v>3</v>
      </c>
      <c r="H562" s="20">
        <v>354.1</v>
      </c>
      <c r="I562">
        <v>1062.3</v>
      </c>
      <c r="J562" s="20">
        <f t="shared" si="64"/>
        <v>1062.3000000000002</v>
      </c>
      <c r="K562" s="17" t="str">
        <f>IF('Main Data'!I562&gt;=5000,"High", "Low")</f>
        <v>Low</v>
      </c>
      <c r="L562" s="17">
        <f t="shared" si="65"/>
        <v>2024</v>
      </c>
      <c r="M562" s="17" t="str">
        <f t="shared" si="66"/>
        <v>Jonathan Rodgers</v>
      </c>
      <c r="N562" s="17" t="str">
        <f t="shared" si="67"/>
        <v>JONATHAN RODGERS</v>
      </c>
      <c r="O562" s="20">
        <f t="shared" si="68"/>
        <v>956.07000000000016</v>
      </c>
      <c r="P562" s="20" t="str">
        <f t="shared" si="69"/>
        <v>May-2024</v>
      </c>
      <c r="Q562" s="46">
        <f t="shared" si="70"/>
        <v>5</v>
      </c>
      <c r="R562" s="46">
        <f t="shared" si="71"/>
        <v>2024</v>
      </c>
    </row>
    <row r="563" spans="1:18">
      <c r="A563">
        <v>7672</v>
      </c>
      <c r="B563" s="2">
        <v>45430</v>
      </c>
      <c r="C563" t="s">
        <v>695</v>
      </c>
      <c r="D563" t="s">
        <v>17</v>
      </c>
      <c r="E563" t="s">
        <v>20</v>
      </c>
      <c r="F563" t="s">
        <v>26</v>
      </c>
      <c r="G563">
        <v>9</v>
      </c>
      <c r="H563" s="20">
        <v>359.89</v>
      </c>
      <c r="I563">
        <v>3239.01</v>
      </c>
      <c r="J563" s="20">
        <f t="shared" si="64"/>
        <v>3239.0099999999998</v>
      </c>
      <c r="K563" s="17" t="str">
        <f>IF('Main Data'!I563&gt;=5000,"High", "Low")</f>
        <v>Low</v>
      </c>
      <c r="L563" s="17">
        <f t="shared" si="65"/>
        <v>2024</v>
      </c>
      <c r="M563" s="17" t="str">
        <f t="shared" si="66"/>
        <v>Kelsey White</v>
      </c>
      <c r="N563" s="17" t="str">
        <f t="shared" si="67"/>
        <v>KELSEY WHITE</v>
      </c>
      <c r="O563" s="20">
        <f t="shared" si="68"/>
        <v>2915.1089999999999</v>
      </c>
      <c r="P563" s="20" t="str">
        <f t="shared" si="69"/>
        <v>May-2024</v>
      </c>
      <c r="Q563" s="46">
        <f t="shared" si="70"/>
        <v>5</v>
      </c>
      <c r="R563" s="46">
        <f t="shared" si="71"/>
        <v>2024</v>
      </c>
    </row>
    <row r="564" spans="1:18">
      <c r="A564">
        <v>8638</v>
      </c>
      <c r="B564" s="2">
        <v>45431</v>
      </c>
      <c r="C564" t="s">
        <v>376</v>
      </c>
      <c r="D564" t="s">
        <v>25</v>
      </c>
      <c r="E564" t="s">
        <v>11</v>
      </c>
      <c r="F564" t="s">
        <v>43</v>
      </c>
      <c r="G564">
        <v>2</v>
      </c>
      <c r="H564" s="20">
        <v>478.48</v>
      </c>
      <c r="I564">
        <v>956.96</v>
      </c>
      <c r="J564" s="20">
        <f t="shared" si="64"/>
        <v>956.96</v>
      </c>
      <c r="K564" s="17" t="str">
        <f>IF('Main Data'!I564&gt;=5000,"High", "Low")</f>
        <v>Low</v>
      </c>
      <c r="L564" s="17">
        <f t="shared" si="65"/>
        <v>2024</v>
      </c>
      <c r="M564" s="17" t="str">
        <f t="shared" si="66"/>
        <v>Terry Holmes</v>
      </c>
      <c r="N564" s="17" t="str">
        <f t="shared" si="67"/>
        <v>TERRY HOLMES</v>
      </c>
      <c r="O564" s="20">
        <f t="shared" si="68"/>
        <v>861.26400000000001</v>
      </c>
      <c r="P564" s="20" t="str">
        <f t="shared" si="69"/>
        <v>May-2024</v>
      </c>
      <c r="Q564" s="46">
        <f t="shared" si="70"/>
        <v>5</v>
      </c>
      <c r="R564" s="46">
        <f t="shared" si="71"/>
        <v>2024</v>
      </c>
    </row>
    <row r="565" spans="1:18">
      <c r="A565">
        <v>3143</v>
      </c>
      <c r="B565" s="2">
        <v>45433</v>
      </c>
      <c r="C565" t="s">
        <v>272</v>
      </c>
      <c r="D565" t="s">
        <v>31</v>
      </c>
      <c r="E565" t="s">
        <v>11</v>
      </c>
      <c r="F565" t="s">
        <v>26</v>
      </c>
      <c r="G565">
        <v>8</v>
      </c>
      <c r="H565" s="20">
        <v>726.19</v>
      </c>
      <c r="I565">
        <v>5809.52</v>
      </c>
      <c r="J565" s="20">
        <f t="shared" si="64"/>
        <v>5809.52</v>
      </c>
      <c r="K565" s="17" t="str">
        <f>IF('Main Data'!I565&gt;=5000,"High", "Low")</f>
        <v>High</v>
      </c>
      <c r="L565" s="17">
        <f t="shared" si="65"/>
        <v>2024</v>
      </c>
      <c r="M565" s="17" t="str">
        <f t="shared" si="66"/>
        <v>Theodore Short</v>
      </c>
      <c r="N565" s="17" t="str">
        <f t="shared" si="67"/>
        <v>THEODORE SHORT</v>
      </c>
      <c r="O565" s="20">
        <f t="shared" si="68"/>
        <v>5228.5680000000002</v>
      </c>
      <c r="P565" s="20" t="str">
        <f t="shared" si="69"/>
        <v>May-2024</v>
      </c>
      <c r="Q565" s="46">
        <f t="shared" si="70"/>
        <v>5</v>
      </c>
      <c r="R565" s="46">
        <f t="shared" si="71"/>
        <v>2024</v>
      </c>
    </row>
    <row r="566" spans="1:18">
      <c r="A566">
        <v>5501</v>
      </c>
      <c r="B566" s="2">
        <v>45434</v>
      </c>
      <c r="C566" t="s">
        <v>333</v>
      </c>
      <c r="D566" t="s">
        <v>31</v>
      </c>
      <c r="E566" t="s">
        <v>14</v>
      </c>
      <c r="F566" t="s">
        <v>43</v>
      </c>
      <c r="G566">
        <v>9</v>
      </c>
      <c r="H566" s="20">
        <v>352.42</v>
      </c>
      <c r="I566">
        <v>3171.78</v>
      </c>
      <c r="J566" s="20">
        <f t="shared" si="64"/>
        <v>3171.78</v>
      </c>
      <c r="K566" s="17" t="str">
        <f>IF('Main Data'!I566&gt;=5000,"High", "Low")</f>
        <v>Low</v>
      </c>
      <c r="L566" s="17">
        <f t="shared" si="65"/>
        <v>2024</v>
      </c>
      <c r="M566" s="17" t="str">
        <f t="shared" si="66"/>
        <v>Todd Reed</v>
      </c>
      <c r="N566" s="17" t="str">
        <f t="shared" si="67"/>
        <v>TODD REED</v>
      </c>
      <c r="O566" s="20">
        <f t="shared" si="68"/>
        <v>2854.6019999999999</v>
      </c>
      <c r="P566" s="20" t="str">
        <f t="shared" si="69"/>
        <v>May-2024</v>
      </c>
      <c r="Q566" s="46">
        <f t="shared" si="70"/>
        <v>5</v>
      </c>
      <c r="R566" s="46">
        <f t="shared" si="71"/>
        <v>2024</v>
      </c>
    </row>
    <row r="567" spans="1:18">
      <c r="A567">
        <v>8887</v>
      </c>
      <c r="B567" s="2">
        <v>45434</v>
      </c>
      <c r="C567" t="s">
        <v>378</v>
      </c>
      <c r="D567" t="s">
        <v>31</v>
      </c>
      <c r="E567" t="s">
        <v>11</v>
      </c>
      <c r="F567" t="s">
        <v>26</v>
      </c>
      <c r="G567">
        <v>9</v>
      </c>
      <c r="H567" s="20">
        <v>193.67</v>
      </c>
      <c r="I567">
        <v>1743.03</v>
      </c>
      <c r="J567" s="20">
        <f t="shared" si="64"/>
        <v>1743.03</v>
      </c>
      <c r="K567" s="17" t="str">
        <f>IF('Main Data'!I567&gt;=5000,"High", "Low")</f>
        <v>Low</v>
      </c>
      <c r="L567" s="17">
        <f t="shared" si="65"/>
        <v>2024</v>
      </c>
      <c r="M567" s="17" t="str">
        <f t="shared" si="66"/>
        <v>Courtney White</v>
      </c>
      <c r="N567" s="17" t="str">
        <f t="shared" si="67"/>
        <v>COURTNEY WHITE</v>
      </c>
      <c r="O567" s="20">
        <f t="shared" si="68"/>
        <v>1568.7269999999999</v>
      </c>
      <c r="P567" s="20" t="str">
        <f t="shared" si="69"/>
        <v>May-2024</v>
      </c>
      <c r="Q567" s="46">
        <f t="shared" si="70"/>
        <v>5</v>
      </c>
      <c r="R567" s="46">
        <f t="shared" si="71"/>
        <v>2024</v>
      </c>
    </row>
    <row r="568" spans="1:18">
      <c r="A568">
        <v>4449</v>
      </c>
      <c r="B568" s="2">
        <v>45436</v>
      </c>
      <c r="C568" t="s">
        <v>379</v>
      </c>
      <c r="D568" t="s">
        <v>10</v>
      </c>
      <c r="E568" t="s">
        <v>20</v>
      </c>
      <c r="F568" t="s">
        <v>26</v>
      </c>
      <c r="G568">
        <v>8</v>
      </c>
      <c r="H568" s="20">
        <v>869.94</v>
      </c>
      <c r="I568">
        <v>6959.52</v>
      </c>
      <c r="J568" s="20">
        <f t="shared" si="64"/>
        <v>6959.52</v>
      </c>
      <c r="K568" s="17" t="str">
        <f>IF('Main Data'!I568&gt;=5000,"High", "Low")</f>
        <v>High</v>
      </c>
      <c r="L568" s="17">
        <f t="shared" si="65"/>
        <v>2024</v>
      </c>
      <c r="M568" s="17" t="str">
        <f t="shared" si="66"/>
        <v>Danielle Hebert</v>
      </c>
      <c r="N568" s="17" t="str">
        <f t="shared" si="67"/>
        <v>DANIELLE HEBERT</v>
      </c>
      <c r="O568" s="20">
        <f t="shared" si="68"/>
        <v>6263.5680000000002</v>
      </c>
      <c r="P568" s="20" t="str">
        <f t="shared" si="69"/>
        <v>May-2024</v>
      </c>
      <c r="Q568" s="46">
        <f t="shared" si="70"/>
        <v>5</v>
      </c>
      <c r="R568" s="46">
        <f t="shared" si="71"/>
        <v>2024</v>
      </c>
    </row>
    <row r="569" spans="1:18">
      <c r="A569">
        <v>9489</v>
      </c>
      <c r="B569" s="2">
        <v>45436</v>
      </c>
      <c r="C569" t="s">
        <v>381</v>
      </c>
      <c r="D569" t="s">
        <v>10</v>
      </c>
      <c r="E569" t="s">
        <v>20</v>
      </c>
      <c r="F569" t="s">
        <v>18</v>
      </c>
      <c r="G569">
        <v>1</v>
      </c>
      <c r="H569" s="20">
        <v>773.21</v>
      </c>
      <c r="I569">
        <v>773.21</v>
      </c>
      <c r="J569" s="20">
        <f t="shared" si="64"/>
        <v>773.21</v>
      </c>
      <c r="K569" s="17" t="str">
        <f>IF('Main Data'!I569&gt;=5000,"High", "Low")</f>
        <v>Low</v>
      </c>
      <c r="L569" s="17">
        <f t="shared" si="65"/>
        <v>2024</v>
      </c>
      <c r="M569" s="17" t="str">
        <f t="shared" si="66"/>
        <v>Jessica Yates</v>
      </c>
      <c r="N569" s="17" t="str">
        <f t="shared" si="67"/>
        <v>JESSICA YATES</v>
      </c>
      <c r="O569" s="20">
        <f t="shared" si="68"/>
        <v>695.88900000000001</v>
      </c>
      <c r="P569" s="20" t="str">
        <f t="shared" si="69"/>
        <v>May-2024</v>
      </c>
      <c r="Q569" s="46">
        <f t="shared" si="70"/>
        <v>5</v>
      </c>
      <c r="R569" s="46">
        <f t="shared" si="71"/>
        <v>2024</v>
      </c>
    </row>
    <row r="570" spans="1:18">
      <c r="A570">
        <v>8340</v>
      </c>
      <c r="B570" s="2">
        <v>45437</v>
      </c>
      <c r="C570" t="s">
        <v>482</v>
      </c>
      <c r="D570" t="s">
        <v>25</v>
      </c>
      <c r="E570" t="s">
        <v>11</v>
      </c>
      <c r="F570" t="s">
        <v>15</v>
      </c>
      <c r="G570">
        <v>3</v>
      </c>
      <c r="H570" s="20">
        <v>729.9</v>
      </c>
      <c r="I570">
        <v>2189.6999999999998</v>
      </c>
      <c r="J570" s="20">
        <f t="shared" si="64"/>
        <v>2189.6999999999998</v>
      </c>
      <c r="K570" s="17" t="str">
        <f>IF('Main Data'!I570&gt;=5000,"High", "Low")</f>
        <v>Low</v>
      </c>
      <c r="L570" s="17">
        <f t="shared" si="65"/>
        <v>2024</v>
      </c>
      <c r="M570" s="17" t="str">
        <f t="shared" si="66"/>
        <v>Jessica Stewart</v>
      </c>
      <c r="N570" s="17" t="str">
        <f t="shared" si="67"/>
        <v>JESSICA STEWART</v>
      </c>
      <c r="O570" s="20">
        <f t="shared" si="68"/>
        <v>1970.73</v>
      </c>
      <c r="P570" s="20" t="str">
        <f t="shared" si="69"/>
        <v>May-2024</v>
      </c>
      <c r="Q570" s="46">
        <f t="shared" si="70"/>
        <v>5</v>
      </c>
      <c r="R570" s="46">
        <f t="shared" si="71"/>
        <v>2024</v>
      </c>
    </row>
    <row r="571" spans="1:18">
      <c r="A571">
        <v>5385</v>
      </c>
      <c r="B571" s="2">
        <v>45438</v>
      </c>
      <c r="C571" t="s">
        <v>509</v>
      </c>
      <c r="D571" t="s">
        <v>25</v>
      </c>
      <c r="E571" t="s">
        <v>11</v>
      </c>
      <c r="F571" t="s">
        <v>43</v>
      </c>
      <c r="G571">
        <v>6</v>
      </c>
      <c r="H571" s="20">
        <v>855.84</v>
      </c>
      <c r="I571">
        <v>5135.04</v>
      </c>
      <c r="J571" s="20">
        <f t="shared" si="64"/>
        <v>5135.04</v>
      </c>
      <c r="K571" s="17" t="str">
        <f>IF('Main Data'!I571&gt;=5000,"High", "Low")</f>
        <v>High</v>
      </c>
      <c r="L571" s="17">
        <f t="shared" si="65"/>
        <v>2024</v>
      </c>
      <c r="M571" s="17" t="str">
        <f t="shared" si="66"/>
        <v>Brenda Henderson</v>
      </c>
      <c r="N571" s="17" t="str">
        <f t="shared" si="67"/>
        <v>BRENDA HENDERSON</v>
      </c>
      <c r="O571" s="20">
        <f t="shared" si="68"/>
        <v>4621.5360000000001</v>
      </c>
      <c r="P571" s="20" t="str">
        <f t="shared" si="69"/>
        <v>May-2024</v>
      </c>
      <c r="Q571" s="46">
        <f t="shared" si="70"/>
        <v>5</v>
      </c>
      <c r="R571" s="46">
        <f t="shared" si="71"/>
        <v>2024</v>
      </c>
    </row>
    <row r="572" spans="1:18">
      <c r="A572">
        <v>3724</v>
      </c>
      <c r="B572" s="2">
        <v>45438</v>
      </c>
      <c r="C572" t="s">
        <v>574</v>
      </c>
      <c r="D572" t="s">
        <v>17</v>
      </c>
      <c r="E572" t="s">
        <v>11</v>
      </c>
      <c r="F572" t="s">
        <v>26</v>
      </c>
      <c r="G572">
        <v>2</v>
      </c>
      <c r="H572" s="20">
        <v>676.7</v>
      </c>
      <c r="I572">
        <v>1353.4</v>
      </c>
      <c r="J572" s="20">
        <f t="shared" si="64"/>
        <v>1353.4</v>
      </c>
      <c r="K572" s="17" t="str">
        <f>IF('Main Data'!I572&gt;=5000,"High", "Low")</f>
        <v>Low</v>
      </c>
      <c r="L572" s="17">
        <f t="shared" si="65"/>
        <v>2024</v>
      </c>
      <c r="M572" s="17" t="str">
        <f t="shared" si="66"/>
        <v>Desiree Robles</v>
      </c>
      <c r="N572" s="17" t="str">
        <f t="shared" si="67"/>
        <v>DESIREE ROBLES</v>
      </c>
      <c r="O572" s="20">
        <f t="shared" si="68"/>
        <v>1218.0600000000002</v>
      </c>
      <c r="P572" s="20" t="str">
        <f t="shared" si="69"/>
        <v>May-2024</v>
      </c>
      <c r="Q572" s="46">
        <f t="shared" si="70"/>
        <v>5</v>
      </c>
      <c r="R572" s="46">
        <f t="shared" si="71"/>
        <v>2024</v>
      </c>
    </row>
    <row r="573" spans="1:18">
      <c r="A573">
        <v>7607</v>
      </c>
      <c r="B573" s="2">
        <v>45439</v>
      </c>
      <c r="C573" t="s">
        <v>553</v>
      </c>
      <c r="D573" t="s">
        <v>17</v>
      </c>
      <c r="E573" t="s">
        <v>11</v>
      </c>
      <c r="F573" t="s">
        <v>35</v>
      </c>
      <c r="G573">
        <v>3</v>
      </c>
      <c r="H573" s="20">
        <v>130.88999999999999</v>
      </c>
      <c r="I573">
        <v>392.67</v>
      </c>
      <c r="J573" s="20">
        <f t="shared" si="64"/>
        <v>392.66999999999996</v>
      </c>
      <c r="K573" s="17" t="str">
        <f>IF('Main Data'!I573&gt;=5000,"High", "Low")</f>
        <v>Low</v>
      </c>
      <c r="L573" s="17">
        <f t="shared" si="65"/>
        <v>2024</v>
      </c>
      <c r="M573" s="17" t="str">
        <f t="shared" si="66"/>
        <v>Dr. Darren Jackson</v>
      </c>
      <c r="N573" s="17" t="str">
        <f t="shared" si="67"/>
        <v>DR. DARREN JACKSON</v>
      </c>
      <c r="O573" s="20">
        <f t="shared" si="68"/>
        <v>353.40299999999996</v>
      </c>
      <c r="P573" s="20" t="str">
        <f t="shared" si="69"/>
        <v>May-2024</v>
      </c>
      <c r="Q573" s="46">
        <f t="shared" si="70"/>
        <v>5</v>
      </c>
      <c r="R573" s="46">
        <f t="shared" si="71"/>
        <v>2024</v>
      </c>
    </row>
    <row r="574" spans="1:18">
      <c r="A574">
        <v>7643</v>
      </c>
      <c r="B574" s="2">
        <v>45440</v>
      </c>
      <c r="C574" t="s">
        <v>159</v>
      </c>
      <c r="D574" t="s">
        <v>10</v>
      </c>
      <c r="E574" t="s">
        <v>20</v>
      </c>
      <c r="F574" t="s">
        <v>26</v>
      </c>
      <c r="G574">
        <v>7</v>
      </c>
      <c r="H574" s="20">
        <v>926</v>
      </c>
      <c r="I574">
        <v>6482</v>
      </c>
      <c r="J574" s="20">
        <f t="shared" si="64"/>
        <v>6482</v>
      </c>
      <c r="K574" s="17" t="str">
        <f>IF('Main Data'!I574&gt;=5000,"High", "Low")</f>
        <v>High</v>
      </c>
      <c r="L574" s="17">
        <f t="shared" si="65"/>
        <v>2024</v>
      </c>
      <c r="M574" s="17" t="str">
        <f t="shared" si="66"/>
        <v>Brian Hensley</v>
      </c>
      <c r="N574" s="17" t="str">
        <f t="shared" si="67"/>
        <v>BRIAN HENSLEY</v>
      </c>
      <c r="O574" s="20">
        <f t="shared" si="68"/>
        <v>5833.8</v>
      </c>
      <c r="P574" s="20" t="str">
        <f t="shared" si="69"/>
        <v>May-2024</v>
      </c>
      <c r="Q574" s="46">
        <f t="shared" si="70"/>
        <v>5</v>
      </c>
      <c r="R574" s="46">
        <f t="shared" si="71"/>
        <v>2024</v>
      </c>
    </row>
    <row r="575" spans="1:18">
      <c r="A575">
        <v>3157</v>
      </c>
      <c r="B575" s="2">
        <v>45440</v>
      </c>
      <c r="C575" t="s">
        <v>305</v>
      </c>
      <c r="D575" t="s">
        <v>25</v>
      </c>
      <c r="E575" t="s">
        <v>14</v>
      </c>
      <c r="F575" t="s">
        <v>43</v>
      </c>
      <c r="G575">
        <v>1</v>
      </c>
      <c r="H575" s="20">
        <v>746.07</v>
      </c>
      <c r="I575">
        <v>746.07</v>
      </c>
      <c r="J575" s="20">
        <f t="shared" si="64"/>
        <v>746.07</v>
      </c>
      <c r="K575" s="17" t="str">
        <f>IF('Main Data'!I575&gt;=5000,"High", "Low")</f>
        <v>Low</v>
      </c>
      <c r="L575" s="17">
        <f t="shared" si="65"/>
        <v>2024</v>
      </c>
      <c r="M575" s="17" t="str">
        <f t="shared" si="66"/>
        <v>Pamela Holmes</v>
      </c>
      <c r="N575" s="17" t="str">
        <f t="shared" si="67"/>
        <v>PAMELA HOLMES</v>
      </c>
      <c r="O575" s="20">
        <f t="shared" si="68"/>
        <v>671.46300000000008</v>
      </c>
      <c r="P575" s="20" t="str">
        <f t="shared" si="69"/>
        <v>May-2024</v>
      </c>
      <c r="Q575" s="46">
        <f t="shared" si="70"/>
        <v>5</v>
      </c>
      <c r="R575" s="46">
        <f t="shared" si="71"/>
        <v>2024</v>
      </c>
    </row>
    <row r="576" spans="1:18">
      <c r="A576">
        <v>8231</v>
      </c>
      <c r="B576" s="2">
        <v>45440</v>
      </c>
      <c r="C576" t="s">
        <v>720</v>
      </c>
      <c r="D576" t="s">
        <v>17</v>
      </c>
      <c r="E576" t="s">
        <v>11</v>
      </c>
      <c r="F576" t="s">
        <v>29</v>
      </c>
      <c r="G576">
        <v>9</v>
      </c>
      <c r="H576" s="20">
        <v>698.19</v>
      </c>
      <c r="I576">
        <v>6283.7100000000009</v>
      </c>
      <c r="J576" s="20">
        <f t="shared" si="64"/>
        <v>6283.7100000000009</v>
      </c>
      <c r="K576" s="17" t="str">
        <f>IF('Main Data'!I576&gt;=5000,"High", "Low")</f>
        <v>High</v>
      </c>
      <c r="L576" s="17">
        <f t="shared" si="65"/>
        <v>2024</v>
      </c>
      <c r="M576" s="17" t="str">
        <f t="shared" si="66"/>
        <v>Christine Edwards</v>
      </c>
      <c r="N576" s="17" t="str">
        <f t="shared" si="67"/>
        <v>CHRISTINE EDWARDS</v>
      </c>
      <c r="O576" s="20">
        <f t="shared" si="68"/>
        <v>5655.3390000000009</v>
      </c>
      <c r="P576" s="20" t="str">
        <f t="shared" si="69"/>
        <v>May-2024</v>
      </c>
      <c r="Q576" s="46">
        <f t="shared" si="70"/>
        <v>5</v>
      </c>
      <c r="R576" s="46">
        <f t="shared" si="71"/>
        <v>2024</v>
      </c>
    </row>
    <row r="577" spans="1:18">
      <c r="A577">
        <v>5128</v>
      </c>
      <c r="B577" s="2">
        <v>45441</v>
      </c>
      <c r="C577" t="s">
        <v>873</v>
      </c>
      <c r="D577" t="s">
        <v>17</v>
      </c>
      <c r="E577" t="s">
        <v>11</v>
      </c>
      <c r="F577" t="s">
        <v>29</v>
      </c>
      <c r="G577">
        <v>7</v>
      </c>
      <c r="H577" s="20">
        <v>771.61</v>
      </c>
      <c r="I577">
        <v>5401.27</v>
      </c>
      <c r="J577" s="20">
        <f t="shared" si="64"/>
        <v>5401.27</v>
      </c>
      <c r="K577" s="17" t="str">
        <f>IF('Main Data'!I577&gt;=5000,"High", "Low")</f>
        <v>High</v>
      </c>
      <c r="L577" s="17">
        <f t="shared" si="65"/>
        <v>2024</v>
      </c>
      <c r="M577" s="17" t="str">
        <f t="shared" si="66"/>
        <v>Caroline Obrien</v>
      </c>
      <c r="N577" s="17" t="str">
        <f t="shared" si="67"/>
        <v>CAROLINE OBRIEN</v>
      </c>
      <c r="O577" s="20">
        <f t="shared" si="68"/>
        <v>4861.143</v>
      </c>
      <c r="P577" s="20" t="str">
        <f t="shared" si="69"/>
        <v>May-2024</v>
      </c>
      <c r="Q577" s="46">
        <f t="shared" si="70"/>
        <v>5</v>
      </c>
      <c r="R577" s="46">
        <f t="shared" si="71"/>
        <v>2024</v>
      </c>
    </row>
    <row r="578" spans="1:18">
      <c r="A578">
        <v>6860</v>
      </c>
      <c r="B578" s="2">
        <v>45442</v>
      </c>
      <c r="C578" t="s">
        <v>396</v>
      </c>
      <c r="D578" t="s">
        <v>10</v>
      </c>
      <c r="E578" t="s">
        <v>11</v>
      </c>
      <c r="F578" t="s">
        <v>29</v>
      </c>
      <c r="G578">
        <v>7</v>
      </c>
      <c r="H578" s="20">
        <v>496.68</v>
      </c>
      <c r="I578">
        <v>3476.76</v>
      </c>
      <c r="J578" s="20">
        <f t="shared" si="64"/>
        <v>3476.76</v>
      </c>
      <c r="K578" s="17" t="str">
        <f>IF('Main Data'!I578&gt;=5000,"High", "Low")</f>
        <v>Low</v>
      </c>
      <c r="L578" s="17">
        <f t="shared" si="65"/>
        <v>2024</v>
      </c>
      <c r="M578" s="17" t="str">
        <f t="shared" si="66"/>
        <v>Mrs. Karen Hall</v>
      </c>
      <c r="N578" s="17" t="str">
        <f t="shared" si="67"/>
        <v>MRS. KAREN HALL</v>
      </c>
      <c r="O578" s="20">
        <f t="shared" si="68"/>
        <v>3129.0839999999998</v>
      </c>
      <c r="P578" s="20" t="str">
        <f t="shared" si="69"/>
        <v>May-2024</v>
      </c>
      <c r="Q578" s="46">
        <f t="shared" si="70"/>
        <v>5</v>
      </c>
      <c r="R578" s="46">
        <f t="shared" si="71"/>
        <v>2024</v>
      </c>
    </row>
    <row r="579" spans="1:18">
      <c r="A579">
        <v>2871</v>
      </c>
      <c r="B579" s="2">
        <v>45443</v>
      </c>
      <c r="C579" t="s">
        <v>80</v>
      </c>
      <c r="D579" t="s">
        <v>31</v>
      </c>
      <c r="E579" t="s">
        <v>20</v>
      </c>
      <c r="F579" t="s">
        <v>35</v>
      </c>
      <c r="G579">
        <v>2</v>
      </c>
      <c r="H579" s="20">
        <v>28.21</v>
      </c>
      <c r="I579">
        <v>56.42</v>
      </c>
      <c r="J579" s="20">
        <f t="shared" ref="J579:J642" si="72">G579*H579</f>
        <v>56.42</v>
      </c>
      <c r="K579" s="17" t="str">
        <f>IF('Main Data'!I579&gt;=5000,"High", "Low")</f>
        <v>Low</v>
      </c>
      <c r="L579" s="17">
        <f t="shared" ref="L579:L642" si="73">YEAR(B579)</f>
        <v>2024</v>
      </c>
      <c r="M579" s="17" t="str">
        <f t="shared" ref="M579:M642" si="74">PROPER(C579)</f>
        <v>Robert White</v>
      </c>
      <c r="N579" s="17" t="str">
        <f t="shared" ref="N579:N642" si="75">UPPER(C579)</f>
        <v>ROBERT WHITE</v>
      </c>
      <c r="O579" s="20">
        <f t="shared" ref="O579:O642" si="76">G579*(H579*0.9)</f>
        <v>50.778000000000006</v>
      </c>
      <c r="P579" s="20" t="str">
        <f t="shared" ref="P579:P642" si="77">TEXT((B579),"mmm-yyyy")</f>
        <v>May-2024</v>
      </c>
      <c r="Q579" s="46">
        <f t="shared" ref="Q579:Q642" si="78">MONTH(B579)</f>
        <v>5</v>
      </c>
      <c r="R579" s="46">
        <f t="shared" ref="R579:R642" si="79">YEAR(B579)</f>
        <v>2024</v>
      </c>
    </row>
    <row r="580" spans="1:18">
      <c r="A580">
        <v>9621</v>
      </c>
      <c r="B580" s="2">
        <v>45444</v>
      </c>
      <c r="C580" t="s">
        <v>208</v>
      </c>
      <c r="D580" t="s">
        <v>17</v>
      </c>
      <c r="E580" t="s">
        <v>14</v>
      </c>
      <c r="F580" t="s">
        <v>18</v>
      </c>
      <c r="G580">
        <v>3</v>
      </c>
      <c r="H580" s="20">
        <v>740.21</v>
      </c>
      <c r="I580">
        <v>2220.63</v>
      </c>
      <c r="J580" s="20">
        <f t="shared" si="72"/>
        <v>2220.63</v>
      </c>
      <c r="K580" s="17" t="str">
        <f>IF('Main Data'!I580&gt;=5000,"High", "Low")</f>
        <v>Low</v>
      </c>
      <c r="L580" s="17">
        <f t="shared" si="73"/>
        <v>2024</v>
      </c>
      <c r="M580" s="17" t="str">
        <f t="shared" si="74"/>
        <v>Reginald Lane</v>
      </c>
      <c r="N580" s="17" t="str">
        <f t="shared" si="75"/>
        <v>REGINALD LANE</v>
      </c>
      <c r="O580" s="20">
        <f t="shared" si="76"/>
        <v>1998.5670000000002</v>
      </c>
      <c r="P580" s="20" t="str">
        <f t="shared" si="77"/>
        <v>Jun-2024</v>
      </c>
      <c r="Q580" s="46">
        <f t="shared" si="78"/>
        <v>6</v>
      </c>
      <c r="R580" s="46">
        <f t="shared" si="79"/>
        <v>2024</v>
      </c>
    </row>
    <row r="581" spans="1:18">
      <c r="A581">
        <v>1079</v>
      </c>
      <c r="B581" s="2">
        <v>45444</v>
      </c>
      <c r="C581" t="s">
        <v>733</v>
      </c>
      <c r="D581" t="s">
        <v>31</v>
      </c>
      <c r="E581" t="s">
        <v>11</v>
      </c>
      <c r="F581" t="s">
        <v>43</v>
      </c>
      <c r="G581">
        <v>3</v>
      </c>
      <c r="H581" s="20">
        <v>895.25</v>
      </c>
      <c r="I581">
        <v>2685.75</v>
      </c>
      <c r="J581" s="20">
        <f t="shared" si="72"/>
        <v>2685.75</v>
      </c>
      <c r="K581" s="17" t="str">
        <f>IF('Main Data'!I581&gt;=5000,"High", "Low")</f>
        <v>Low</v>
      </c>
      <c r="L581" s="17">
        <f t="shared" si="73"/>
        <v>2024</v>
      </c>
      <c r="M581" s="17" t="str">
        <f t="shared" si="74"/>
        <v>Marco Jones</v>
      </c>
      <c r="N581" s="17" t="str">
        <f t="shared" si="75"/>
        <v>MARCO JONES</v>
      </c>
      <c r="O581" s="20">
        <f t="shared" si="76"/>
        <v>2417.1750000000002</v>
      </c>
      <c r="P581" s="20" t="str">
        <f t="shared" si="77"/>
        <v>Jun-2024</v>
      </c>
      <c r="Q581" s="46">
        <f t="shared" si="78"/>
        <v>6</v>
      </c>
      <c r="R581" s="46">
        <f t="shared" si="79"/>
        <v>2024</v>
      </c>
    </row>
    <row r="582" spans="1:18">
      <c r="A582">
        <v>5511</v>
      </c>
      <c r="B582" s="2">
        <v>45445</v>
      </c>
      <c r="C582" t="s">
        <v>456</v>
      </c>
      <c r="D582" t="s">
        <v>25</v>
      </c>
      <c r="E582" t="s">
        <v>20</v>
      </c>
      <c r="F582" t="s">
        <v>21</v>
      </c>
      <c r="G582">
        <v>7</v>
      </c>
      <c r="H582" s="20">
        <v>734.27</v>
      </c>
      <c r="I582">
        <v>5139.8899999999994</v>
      </c>
      <c r="J582" s="20">
        <f t="shared" si="72"/>
        <v>5139.8899999999994</v>
      </c>
      <c r="K582" s="17" t="str">
        <f>IF('Main Data'!I582&gt;=5000,"High", "Low")</f>
        <v>High</v>
      </c>
      <c r="L582" s="17">
        <f t="shared" si="73"/>
        <v>2024</v>
      </c>
      <c r="M582" s="17" t="str">
        <f t="shared" si="74"/>
        <v>Carlos Smith</v>
      </c>
      <c r="N582" s="17" t="str">
        <f t="shared" si="75"/>
        <v>CARLOS SMITH</v>
      </c>
      <c r="O582" s="20">
        <f t="shared" si="76"/>
        <v>4625.9009999999998</v>
      </c>
      <c r="P582" s="20" t="str">
        <f t="shared" si="77"/>
        <v>Jun-2024</v>
      </c>
      <c r="Q582" s="46">
        <f t="shared" si="78"/>
        <v>6</v>
      </c>
      <c r="R582" s="46">
        <f t="shared" si="79"/>
        <v>2024</v>
      </c>
    </row>
    <row r="583" spans="1:18">
      <c r="A583">
        <v>1032</v>
      </c>
      <c r="B583" s="2">
        <v>45445</v>
      </c>
      <c r="C583" t="s">
        <v>679</v>
      </c>
      <c r="D583" t="s">
        <v>17</v>
      </c>
      <c r="E583" t="s">
        <v>14</v>
      </c>
      <c r="F583" t="s">
        <v>35</v>
      </c>
      <c r="G583">
        <v>3</v>
      </c>
      <c r="H583" s="20">
        <v>963.3</v>
      </c>
      <c r="I583">
        <v>2889.9</v>
      </c>
      <c r="J583" s="20">
        <f t="shared" si="72"/>
        <v>2889.8999999999996</v>
      </c>
      <c r="K583" s="17" t="str">
        <f>IF('Main Data'!I583&gt;=5000,"High", "Low")</f>
        <v>Low</v>
      </c>
      <c r="L583" s="17">
        <f t="shared" si="73"/>
        <v>2024</v>
      </c>
      <c r="M583" s="17" t="str">
        <f t="shared" si="74"/>
        <v>James Buchanan</v>
      </c>
      <c r="N583" s="17" t="str">
        <f t="shared" si="75"/>
        <v>JAMES BUCHANAN</v>
      </c>
      <c r="O583" s="20">
        <f t="shared" si="76"/>
        <v>2600.91</v>
      </c>
      <c r="P583" s="20" t="str">
        <f t="shared" si="77"/>
        <v>Jun-2024</v>
      </c>
      <c r="Q583" s="46">
        <f t="shared" si="78"/>
        <v>6</v>
      </c>
      <c r="R583" s="46">
        <f t="shared" si="79"/>
        <v>2024</v>
      </c>
    </row>
    <row r="584" spans="1:18">
      <c r="A584">
        <v>8459</v>
      </c>
      <c r="B584" s="2">
        <v>45445</v>
      </c>
      <c r="C584" t="s">
        <v>794</v>
      </c>
      <c r="D584" t="s">
        <v>31</v>
      </c>
      <c r="E584" t="s">
        <v>14</v>
      </c>
      <c r="F584" t="s">
        <v>21</v>
      </c>
      <c r="G584">
        <v>6</v>
      </c>
      <c r="H584" s="20">
        <v>604.59</v>
      </c>
      <c r="I584">
        <v>3627.54</v>
      </c>
      <c r="J584" s="20">
        <f t="shared" si="72"/>
        <v>3627.54</v>
      </c>
      <c r="K584" s="17" t="str">
        <f>IF('Main Data'!I584&gt;=5000,"High", "Low")</f>
        <v>Low</v>
      </c>
      <c r="L584" s="17">
        <f t="shared" si="73"/>
        <v>2024</v>
      </c>
      <c r="M584" s="17" t="str">
        <f t="shared" si="74"/>
        <v>Matthew Hernandez</v>
      </c>
      <c r="N584" s="17" t="str">
        <f t="shared" si="75"/>
        <v>MATTHEW HERNANDEZ</v>
      </c>
      <c r="O584" s="20">
        <f t="shared" si="76"/>
        <v>3264.7860000000005</v>
      </c>
      <c r="P584" s="20" t="str">
        <f t="shared" si="77"/>
        <v>Jun-2024</v>
      </c>
      <c r="Q584" s="46">
        <f t="shared" si="78"/>
        <v>6</v>
      </c>
      <c r="R584" s="46">
        <f t="shared" si="79"/>
        <v>2024</v>
      </c>
    </row>
    <row r="585" spans="1:18">
      <c r="A585">
        <v>6245</v>
      </c>
      <c r="B585" s="2">
        <v>45447</v>
      </c>
      <c r="C585" t="s">
        <v>243</v>
      </c>
      <c r="D585" t="s">
        <v>25</v>
      </c>
      <c r="E585" t="s">
        <v>11</v>
      </c>
      <c r="F585" t="s">
        <v>12</v>
      </c>
      <c r="G585">
        <v>8</v>
      </c>
      <c r="H585" s="20">
        <v>969.41</v>
      </c>
      <c r="I585">
        <v>7755.28</v>
      </c>
      <c r="J585" s="20">
        <f t="shared" si="72"/>
        <v>7755.28</v>
      </c>
      <c r="K585" s="17" t="str">
        <f>IF('Main Data'!I585&gt;=5000,"High", "Low")</f>
        <v>High</v>
      </c>
      <c r="L585" s="17">
        <f t="shared" si="73"/>
        <v>2024</v>
      </c>
      <c r="M585" s="17" t="str">
        <f t="shared" si="74"/>
        <v>Joshua Paul</v>
      </c>
      <c r="N585" s="17" t="str">
        <f t="shared" si="75"/>
        <v>JOSHUA PAUL</v>
      </c>
      <c r="O585" s="20">
        <f t="shared" si="76"/>
        <v>6979.7519999999995</v>
      </c>
      <c r="P585" s="20" t="str">
        <f t="shared" si="77"/>
        <v>Jun-2024</v>
      </c>
      <c r="Q585" s="46">
        <f t="shared" si="78"/>
        <v>6</v>
      </c>
      <c r="R585" s="46">
        <f t="shared" si="79"/>
        <v>2024</v>
      </c>
    </row>
    <row r="586" spans="1:18">
      <c r="A586">
        <v>1212</v>
      </c>
      <c r="B586" s="2">
        <v>45447</v>
      </c>
      <c r="C586" t="s">
        <v>936</v>
      </c>
      <c r="D586" t="s">
        <v>31</v>
      </c>
      <c r="E586" t="s">
        <v>11</v>
      </c>
      <c r="F586" t="s">
        <v>18</v>
      </c>
      <c r="G586">
        <v>9</v>
      </c>
      <c r="H586" s="20">
        <v>182.37</v>
      </c>
      <c r="I586">
        <v>1641.33</v>
      </c>
      <c r="J586" s="20">
        <f t="shared" si="72"/>
        <v>1641.33</v>
      </c>
      <c r="K586" s="17" t="str">
        <f>IF('Main Data'!I586&gt;=5000,"High", "Low")</f>
        <v>Low</v>
      </c>
      <c r="L586" s="17">
        <f t="shared" si="73"/>
        <v>2024</v>
      </c>
      <c r="M586" s="17" t="str">
        <f t="shared" si="74"/>
        <v>Julia Strong</v>
      </c>
      <c r="N586" s="17" t="str">
        <f t="shared" si="75"/>
        <v>JULIA STRONG</v>
      </c>
      <c r="O586" s="20">
        <f t="shared" si="76"/>
        <v>1477.1970000000001</v>
      </c>
      <c r="P586" s="20" t="str">
        <f t="shared" si="77"/>
        <v>Jun-2024</v>
      </c>
      <c r="Q586" s="46">
        <f t="shared" si="78"/>
        <v>6</v>
      </c>
      <c r="R586" s="46">
        <f t="shared" si="79"/>
        <v>2024</v>
      </c>
    </row>
    <row r="587" spans="1:18">
      <c r="A587">
        <v>2536</v>
      </c>
      <c r="B587" s="2">
        <v>45449</v>
      </c>
      <c r="C587" t="s">
        <v>163</v>
      </c>
      <c r="D587" t="s">
        <v>17</v>
      </c>
      <c r="E587" t="s">
        <v>14</v>
      </c>
      <c r="F587" t="s">
        <v>35</v>
      </c>
      <c r="G587">
        <v>5</v>
      </c>
      <c r="H587" s="20">
        <v>43.61</v>
      </c>
      <c r="I587">
        <v>218.05</v>
      </c>
      <c r="J587" s="20">
        <f t="shared" si="72"/>
        <v>218.05</v>
      </c>
      <c r="K587" s="17" t="str">
        <f>IF('Main Data'!I587&gt;=5000,"High", "Low")</f>
        <v>Low</v>
      </c>
      <c r="L587" s="17">
        <f t="shared" si="73"/>
        <v>2024</v>
      </c>
      <c r="M587" s="17" t="str">
        <f t="shared" si="74"/>
        <v>Joshua Jennings</v>
      </c>
      <c r="N587" s="17" t="str">
        <f t="shared" si="75"/>
        <v>JOSHUA JENNINGS</v>
      </c>
      <c r="O587" s="20">
        <f t="shared" si="76"/>
        <v>196.245</v>
      </c>
      <c r="P587" s="20" t="str">
        <f t="shared" si="77"/>
        <v>Jun-2024</v>
      </c>
      <c r="Q587" s="46">
        <f t="shared" si="78"/>
        <v>6</v>
      </c>
      <c r="R587" s="46">
        <f t="shared" si="79"/>
        <v>2024</v>
      </c>
    </row>
    <row r="588" spans="1:18">
      <c r="A588">
        <v>6753</v>
      </c>
      <c r="B588" s="2">
        <v>45449</v>
      </c>
      <c r="C588" t="s">
        <v>258</v>
      </c>
      <c r="D588" t="s">
        <v>25</v>
      </c>
      <c r="E588" t="s">
        <v>20</v>
      </c>
      <c r="F588" t="s">
        <v>12</v>
      </c>
      <c r="G588">
        <v>9</v>
      </c>
      <c r="H588" s="20">
        <v>100.57</v>
      </c>
      <c r="I588">
        <v>905.12999999999988</v>
      </c>
      <c r="J588" s="20">
        <f t="shared" si="72"/>
        <v>905.12999999999988</v>
      </c>
      <c r="K588" s="17" t="str">
        <f>IF('Main Data'!I588&gt;=5000,"High", "Low")</f>
        <v>Low</v>
      </c>
      <c r="L588" s="17">
        <f t="shared" si="73"/>
        <v>2024</v>
      </c>
      <c r="M588" s="17" t="str">
        <f t="shared" si="74"/>
        <v>David George Md</v>
      </c>
      <c r="N588" s="17" t="str">
        <f t="shared" si="75"/>
        <v>DAVID GEORGE MD</v>
      </c>
      <c r="O588" s="20">
        <f t="shared" si="76"/>
        <v>814.61699999999996</v>
      </c>
      <c r="P588" s="20" t="str">
        <f t="shared" si="77"/>
        <v>Jun-2024</v>
      </c>
      <c r="Q588" s="46">
        <f t="shared" si="78"/>
        <v>6</v>
      </c>
      <c r="R588" s="46">
        <f t="shared" si="79"/>
        <v>2024</v>
      </c>
    </row>
    <row r="589" spans="1:18">
      <c r="A589">
        <v>2618</v>
      </c>
      <c r="B589" s="2">
        <v>45449</v>
      </c>
      <c r="C589" t="s">
        <v>320</v>
      </c>
      <c r="D589" t="s">
        <v>31</v>
      </c>
      <c r="E589" t="s">
        <v>14</v>
      </c>
      <c r="F589" t="s">
        <v>12</v>
      </c>
      <c r="G589">
        <v>2</v>
      </c>
      <c r="H589" s="20">
        <v>545.85</v>
      </c>
      <c r="I589">
        <v>1091.7</v>
      </c>
      <c r="J589" s="20">
        <f t="shared" si="72"/>
        <v>1091.7</v>
      </c>
      <c r="K589" s="17" t="str">
        <f>IF('Main Data'!I589&gt;=5000,"High", "Low")</f>
        <v>Low</v>
      </c>
      <c r="L589" s="17">
        <f t="shared" si="73"/>
        <v>2024</v>
      </c>
      <c r="M589" s="17" t="str">
        <f t="shared" si="74"/>
        <v>Denise Frazier</v>
      </c>
      <c r="N589" s="17" t="str">
        <f t="shared" si="75"/>
        <v>DENISE FRAZIER</v>
      </c>
      <c r="O589" s="20">
        <f t="shared" si="76"/>
        <v>982.53000000000009</v>
      </c>
      <c r="P589" s="20" t="str">
        <f t="shared" si="77"/>
        <v>Jun-2024</v>
      </c>
      <c r="Q589" s="46">
        <f t="shared" si="78"/>
        <v>6</v>
      </c>
      <c r="R589" s="46">
        <f t="shared" si="79"/>
        <v>2024</v>
      </c>
    </row>
    <row r="590" spans="1:18">
      <c r="A590">
        <v>9527</v>
      </c>
      <c r="B590" s="2">
        <v>45449</v>
      </c>
      <c r="C590" t="s">
        <v>882</v>
      </c>
      <c r="D590" t="s">
        <v>31</v>
      </c>
      <c r="E590" t="s">
        <v>11</v>
      </c>
      <c r="F590" t="s">
        <v>21</v>
      </c>
      <c r="G590">
        <v>8</v>
      </c>
      <c r="H590" s="20">
        <v>22</v>
      </c>
      <c r="I590">
        <v>176</v>
      </c>
      <c r="J590" s="20">
        <f t="shared" si="72"/>
        <v>176</v>
      </c>
      <c r="K590" s="17" t="str">
        <f>IF('Main Data'!I590&gt;=5000,"High", "Low")</f>
        <v>Low</v>
      </c>
      <c r="L590" s="17">
        <f t="shared" si="73"/>
        <v>2024</v>
      </c>
      <c r="M590" s="17" t="str">
        <f t="shared" si="74"/>
        <v>Clayton Lin</v>
      </c>
      <c r="N590" s="17" t="str">
        <f t="shared" si="75"/>
        <v>CLAYTON LIN</v>
      </c>
      <c r="O590" s="20">
        <f t="shared" si="76"/>
        <v>158.4</v>
      </c>
      <c r="P590" s="20" t="str">
        <f t="shared" si="77"/>
        <v>Jun-2024</v>
      </c>
      <c r="Q590" s="46">
        <f t="shared" si="78"/>
        <v>6</v>
      </c>
      <c r="R590" s="46">
        <f t="shared" si="79"/>
        <v>2024</v>
      </c>
    </row>
    <row r="591" spans="1:18">
      <c r="A591">
        <v>3949</v>
      </c>
      <c r="B591" s="2">
        <v>45451</v>
      </c>
      <c r="C591" t="s">
        <v>952</v>
      </c>
      <c r="D591" t="s">
        <v>10</v>
      </c>
      <c r="E591" t="s">
        <v>14</v>
      </c>
      <c r="F591" t="s">
        <v>29</v>
      </c>
      <c r="G591">
        <v>5</v>
      </c>
      <c r="H591" s="20">
        <v>535</v>
      </c>
      <c r="I591">
        <v>2675</v>
      </c>
      <c r="J591" s="20">
        <f t="shared" si="72"/>
        <v>2675</v>
      </c>
      <c r="K591" s="17" t="str">
        <f>IF('Main Data'!I591&gt;=5000,"High", "Low")</f>
        <v>Low</v>
      </c>
      <c r="L591" s="17">
        <f t="shared" si="73"/>
        <v>2024</v>
      </c>
      <c r="M591" s="17" t="str">
        <f t="shared" si="74"/>
        <v>Walter Wu</v>
      </c>
      <c r="N591" s="17" t="str">
        <f t="shared" si="75"/>
        <v>WALTER WU</v>
      </c>
      <c r="O591" s="20">
        <f t="shared" si="76"/>
        <v>2407.5</v>
      </c>
      <c r="P591" s="20" t="str">
        <f t="shared" si="77"/>
        <v>Jun-2024</v>
      </c>
      <c r="Q591" s="46">
        <f t="shared" si="78"/>
        <v>6</v>
      </c>
      <c r="R591" s="46">
        <f t="shared" si="79"/>
        <v>2024</v>
      </c>
    </row>
    <row r="592" spans="1:18">
      <c r="A592">
        <v>1403</v>
      </c>
      <c r="B592" s="2">
        <v>45452</v>
      </c>
      <c r="C592" t="s">
        <v>19</v>
      </c>
      <c r="D592" t="s">
        <v>17</v>
      </c>
      <c r="E592" t="s">
        <v>20</v>
      </c>
      <c r="F592" t="s">
        <v>21</v>
      </c>
      <c r="G592">
        <v>5</v>
      </c>
      <c r="H592" s="20">
        <v>113.07</v>
      </c>
      <c r="I592">
        <v>565.34999999999991</v>
      </c>
      <c r="J592" s="20">
        <f t="shared" si="72"/>
        <v>565.34999999999991</v>
      </c>
      <c r="K592" s="17" t="str">
        <f>IF('Main Data'!I592&gt;=5000,"High", "Low")</f>
        <v>Low</v>
      </c>
      <c r="L592" s="17">
        <f t="shared" si="73"/>
        <v>2024</v>
      </c>
      <c r="M592" s="17" t="str">
        <f t="shared" si="74"/>
        <v>Michele Avery</v>
      </c>
      <c r="N592" s="17" t="str">
        <f t="shared" si="75"/>
        <v>MICHELE AVERY</v>
      </c>
      <c r="O592" s="20">
        <f t="shared" si="76"/>
        <v>508.81499999999994</v>
      </c>
      <c r="P592" s="20" t="str">
        <f t="shared" si="77"/>
        <v>Jun-2024</v>
      </c>
      <c r="Q592" s="46">
        <f t="shared" si="78"/>
        <v>6</v>
      </c>
      <c r="R592" s="46">
        <f t="shared" si="79"/>
        <v>2024</v>
      </c>
    </row>
    <row r="593" spans="1:18">
      <c r="A593">
        <v>5266</v>
      </c>
      <c r="B593" s="2">
        <v>45452</v>
      </c>
      <c r="C593" t="s">
        <v>57</v>
      </c>
      <c r="D593" t="s">
        <v>31</v>
      </c>
      <c r="E593" t="s">
        <v>14</v>
      </c>
      <c r="F593" t="s">
        <v>35</v>
      </c>
      <c r="G593">
        <v>9</v>
      </c>
      <c r="H593" s="20">
        <v>415.32</v>
      </c>
      <c r="I593">
        <v>3737.88</v>
      </c>
      <c r="J593" s="20">
        <f t="shared" si="72"/>
        <v>3737.88</v>
      </c>
      <c r="K593" s="17" t="str">
        <f>IF('Main Data'!I593&gt;=5000,"High", "Low")</f>
        <v>Low</v>
      </c>
      <c r="L593" s="17">
        <f t="shared" si="73"/>
        <v>2024</v>
      </c>
      <c r="M593" s="17" t="str">
        <f t="shared" si="74"/>
        <v>Angela White</v>
      </c>
      <c r="N593" s="17" t="str">
        <f t="shared" si="75"/>
        <v>ANGELA WHITE</v>
      </c>
      <c r="O593" s="20">
        <f t="shared" si="76"/>
        <v>3364.0920000000001</v>
      </c>
      <c r="P593" s="20" t="str">
        <f t="shared" si="77"/>
        <v>Jun-2024</v>
      </c>
      <c r="Q593" s="46">
        <f t="shared" si="78"/>
        <v>6</v>
      </c>
      <c r="R593" s="46">
        <f t="shared" si="79"/>
        <v>2024</v>
      </c>
    </row>
    <row r="594" spans="1:18">
      <c r="A594">
        <v>6895</v>
      </c>
      <c r="B594" s="2">
        <v>45453</v>
      </c>
      <c r="C594" t="s">
        <v>37</v>
      </c>
      <c r="D594" t="s">
        <v>17</v>
      </c>
      <c r="E594" t="s">
        <v>11</v>
      </c>
      <c r="F594" t="s">
        <v>15</v>
      </c>
      <c r="G594">
        <v>5</v>
      </c>
      <c r="H594" s="20">
        <v>671.4</v>
      </c>
      <c r="I594">
        <v>3357</v>
      </c>
      <c r="J594" s="20">
        <f t="shared" si="72"/>
        <v>3357</v>
      </c>
      <c r="K594" s="17" t="str">
        <f>IF('Main Data'!I594&gt;=5000,"High", "Low")</f>
        <v>Low</v>
      </c>
      <c r="L594" s="17">
        <f t="shared" si="73"/>
        <v>2024</v>
      </c>
      <c r="M594" s="17" t="str">
        <f t="shared" si="74"/>
        <v>Billy Pena</v>
      </c>
      <c r="N594" s="17" t="str">
        <f t="shared" si="75"/>
        <v>BILLY PENA</v>
      </c>
      <c r="O594" s="20">
        <f t="shared" si="76"/>
        <v>3021.3</v>
      </c>
      <c r="P594" s="20" t="str">
        <f t="shared" si="77"/>
        <v>Jun-2024</v>
      </c>
      <c r="Q594" s="46">
        <f t="shared" si="78"/>
        <v>6</v>
      </c>
      <c r="R594" s="46">
        <f t="shared" si="79"/>
        <v>2024</v>
      </c>
    </row>
    <row r="595" spans="1:18">
      <c r="A595">
        <v>2015</v>
      </c>
      <c r="B595" s="2">
        <v>45456</v>
      </c>
      <c r="C595" t="s">
        <v>277</v>
      </c>
      <c r="D595" t="s">
        <v>10</v>
      </c>
      <c r="E595" t="s">
        <v>20</v>
      </c>
      <c r="F595" t="s">
        <v>35</v>
      </c>
      <c r="G595">
        <v>3</v>
      </c>
      <c r="H595" s="20">
        <v>85.37</v>
      </c>
      <c r="I595">
        <v>256.11</v>
      </c>
      <c r="J595" s="20">
        <f t="shared" si="72"/>
        <v>256.11</v>
      </c>
      <c r="K595" s="17" t="str">
        <f>IF('Main Data'!I595&gt;=5000,"High", "Low")</f>
        <v>Low</v>
      </c>
      <c r="L595" s="17">
        <f t="shared" si="73"/>
        <v>2024</v>
      </c>
      <c r="M595" s="17" t="str">
        <f t="shared" si="74"/>
        <v>Charles Fry</v>
      </c>
      <c r="N595" s="17" t="str">
        <f t="shared" si="75"/>
        <v>CHARLES FRY</v>
      </c>
      <c r="O595" s="20">
        <f t="shared" si="76"/>
        <v>230.49900000000002</v>
      </c>
      <c r="P595" s="20" t="str">
        <f t="shared" si="77"/>
        <v>Jun-2024</v>
      </c>
      <c r="Q595" s="46">
        <f t="shared" si="78"/>
        <v>6</v>
      </c>
      <c r="R595" s="46">
        <f t="shared" si="79"/>
        <v>2024</v>
      </c>
    </row>
    <row r="596" spans="1:18">
      <c r="A596">
        <v>7454</v>
      </c>
      <c r="B596" s="2">
        <v>45457</v>
      </c>
      <c r="C596" t="s">
        <v>521</v>
      </c>
      <c r="D596" t="s">
        <v>10</v>
      </c>
      <c r="E596" t="s">
        <v>20</v>
      </c>
      <c r="F596" t="s">
        <v>21</v>
      </c>
      <c r="G596">
        <v>7</v>
      </c>
      <c r="H596" s="20">
        <v>660.17</v>
      </c>
      <c r="I596">
        <v>4621.1899999999996</v>
      </c>
      <c r="J596" s="20">
        <f t="shared" si="72"/>
        <v>4621.1899999999996</v>
      </c>
      <c r="K596" s="17" t="str">
        <f>IF('Main Data'!I596&gt;=5000,"High", "Low")</f>
        <v>Low</v>
      </c>
      <c r="L596" s="17">
        <f t="shared" si="73"/>
        <v>2024</v>
      </c>
      <c r="M596" s="17" t="str">
        <f t="shared" si="74"/>
        <v>Eric Pratt</v>
      </c>
      <c r="N596" s="17" t="str">
        <f t="shared" si="75"/>
        <v>ERIC PRATT</v>
      </c>
      <c r="O596" s="20">
        <f t="shared" si="76"/>
        <v>4159.0709999999999</v>
      </c>
      <c r="P596" s="20" t="str">
        <f t="shared" si="77"/>
        <v>Jun-2024</v>
      </c>
      <c r="Q596" s="46">
        <f t="shared" si="78"/>
        <v>6</v>
      </c>
      <c r="R596" s="46">
        <f t="shared" si="79"/>
        <v>2024</v>
      </c>
    </row>
    <row r="597" spans="1:18">
      <c r="A597">
        <v>4184</v>
      </c>
      <c r="B597" s="2">
        <v>45457</v>
      </c>
      <c r="C597" t="s">
        <v>960</v>
      </c>
      <c r="D597" t="s">
        <v>31</v>
      </c>
      <c r="E597" t="s">
        <v>11</v>
      </c>
      <c r="F597" t="s">
        <v>35</v>
      </c>
      <c r="G597">
        <v>7</v>
      </c>
      <c r="H597" s="20">
        <v>750.59</v>
      </c>
      <c r="I597">
        <v>5254.13</v>
      </c>
      <c r="J597" s="20">
        <f t="shared" si="72"/>
        <v>5254.13</v>
      </c>
      <c r="K597" s="17" t="str">
        <f>IF('Main Data'!I597&gt;=5000,"High", "Low")</f>
        <v>High</v>
      </c>
      <c r="L597" s="17">
        <f t="shared" si="73"/>
        <v>2024</v>
      </c>
      <c r="M597" s="17" t="str">
        <f t="shared" si="74"/>
        <v>Chad Richardson</v>
      </c>
      <c r="N597" s="17" t="str">
        <f t="shared" si="75"/>
        <v>CHAD RICHARDSON</v>
      </c>
      <c r="O597" s="20">
        <f t="shared" si="76"/>
        <v>4728.7170000000006</v>
      </c>
      <c r="P597" s="20" t="str">
        <f t="shared" si="77"/>
        <v>Jun-2024</v>
      </c>
      <c r="Q597" s="46">
        <f t="shared" si="78"/>
        <v>6</v>
      </c>
      <c r="R597" s="46">
        <f t="shared" si="79"/>
        <v>2024</v>
      </c>
    </row>
    <row r="598" spans="1:18">
      <c r="A598">
        <v>1104</v>
      </c>
      <c r="B598" s="2">
        <v>45458</v>
      </c>
      <c r="C598" t="s">
        <v>279</v>
      </c>
      <c r="D598" t="s">
        <v>31</v>
      </c>
      <c r="E598" t="s">
        <v>11</v>
      </c>
      <c r="F598" t="s">
        <v>21</v>
      </c>
      <c r="G598">
        <v>7</v>
      </c>
      <c r="H598" s="20">
        <v>500.2</v>
      </c>
      <c r="I598">
        <v>3501.4</v>
      </c>
      <c r="J598" s="20">
        <f t="shared" si="72"/>
        <v>3501.4</v>
      </c>
      <c r="K598" s="17" t="str">
        <f>IF('Main Data'!I598&gt;=5000,"High", "Low")</f>
        <v>Low</v>
      </c>
      <c r="L598" s="17">
        <f t="shared" si="73"/>
        <v>2024</v>
      </c>
      <c r="M598" s="17" t="str">
        <f t="shared" si="74"/>
        <v>Emma Mendoza</v>
      </c>
      <c r="N598" s="17" t="str">
        <f t="shared" si="75"/>
        <v>EMMA MENDOZA</v>
      </c>
      <c r="O598" s="20">
        <f t="shared" si="76"/>
        <v>3151.26</v>
      </c>
      <c r="P598" s="20" t="str">
        <f t="shared" si="77"/>
        <v>Jun-2024</v>
      </c>
      <c r="Q598" s="46">
        <f t="shared" si="78"/>
        <v>6</v>
      </c>
      <c r="R598" s="46">
        <f t="shared" si="79"/>
        <v>2024</v>
      </c>
    </row>
    <row r="599" spans="1:18">
      <c r="A599">
        <v>3110</v>
      </c>
      <c r="B599" s="2">
        <v>45458</v>
      </c>
      <c r="C599" t="s">
        <v>311</v>
      </c>
      <c r="D599" t="s">
        <v>25</v>
      </c>
      <c r="E599" t="s">
        <v>20</v>
      </c>
      <c r="F599" t="s">
        <v>35</v>
      </c>
      <c r="G599">
        <v>2</v>
      </c>
      <c r="H599" s="20">
        <v>294.17</v>
      </c>
      <c r="I599">
        <v>588.34</v>
      </c>
      <c r="J599" s="20">
        <f t="shared" si="72"/>
        <v>588.34</v>
      </c>
      <c r="K599" s="17" t="str">
        <f>IF('Main Data'!I599&gt;=5000,"High", "Low")</f>
        <v>Low</v>
      </c>
      <c r="L599" s="17">
        <f t="shared" si="73"/>
        <v>2024</v>
      </c>
      <c r="M599" s="17" t="str">
        <f t="shared" si="74"/>
        <v>John Hester</v>
      </c>
      <c r="N599" s="17" t="str">
        <f t="shared" si="75"/>
        <v>JOHN HESTER</v>
      </c>
      <c r="O599" s="20">
        <f t="shared" si="76"/>
        <v>529.50600000000009</v>
      </c>
      <c r="P599" s="20" t="str">
        <f t="shared" si="77"/>
        <v>Jun-2024</v>
      </c>
      <c r="Q599" s="46">
        <f t="shared" si="78"/>
        <v>6</v>
      </c>
      <c r="R599" s="46">
        <f t="shared" si="79"/>
        <v>2024</v>
      </c>
    </row>
    <row r="600" spans="1:18">
      <c r="A600">
        <v>9042</v>
      </c>
      <c r="B600" s="2">
        <v>45459</v>
      </c>
      <c r="C600" t="s">
        <v>886</v>
      </c>
      <c r="D600" t="s">
        <v>10</v>
      </c>
      <c r="E600" t="s">
        <v>11</v>
      </c>
      <c r="F600" t="s">
        <v>26</v>
      </c>
      <c r="G600">
        <v>5</v>
      </c>
      <c r="H600" s="20">
        <v>959.98</v>
      </c>
      <c r="I600">
        <v>4799.8999999999996</v>
      </c>
      <c r="J600" s="20">
        <f t="shared" si="72"/>
        <v>4799.8999999999996</v>
      </c>
      <c r="K600" s="17" t="str">
        <f>IF('Main Data'!I600&gt;=5000,"High", "Low")</f>
        <v>Low</v>
      </c>
      <c r="L600" s="17">
        <f t="shared" si="73"/>
        <v>2024</v>
      </c>
      <c r="M600" s="17" t="str">
        <f t="shared" si="74"/>
        <v>Robert Jones</v>
      </c>
      <c r="N600" s="17" t="str">
        <f t="shared" si="75"/>
        <v>ROBERT JONES</v>
      </c>
      <c r="O600" s="20">
        <f t="shared" si="76"/>
        <v>4319.9100000000008</v>
      </c>
      <c r="P600" s="20" t="str">
        <f t="shared" si="77"/>
        <v>Jun-2024</v>
      </c>
      <c r="Q600" s="46">
        <f t="shared" si="78"/>
        <v>6</v>
      </c>
      <c r="R600" s="46">
        <f t="shared" si="79"/>
        <v>2024</v>
      </c>
    </row>
    <row r="601" spans="1:18">
      <c r="A601">
        <v>5064</v>
      </c>
      <c r="B601" s="2">
        <v>45460</v>
      </c>
      <c r="C601" t="s">
        <v>607</v>
      </c>
      <c r="D601" t="s">
        <v>10</v>
      </c>
      <c r="E601" t="s">
        <v>20</v>
      </c>
      <c r="F601" t="s">
        <v>21</v>
      </c>
      <c r="G601">
        <v>7</v>
      </c>
      <c r="H601" s="20">
        <v>879.73</v>
      </c>
      <c r="I601">
        <v>6158.1100000000006</v>
      </c>
      <c r="J601" s="20">
        <f t="shared" si="72"/>
        <v>6158.1100000000006</v>
      </c>
      <c r="K601" s="17" t="str">
        <f>IF('Main Data'!I601&gt;=5000,"High", "Low")</f>
        <v>High</v>
      </c>
      <c r="L601" s="17">
        <f t="shared" si="73"/>
        <v>2024</v>
      </c>
      <c r="M601" s="17" t="str">
        <f t="shared" si="74"/>
        <v>Kelly Browning Dds</v>
      </c>
      <c r="N601" s="17" t="str">
        <f t="shared" si="75"/>
        <v>KELLY BROWNING DDS</v>
      </c>
      <c r="O601" s="20">
        <f t="shared" si="76"/>
        <v>5542.2990000000009</v>
      </c>
      <c r="P601" s="20" t="str">
        <f t="shared" si="77"/>
        <v>Jun-2024</v>
      </c>
      <c r="Q601" s="46">
        <f t="shared" si="78"/>
        <v>6</v>
      </c>
      <c r="R601" s="46">
        <f t="shared" si="79"/>
        <v>2024</v>
      </c>
    </row>
    <row r="602" spans="1:18">
      <c r="A602">
        <v>7533</v>
      </c>
      <c r="B602" s="2">
        <v>45460</v>
      </c>
      <c r="C602" t="s">
        <v>928</v>
      </c>
      <c r="D602" t="s">
        <v>10</v>
      </c>
      <c r="E602" t="s">
        <v>14</v>
      </c>
      <c r="F602" t="s">
        <v>15</v>
      </c>
      <c r="G602">
        <v>8</v>
      </c>
      <c r="H602" s="20">
        <v>956.94</v>
      </c>
      <c r="I602">
        <v>7655.52</v>
      </c>
      <c r="J602" s="20">
        <f t="shared" si="72"/>
        <v>7655.52</v>
      </c>
      <c r="K602" s="17" t="str">
        <f>IF('Main Data'!I602&gt;=5000,"High", "Low")</f>
        <v>High</v>
      </c>
      <c r="L602" s="17">
        <f t="shared" si="73"/>
        <v>2024</v>
      </c>
      <c r="M602" s="17" t="str">
        <f t="shared" si="74"/>
        <v>Susan Bradley</v>
      </c>
      <c r="N602" s="17" t="str">
        <f t="shared" si="75"/>
        <v>SUSAN BRADLEY</v>
      </c>
      <c r="O602" s="20">
        <f t="shared" si="76"/>
        <v>6889.9680000000008</v>
      </c>
      <c r="P602" s="20" t="str">
        <f t="shared" si="77"/>
        <v>Jun-2024</v>
      </c>
      <c r="Q602" s="46">
        <f t="shared" si="78"/>
        <v>6</v>
      </c>
      <c r="R602" s="46">
        <f t="shared" si="79"/>
        <v>2024</v>
      </c>
    </row>
    <row r="603" spans="1:18">
      <c r="A603">
        <v>5621</v>
      </c>
      <c r="B603" s="2">
        <v>45462</v>
      </c>
      <c r="C603" t="s">
        <v>172</v>
      </c>
      <c r="D603" t="s">
        <v>10</v>
      </c>
      <c r="E603" t="s">
        <v>14</v>
      </c>
      <c r="F603" t="s">
        <v>15</v>
      </c>
      <c r="G603">
        <v>1</v>
      </c>
      <c r="H603" s="20">
        <v>325.91000000000003</v>
      </c>
      <c r="I603">
        <v>325.91000000000003</v>
      </c>
      <c r="J603" s="20">
        <f t="shared" si="72"/>
        <v>325.91000000000003</v>
      </c>
      <c r="K603" s="17" t="str">
        <f>IF('Main Data'!I603&gt;=5000,"High", "Low")</f>
        <v>Low</v>
      </c>
      <c r="L603" s="17">
        <f t="shared" si="73"/>
        <v>2024</v>
      </c>
      <c r="M603" s="17" t="str">
        <f t="shared" si="74"/>
        <v>Mario Jimenez</v>
      </c>
      <c r="N603" s="17" t="str">
        <f t="shared" si="75"/>
        <v>MARIO JIMENEZ</v>
      </c>
      <c r="O603" s="20">
        <f t="shared" si="76"/>
        <v>293.31900000000002</v>
      </c>
      <c r="P603" s="20" t="str">
        <f t="shared" si="77"/>
        <v>Jun-2024</v>
      </c>
      <c r="Q603" s="46">
        <f t="shared" si="78"/>
        <v>6</v>
      </c>
      <c r="R603" s="46">
        <f t="shared" si="79"/>
        <v>2024</v>
      </c>
    </row>
    <row r="604" spans="1:18">
      <c r="A604">
        <v>9881</v>
      </c>
      <c r="B604" s="2">
        <v>45462</v>
      </c>
      <c r="C604" t="s">
        <v>441</v>
      </c>
      <c r="D604" t="s">
        <v>10</v>
      </c>
      <c r="E604" t="s">
        <v>11</v>
      </c>
      <c r="F604" t="s">
        <v>12</v>
      </c>
      <c r="G604">
        <v>8</v>
      </c>
      <c r="H604" s="20">
        <v>61.45</v>
      </c>
      <c r="I604">
        <v>491.6</v>
      </c>
      <c r="J604" s="20">
        <f t="shared" si="72"/>
        <v>491.6</v>
      </c>
      <c r="K604" s="17" t="str">
        <f>IF('Main Data'!I604&gt;=5000,"High", "Low")</f>
        <v>Low</v>
      </c>
      <c r="L604" s="17">
        <f t="shared" si="73"/>
        <v>2024</v>
      </c>
      <c r="M604" s="17" t="str">
        <f t="shared" si="74"/>
        <v>Tony Moore</v>
      </c>
      <c r="N604" s="17" t="str">
        <f t="shared" si="75"/>
        <v>TONY MOORE</v>
      </c>
      <c r="O604" s="20">
        <f t="shared" si="76"/>
        <v>442.44000000000005</v>
      </c>
      <c r="P604" s="20" t="str">
        <f t="shared" si="77"/>
        <v>Jun-2024</v>
      </c>
      <c r="Q604" s="46">
        <f t="shared" si="78"/>
        <v>6</v>
      </c>
      <c r="R604" s="46">
        <f t="shared" si="79"/>
        <v>2024</v>
      </c>
    </row>
    <row r="605" spans="1:18">
      <c r="A605">
        <v>1649</v>
      </c>
      <c r="B605" s="2">
        <v>45462</v>
      </c>
      <c r="C605" t="s">
        <v>819</v>
      </c>
      <c r="D605" t="s">
        <v>10</v>
      </c>
      <c r="E605" t="s">
        <v>20</v>
      </c>
      <c r="F605" t="s">
        <v>26</v>
      </c>
      <c r="G605">
        <v>5</v>
      </c>
      <c r="H605" s="20">
        <v>923.53</v>
      </c>
      <c r="I605">
        <v>4617.6499999999996</v>
      </c>
      <c r="J605" s="20">
        <f t="shared" si="72"/>
        <v>4617.6499999999996</v>
      </c>
      <c r="K605" s="17" t="str">
        <f>IF('Main Data'!I605&gt;=5000,"High", "Low")</f>
        <v>Low</v>
      </c>
      <c r="L605" s="17">
        <f t="shared" si="73"/>
        <v>2024</v>
      </c>
      <c r="M605" s="17" t="str">
        <f t="shared" si="74"/>
        <v>Christina Johnson</v>
      </c>
      <c r="N605" s="17" t="str">
        <f t="shared" si="75"/>
        <v>CHRISTINA JOHNSON</v>
      </c>
      <c r="O605" s="20">
        <f t="shared" si="76"/>
        <v>4155.8850000000002</v>
      </c>
      <c r="P605" s="20" t="str">
        <f t="shared" si="77"/>
        <v>Jun-2024</v>
      </c>
      <c r="Q605" s="46">
        <f t="shared" si="78"/>
        <v>6</v>
      </c>
      <c r="R605" s="46">
        <f t="shared" si="79"/>
        <v>2024</v>
      </c>
    </row>
    <row r="606" spans="1:18">
      <c r="A606">
        <v>3487</v>
      </c>
      <c r="B606" s="2">
        <v>45463</v>
      </c>
      <c r="C606" t="s">
        <v>527</v>
      </c>
      <c r="D606" t="s">
        <v>17</v>
      </c>
      <c r="E606" t="s">
        <v>11</v>
      </c>
      <c r="F606" t="s">
        <v>21</v>
      </c>
      <c r="G606">
        <v>7</v>
      </c>
      <c r="H606" s="20">
        <v>243.69</v>
      </c>
      <c r="I606">
        <v>1705.83</v>
      </c>
      <c r="J606" s="20">
        <f t="shared" si="72"/>
        <v>1705.83</v>
      </c>
      <c r="K606" s="17" t="str">
        <f>IF('Main Data'!I606&gt;=5000,"High", "Low")</f>
        <v>Low</v>
      </c>
      <c r="L606" s="17">
        <f t="shared" si="73"/>
        <v>2024</v>
      </c>
      <c r="M606" s="17" t="str">
        <f t="shared" si="74"/>
        <v>James Obrien</v>
      </c>
      <c r="N606" s="17" t="str">
        <f t="shared" si="75"/>
        <v>JAMES OBRIEN</v>
      </c>
      <c r="O606" s="20">
        <f t="shared" si="76"/>
        <v>1535.2470000000001</v>
      </c>
      <c r="P606" s="20" t="str">
        <f t="shared" si="77"/>
        <v>Jun-2024</v>
      </c>
      <c r="Q606" s="46">
        <f t="shared" si="78"/>
        <v>6</v>
      </c>
      <c r="R606" s="46">
        <f t="shared" si="79"/>
        <v>2024</v>
      </c>
    </row>
    <row r="607" spans="1:18">
      <c r="A607">
        <v>9494</v>
      </c>
      <c r="B607" s="2">
        <v>45464</v>
      </c>
      <c r="C607" t="s">
        <v>846</v>
      </c>
      <c r="D607" t="s">
        <v>17</v>
      </c>
      <c r="E607" t="s">
        <v>20</v>
      </c>
      <c r="F607" t="s">
        <v>12</v>
      </c>
      <c r="G607">
        <v>1</v>
      </c>
      <c r="H607" s="20">
        <v>994.92</v>
      </c>
      <c r="I607">
        <v>994.92</v>
      </c>
      <c r="J607" s="20">
        <f t="shared" si="72"/>
        <v>994.92</v>
      </c>
      <c r="K607" s="17" t="str">
        <f>IF('Main Data'!I607&gt;=5000,"High", "Low")</f>
        <v>Low</v>
      </c>
      <c r="L607" s="17">
        <f t="shared" si="73"/>
        <v>2024</v>
      </c>
      <c r="M607" s="17" t="str">
        <f t="shared" si="74"/>
        <v>Madison Arias</v>
      </c>
      <c r="N607" s="17" t="str">
        <f t="shared" si="75"/>
        <v>MADISON ARIAS</v>
      </c>
      <c r="O607" s="20">
        <f t="shared" si="76"/>
        <v>895.428</v>
      </c>
      <c r="P607" s="20" t="str">
        <f t="shared" si="77"/>
        <v>Jun-2024</v>
      </c>
      <c r="Q607" s="46">
        <f t="shared" si="78"/>
        <v>6</v>
      </c>
      <c r="R607" s="46">
        <f t="shared" si="79"/>
        <v>2024</v>
      </c>
    </row>
    <row r="608" spans="1:18">
      <c r="A608">
        <v>3139</v>
      </c>
      <c r="B608" s="2">
        <v>45465</v>
      </c>
      <c r="C608" t="s">
        <v>112</v>
      </c>
      <c r="D608" t="s">
        <v>17</v>
      </c>
      <c r="E608" t="s">
        <v>20</v>
      </c>
      <c r="F608" t="s">
        <v>43</v>
      </c>
      <c r="G608">
        <v>8</v>
      </c>
      <c r="H608" s="20">
        <v>570.74</v>
      </c>
      <c r="I608">
        <v>4565.92</v>
      </c>
      <c r="J608" s="20">
        <f t="shared" si="72"/>
        <v>4565.92</v>
      </c>
      <c r="K608" s="17" t="str">
        <f>IF('Main Data'!I608&gt;=5000,"High", "Low")</f>
        <v>Low</v>
      </c>
      <c r="L608" s="17">
        <f t="shared" si="73"/>
        <v>2024</v>
      </c>
      <c r="M608" s="17" t="str">
        <f t="shared" si="74"/>
        <v>Jessica Murphy</v>
      </c>
      <c r="N608" s="17" t="str">
        <f t="shared" si="75"/>
        <v>JESSICA MURPHY</v>
      </c>
      <c r="O608" s="20">
        <f t="shared" si="76"/>
        <v>4109.3280000000004</v>
      </c>
      <c r="P608" s="20" t="str">
        <f t="shared" si="77"/>
        <v>Jun-2024</v>
      </c>
      <c r="Q608" s="46">
        <f t="shared" si="78"/>
        <v>6</v>
      </c>
      <c r="R608" s="46">
        <f t="shared" si="79"/>
        <v>2024</v>
      </c>
    </row>
    <row r="609" spans="1:18">
      <c r="A609">
        <v>8132</v>
      </c>
      <c r="B609" s="2">
        <v>45465</v>
      </c>
      <c r="C609" t="s">
        <v>238</v>
      </c>
      <c r="D609" t="s">
        <v>31</v>
      </c>
      <c r="E609" t="s">
        <v>20</v>
      </c>
      <c r="F609" t="s">
        <v>29</v>
      </c>
      <c r="G609">
        <v>9</v>
      </c>
      <c r="H609" s="20">
        <v>228.28</v>
      </c>
      <c r="I609">
        <v>2054.52</v>
      </c>
      <c r="J609" s="20">
        <f t="shared" si="72"/>
        <v>2054.52</v>
      </c>
      <c r="K609" s="17" t="str">
        <f>IF('Main Data'!I609&gt;=5000,"High", "Low")</f>
        <v>Low</v>
      </c>
      <c r="L609" s="17">
        <f t="shared" si="73"/>
        <v>2024</v>
      </c>
      <c r="M609" s="17" t="str">
        <f t="shared" si="74"/>
        <v>Michael Jackson</v>
      </c>
      <c r="N609" s="17" t="str">
        <f t="shared" si="75"/>
        <v>MICHAEL JACKSON</v>
      </c>
      <c r="O609" s="20">
        <f t="shared" si="76"/>
        <v>1849.068</v>
      </c>
      <c r="P609" s="20" t="str">
        <f t="shared" si="77"/>
        <v>Jun-2024</v>
      </c>
      <c r="Q609" s="46">
        <f t="shared" si="78"/>
        <v>6</v>
      </c>
      <c r="R609" s="46">
        <f t="shared" si="79"/>
        <v>2024</v>
      </c>
    </row>
    <row r="610" spans="1:18">
      <c r="A610">
        <v>9401</v>
      </c>
      <c r="B610" s="2">
        <v>45465</v>
      </c>
      <c r="C610" t="s">
        <v>652</v>
      </c>
      <c r="D610" t="s">
        <v>31</v>
      </c>
      <c r="E610" t="s">
        <v>20</v>
      </c>
      <c r="F610" t="s">
        <v>18</v>
      </c>
      <c r="G610">
        <v>8</v>
      </c>
      <c r="H610" s="20">
        <v>899.05</v>
      </c>
      <c r="I610">
        <v>7192.4</v>
      </c>
      <c r="J610" s="20">
        <f t="shared" si="72"/>
        <v>7192.4</v>
      </c>
      <c r="K610" s="17" t="str">
        <f>IF('Main Data'!I610&gt;=5000,"High", "Low")</f>
        <v>High</v>
      </c>
      <c r="L610" s="17">
        <f t="shared" si="73"/>
        <v>2024</v>
      </c>
      <c r="M610" s="17" t="str">
        <f t="shared" si="74"/>
        <v>Stephanie Foley</v>
      </c>
      <c r="N610" s="17" t="str">
        <f t="shared" si="75"/>
        <v>STEPHANIE FOLEY</v>
      </c>
      <c r="O610" s="20">
        <f t="shared" si="76"/>
        <v>6473.16</v>
      </c>
      <c r="P610" s="20" t="str">
        <f t="shared" si="77"/>
        <v>Jun-2024</v>
      </c>
      <c r="Q610" s="46">
        <f t="shared" si="78"/>
        <v>6</v>
      </c>
      <c r="R610" s="46">
        <f t="shared" si="79"/>
        <v>2024</v>
      </c>
    </row>
    <row r="611" spans="1:18">
      <c r="A611">
        <v>2945</v>
      </c>
      <c r="B611" s="2">
        <v>45467</v>
      </c>
      <c r="C611" t="s">
        <v>458</v>
      </c>
      <c r="D611" t="s">
        <v>17</v>
      </c>
      <c r="E611" t="s">
        <v>11</v>
      </c>
      <c r="F611" t="s">
        <v>12</v>
      </c>
      <c r="G611">
        <v>7</v>
      </c>
      <c r="H611" s="20">
        <v>69.75</v>
      </c>
      <c r="I611">
        <v>488.25</v>
      </c>
      <c r="J611" s="20">
        <f t="shared" si="72"/>
        <v>488.25</v>
      </c>
      <c r="K611" s="17" t="str">
        <f>IF('Main Data'!I611&gt;=5000,"High", "Low")</f>
        <v>Low</v>
      </c>
      <c r="L611" s="17">
        <f t="shared" si="73"/>
        <v>2024</v>
      </c>
      <c r="M611" s="17" t="str">
        <f t="shared" si="74"/>
        <v>Wendy Baxter</v>
      </c>
      <c r="N611" s="17" t="str">
        <f t="shared" si="75"/>
        <v>WENDY BAXTER</v>
      </c>
      <c r="O611" s="20">
        <f t="shared" si="76"/>
        <v>439.42500000000001</v>
      </c>
      <c r="P611" s="20" t="str">
        <f t="shared" si="77"/>
        <v>Jun-2024</v>
      </c>
      <c r="Q611" s="46">
        <f t="shared" si="78"/>
        <v>6</v>
      </c>
      <c r="R611" s="46">
        <f t="shared" si="79"/>
        <v>2024</v>
      </c>
    </row>
    <row r="612" spans="1:18">
      <c r="A612">
        <v>2961</v>
      </c>
      <c r="B612" s="2">
        <v>45468</v>
      </c>
      <c r="C612" t="s">
        <v>293</v>
      </c>
      <c r="D612" t="s">
        <v>25</v>
      </c>
      <c r="E612" t="s">
        <v>11</v>
      </c>
      <c r="F612" t="s">
        <v>43</v>
      </c>
      <c r="G612">
        <v>3</v>
      </c>
      <c r="H612" s="20">
        <v>838.64</v>
      </c>
      <c r="I612">
        <v>2515.92</v>
      </c>
      <c r="J612" s="20">
        <f t="shared" si="72"/>
        <v>2515.92</v>
      </c>
      <c r="K612" s="17" t="str">
        <f>IF('Main Data'!I612&gt;=5000,"High", "Low")</f>
        <v>Low</v>
      </c>
      <c r="L612" s="17">
        <f t="shared" si="73"/>
        <v>2024</v>
      </c>
      <c r="M612" s="17" t="str">
        <f t="shared" si="74"/>
        <v>Amanda Elliott</v>
      </c>
      <c r="N612" s="17" t="str">
        <f t="shared" si="75"/>
        <v>AMANDA ELLIOTT</v>
      </c>
      <c r="O612" s="20">
        <f t="shared" si="76"/>
        <v>2264.328</v>
      </c>
      <c r="P612" s="20" t="str">
        <f t="shared" si="77"/>
        <v>Jun-2024</v>
      </c>
      <c r="Q612" s="46">
        <f t="shared" si="78"/>
        <v>6</v>
      </c>
      <c r="R612" s="46">
        <f t="shared" si="79"/>
        <v>2024</v>
      </c>
    </row>
    <row r="613" spans="1:18">
      <c r="A613">
        <v>3027</v>
      </c>
      <c r="B613" s="2">
        <v>45469</v>
      </c>
      <c r="C613" t="s">
        <v>888</v>
      </c>
      <c r="D613" t="s">
        <v>10</v>
      </c>
      <c r="E613" t="s">
        <v>20</v>
      </c>
      <c r="F613" t="s">
        <v>15</v>
      </c>
      <c r="G613">
        <v>2</v>
      </c>
      <c r="H613" s="20">
        <v>118.64</v>
      </c>
      <c r="I613">
        <v>237.28</v>
      </c>
      <c r="J613" s="20">
        <f t="shared" si="72"/>
        <v>237.28</v>
      </c>
      <c r="K613" s="17" t="str">
        <f>IF('Main Data'!I613&gt;=5000,"High", "Low")</f>
        <v>Low</v>
      </c>
      <c r="L613" s="17">
        <f t="shared" si="73"/>
        <v>2024</v>
      </c>
      <c r="M613" s="17" t="str">
        <f t="shared" si="74"/>
        <v>Michelle Cole</v>
      </c>
      <c r="N613" s="17" t="str">
        <f t="shared" si="75"/>
        <v>MICHELLE COLE</v>
      </c>
      <c r="O613" s="20">
        <f t="shared" si="76"/>
        <v>213.55199999999999</v>
      </c>
      <c r="P613" s="20" t="str">
        <f t="shared" si="77"/>
        <v>Jun-2024</v>
      </c>
      <c r="Q613" s="46">
        <f t="shared" si="78"/>
        <v>6</v>
      </c>
      <c r="R613" s="46">
        <f t="shared" si="79"/>
        <v>2024</v>
      </c>
    </row>
    <row r="614" spans="1:18">
      <c r="A614">
        <v>7007</v>
      </c>
      <c r="B614" s="2">
        <v>45469</v>
      </c>
      <c r="C614" t="s">
        <v>983</v>
      </c>
      <c r="D614" t="s">
        <v>10</v>
      </c>
      <c r="E614" t="s">
        <v>11</v>
      </c>
      <c r="F614" t="s">
        <v>21</v>
      </c>
      <c r="G614">
        <v>6</v>
      </c>
      <c r="H614" s="20">
        <v>465.93</v>
      </c>
      <c r="I614">
        <v>2795.58</v>
      </c>
      <c r="J614" s="20">
        <f t="shared" si="72"/>
        <v>2795.58</v>
      </c>
      <c r="K614" s="17" t="str">
        <f>IF('Main Data'!I614&gt;=5000,"High", "Low")</f>
        <v>Low</v>
      </c>
      <c r="L614" s="17">
        <f t="shared" si="73"/>
        <v>2024</v>
      </c>
      <c r="M614" s="17" t="str">
        <f t="shared" si="74"/>
        <v>Troy Cook</v>
      </c>
      <c r="N614" s="17" t="str">
        <f t="shared" si="75"/>
        <v>TROY COOK</v>
      </c>
      <c r="O614" s="20">
        <f t="shared" si="76"/>
        <v>2516.0219999999999</v>
      </c>
      <c r="P614" s="20" t="str">
        <f t="shared" si="77"/>
        <v>Jun-2024</v>
      </c>
      <c r="Q614" s="46">
        <f t="shared" si="78"/>
        <v>6</v>
      </c>
      <c r="R614" s="46">
        <f t="shared" si="79"/>
        <v>2024</v>
      </c>
    </row>
    <row r="615" spans="1:18">
      <c r="A615">
        <v>2912</v>
      </c>
      <c r="B615" s="2">
        <v>45470</v>
      </c>
      <c r="C615" t="s">
        <v>353</v>
      </c>
      <c r="D615" t="s">
        <v>25</v>
      </c>
      <c r="E615" t="s">
        <v>14</v>
      </c>
      <c r="F615" t="s">
        <v>29</v>
      </c>
      <c r="G615">
        <v>7</v>
      </c>
      <c r="H615" s="20">
        <v>901.69</v>
      </c>
      <c r="I615">
        <v>6311.83</v>
      </c>
      <c r="J615" s="20">
        <f t="shared" si="72"/>
        <v>6311.83</v>
      </c>
      <c r="K615" s="17" t="str">
        <f>IF('Main Data'!I615&gt;=5000,"High", "Low")</f>
        <v>High</v>
      </c>
      <c r="L615" s="17">
        <f t="shared" si="73"/>
        <v>2024</v>
      </c>
      <c r="M615" s="17" t="str">
        <f t="shared" si="74"/>
        <v>James Campbell</v>
      </c>
      <c r="N615" s="17" t="str">
        <f t="shared" si="75"/>
        <v>JAMES CAMPBELL</v>
      </c>
      <c r="O615" s="20">
        <f t="shared" si="76"/>
        <v>5680.6470000000008</v>
      </c>
      <c r="P615" s="20" t="str">
        <f t="shared" si="77"/>
        <v>Jun-2024</v>
      </c>
      <c r="Q615" s="46">
        <f t="shared" si="78"/>
        <v>6</v>
      </c>
      <c r="R615" s="46">
        <f t="shared" si="79"/>
        <v>2024</v>
      </c>
    </row>
    <row r="616" spans="1:18">
      <c r="A616">
        <v>1585</v>
      </c>
      <c r="B616" s="2">
        <v>45471</v>
      </c>
      <c r="C616" t="s">
        <v>903</v>
      </c>
      <c r="D616" t="s">
        <v>25</v>
      </c>
      <c r="E616" t="s">
        <v>11</v>
      </c>
      <c r="F616" t="s">
        <v>15</v>
      </c>
      <c r="G616">
        <v>8</v>
      </c>
      <c r="H616" s="20">
        <v>789.03</v>
      </c>
      <c r="I616">
        <v>6312.24</v>
      </c>
      <c r="J616" s="20">
        <f t="shared" si="72"/>
        <v>6312.24</v>
      </c>
      <c r="K616" s="17" t="str">
        <f>IF('Main Data'!I616&gt;=5000,"High", "Low")</f>
        <v>High</v>
      </c>
      <c r="L616" s="17">
        <f t="shared" si="73"/>
        <v>2024</v>
      </c>
      <c r="M616" s="17" t="str">
        <f t="shared" si="74"/>
        <v>Jennifer James</v>
      </c>
      <c r="N616" s="17" t="str">
        <f t="shared" si="75"/>
        <v>JENNIFER JAMES</v>
      </c>
      <c r="O616" s="20">
        <f t="shared" si="76"/>
        <v>5681.0159999999996</v>
      </c>
      <c r="P616" s="20" t="str">
        <f t="shared" si="77"/>
        <v>Jun-2024</v>
      </c>
      <c r="Q616" s="46">
        <f t="shared" si="78"/>
        <v>6</v>
      </c>
      <c r="R616" s="46">
        <f t="shared" si="79"/>
        <v>2024</v>
      </c>
    </row>
    <row r="617" spans="1:18">
      <c r="A617">
        <v>4146</v>
      </c>
      <c r="B617" s="2">
        <v>45471</v>
      </c>
      <c r="C617" t="s">
        <v>953</v>
      </c>
      <c r="D617" t="s">
        <v>10</v>
      </c>
      <c r="E617" t="s">
        <v>20</v>
      </c>
      <c r="F617" t="s">
        <v>43</v>
      </c>
      <c r="G617">
        <v>8</v>
      </c>
      <c r="H617" s="20">
        <v>51.53</v>
      </c>
      <c r="I617">
        <v>412.24</v>
      </c>
      <c r="J617" s="20">
        <f t="shared" si="72"/>
        <v>412.24</v>
      </c>
      <c r="K617" s="17" t="str">
        <f>IF('Main Data'!I617&gt;=5000,"High", "Low")</f>
        <v>Low</v>
      </c>
      <c r="L617" s="17">
        <f t="shared" si="73"/>
        <v>2024</v>
      </c>
      <c r="M617" s="17" t="str">
        <f t="shared" si="74"/>
        <v>Sara Wagner</v>
      </c>
      <c r="N617" s="17" t="str">
        <f t="shared" si="75"/>
        <v>SARA WAGNER</v>
      </c>
      <c r="O617" s="20">
        <f t="shared" si="76"/>
        <v>371.01600000000002</v>
      </c>
      <c r="P617" s="20" t="str">
        <f t="shared" si="77"/>
        <v>Jun-2024</v>
      </c>
      <c r="Q617" s="46">
        <f t="shared" si="78"/>
        <v>6</v>
      </c>
      <c r="R617" s="46">
        <f t="shared" si="79"/>
        <v>2024</v>
      </c>
    </row>
    <row r="618" spans="1:18">
      <c r="A618">
        <v>7358</v>
      </c>
      <c r="B618" s="2">
        <v>45472</v>
      </c>
      <c r="C618" t="s">
        <v>760</v>
      </c>
      <c r="D618" t="s">
        <v>10</v>
      </c>
      <c r="E618" t="s">
        <v>11</v>
      </c>
      <c r="F618" t="s">
        <v>29</v>
      </c>
      <c r="G618">
        <v>8</v>
      </c>
      <c r="H618" s="20">
        <v>208.92</v>
      </c>
      <c r="I618">
        <v>1671.36</v>
      </c>
      <c r="J618" s="20">
        <f t="shared" si="72"/>
        <v>1671.36</v>
      </c>
      <c r="K618" s="17" t="str">
        <f>IF('Main Data'!I618&gt;=5000,"High", "Low")</f>
        <v>Low</v>
      </c>
      <c r="L618" s="17">
        <f t="shared" si="73"/>
        <v>2024</v>
      </c>
      <c r="M618" s="17" t="str">
        <f t="shared" si="74"/>
        <v>Patricia Nichols</v>
      </c>
      <c r="N618" s="17" t="str">
        <f t="shared" si="75"/>
        <v>PATRICIA NICHOLS</v>
      </c>
      <c r="O618" s="20">
        <f t="shared" si="76"/>
        <v>1504.2239999999999</v>
      </c>
      <c r="P618" s="20" t="str">
        <f t="shared" si="77"/>
        <v>Jun-2024</v>
      </c>
      <c r="Q618" s="46">
        <f t="shared" si="78"/>
        <v>6</v>
      </c>
      <c r="R618" s="46">
        <f t="shared" si="79"/>
        <v>2024</v>
      </c>
    </row>
    <row r="619" spans="1:18">
      <c r="A619">
        <v>8905</v>
      </c>
      <c r="B619" s="2">
        <v>45474</v>
      </c>
      <c r="C619" t="s">
        <v>173</v>
      </c>
      <c r="D619" t="s">
        <v>25</v>
      </c>
      <c r="E619" t="s">
        <v>20</v>
      </c>
      <c r="F619" t="s">
        <v>18</v>
      </c>
      <c r="G619">
        <v>4</v>
      </c>
      <c r="H619" s="20">
        <v>830.63</v>
      </c>
      <c r="I619">
        <v>3322.52</v>
      </c>
      <c r="J619" s="20">
        <f t="shared" si="72"/>
        <v>3322.52</v>
      </c>
      <c r="K619" s="17" t="str">
        <f>IF('Main Data'!I619&gt;=5000,"High", "Low")</f>
        <v>Low</v>
      </c>
      <c r="L619" s="17">
        <f t="shared" si="73"/>
        <v>2024</v>
      </c>
      <c r="M619" s="17" t="str">
        <f t="shared" si="74"/>
        <v>Catherine Smith</v>
      </c>
      <c r="N619" s="17" t="str">
        <f t="shared" si="75"/>
        <v>CATHERINE SMITH</v>
      </c>
      <c r="O619" s="20">
        <f t="shared" si="76"/>
        <v>2990.268</v>
      </c>
      <c r="P619" s="20" t="str">
        <f t="shared" si="77"/>
        <v>Jul-2024</v>
      </c>
      <c r="Q619" s="46">
        <f t="shared" si="78"/>
        <v>7</v>
      </c>
      <c r="R619" s="46">
        <f t="shared" si="79"/>
        <v>2024</v>
      </c>
    </row>
    <row r="620" spans="1:18">
      <c r="A620">
        <v>1778</v>
      </c>
      <c r="B620" s="2">
        <v>45474</v>
      </c>
      <c r="C620" t="s">
        <v>706</v>
      </c>
      <c r="D620" t="s">
        <v>31</v>
      </c>
      <c r="E620" t="s">
        <v>14</v>
      </c>
      <c r="F620" t="s">
        <v>21</v>
      </c>
      <c r="G620">
        <v>4</v>
      </c>
      <c r="H620" s="20">
        <v>176.33</v>
      </c>
      <c r="I620">
        <v>705.32</v>
      </c>
      <c r="J620" s="20">
        <f t="shared" si="72"/>
        <v>705.32</v>
      </c>
      <c r="K620" s="17" t="str">
        <f>IF('Main Data'!I620&gt;=5000,"High", "Low")</f>
        <v>Low</v>
      </c>
      <c r="L620" s="17">
        <f t="shared" si="73"/>
        <v>2024</v>
      </c>
      <c r="M620" s="17" t="str">
        <f t="shared" si="74"/>
        <v>Mr. Donald Schultz</v>
      </c>
      <c r="N620" s="17" t="str">
        <f t="shared" si="75"/>
        <v>MR. DONALD SCHULTZ</v>
      </c>
      <c r="O620" s="20">
        <f t="shared" si="76"/>
        <v>634.78800000000001</v>
      </c>
      <c r="P620" s="20" t="str">
        <f t="shared" si="77"/>
        <v>Jul-2024</v>
      </c>
      <c r="Q620" s="46">
        <f t="shared" si="78"/>
        <v>7</v>
      </c>
      <c r="R620" s="46">
        <f t="shared" si="79"/>
        <v>2024</v>
      </c>
    </row>
    <row r="621" spans="1:18">
      <c r="A621">
        <v>7433</v>
      </c>
      <c r="B621" s="2">
        <v>45475</v>
      </c>
      <c r="C621" t="s">
        <v>955</v>
      </c>
      <c r="D621" t="s">
        <v>10</v>
      </c>
      <c r="E621" t="s">
        <v>14</v>
      </c>
      <c r="F621" t="s">
        <v>15</v>
      </c>
      <c r="G621">
        <v>1</v>
      </c>
      <c r="H621" s="20">
        <v>800.73</v>
      </c>
      <c r="I621">
        <v>800.73</v>
      </c>
      <c r="J621" s="20">
        <f t="shared" si="72"/>
        <v>800.73</v>
      </c>
      <c r="K621" s="17" t="str">
        <f>IF('Main Data'!I621&gt;=5000,"High", "Low")</f>
        <v>Low</v>
      </c>
      <c r="L621" s="17">
        <f t="shared" si="73"/>
        <v>2024</v>
      </c>
      <c r="M621" s="17" t="str">
        <f t="shared" si="74"/>
        <v>Amy Lynch</v>
      </c>
      <c r="N621" s="17" t="str">
        <f t="shared" si="75"/>
        <v>AMY LYNCH</v>
      </c>
      <c r="O621" s="20">
        <f t="shared" si="76"/>
        <v>720.65700000000004</v>
      </c>
      <c r="P621" s="20" t="str">
        <f t="shared" si="77"/>
        <v>Jul-2024</v>
      </c>
      <c r="Q621" s="46">
        <f t="shared" si="78"/>
        <v>7</v>
      </c>
      <c r="R621" s="46">
        <f t="shared" si="79"/>
        <v>2024</v>
      </c>
    </row>
    <row r="622" spans="1:18">
      <c r="A622">
        <v>9722</v>
      </c>
      <c r="B622" s="2">
        <v>45476</v>
      </c>
      <c r="C622" t="s">
        <v>349</v>
      </c>
      <c r="D622" t="s">
        <v>10</v>
      </c>
      <c r="E622" t="s">
        <v>11</v>
      </c>
      <c r="F622" t="s">
        <v>43</v>
      </c>
      <c r="G622">
        <v>6</v>
      </c>
      <c r="H622" s="20">
        <v>997.15</v>
      </c>
      <c r="I622">
        <v>5982.9</v>
      </c>
      <c r="J622" s="20">
        <f t="shared" si="72"/>
        <v>5982.9</v>
      </c>
      <c r="K622" s="17" t="str">
        <f>IF('Main Data'!I622&gt;=5000,"High", "Low")</f>
        <v>High</v>
      </c>
      <c r="L622" s="17">
        <f t="shared" si="73"/>
        <v>2024</v>
      </c>
      <c r="M622" s="17" t="str">
        <f t="shared" si="74"/>
        <v>Ronald Morris</v>
      </c>
      <c r="N622" s="17" t="str">
        <f t="shared" si="75"/>
        <v>RONALD MORRIS</v>
      </c>
      <c r="O622" s="20">
        <f t="shared" si="76"/>
        <v>5384.61</v>
      </c>
      <c r="P622" s="20" t="str">
        <f t="shared" si="77"/>
        <v>Jul-2024</v>
      </c>
      <c r="Q622" s="46">
        <f t="shared" si="78"/>
        <v>7</v>
      </c>
      <c r="R622" s="46">
        <f t="shared" si="79"/>
        <v>2024</v>
      </c>
    </row>
    <row r="623" spans="1:18">
      <c r="A623">
        <v>5144</v>
      </c>
      <c r="B623" s="2">
        <v>45476</v>
      </c>
      <c r="C623" t="s">
        <v>962</v>
      </c>
      <c r="D623" t="s">
        <v>17</v>
      </c>
      <c r="E623" t="s">
        <v>20</v>
      </c>
      <c r="F623" t="s">
        <v>12</v>
      </c>
      <c r="G623">
        <v>4</v>
      </c>
      <c r="H623" s="20">
        <v>659.91</v>
      </c>
      <c r="I623">
        <v>2639.64</v>
      </c>
      <c r="J623" s="20">
        <f t="shared" si="72"/>
        <v>2639.64</v>
      </c>
      <c r="K623" s="17" t="str">
        <f>IF('Main Data'!I623&gt;=5000,"High", "Low")</f>
        <v>Low</v>
      </c>
      <c r="L623" s="17">
        <f t="shared" si="73"/>
        <v>2024</v>
      </c>
      <c r="M623" s="17" t="str">
        <f t="shared" si="74"/>
        <v>Tammy Morris</v>
      </c>
      <c r="N623" s="17" t="str">
        <f t="shared" si="75"/>
        <v>TAMMY MORRIS</v>
      </c>
      <c r="O623" s="20">
        <f t="shared" si="76"/>
        <v>2375.6759999999999</v>
      </c>
      <c r="P623" s="20" t="str">
        <f t="shared" si="77"/>
        <v>Jul-2024</v>
      </c>
      <c r="Q623" s="46">
        <f t="shared" si="78"/>
        <v>7</v>
      </c>
      <c r="R623" s="46">
        <f t="shared" si="79"/>
        <v>2024</v>
      </c>
    </row>
    <row r="624" spans="1:18">
      <c r="A624">
        <v>6730</v>
      </c>
      <c r="B624" s="2">
        <v>45477</v>
      </c>
      <c r="C624" t="s">
        <v>149</v>
      </c>
      <c r="D624" t="s">
        <v>17</v>
      </c>
      <c r="E624" t="s">
        <v>14</v>
      </c>
      <c r="F624" t="s">
        <v>26</v>
      </c>
      <c r="G624">
        <v>7</v>
      </c>
      <c r="H624" s="20">
        <v>662.2</v>
      </c>
      <c r="I624">
        <v>4635.4000000000005</v>
      </c>
      <c r="J624" s="20">
        <f t="shared" si="72"/>
        <v>4635.4000000000005</v>
      </c>
      <c r="K624" s="17" t="str">
        <f>IF('Main Data'!I624&gt;=5000,"High", "Low")</f>
        <v>Low</v>
      </c>
      <c r="L624" s="17">
        <f t="shared" si="73"/>
        <v>2024</v>
      </c>
      <c r="M624" s="17" t="str">
        <f t="shared" si="74"/>
        <v>Luis Morgan</v>
      </c>
      <c r="N624" s="17" t="str">
        <f t="shared" si="75"/>
        <v>LUIS MORGAN</v>
      </c>
      <c r="O624" s="20">
        <f t="shared" si="76"/>
        <v>4171.8600000000006</v>
      </c>
      <c r="P624" s="20" t="str">
        <f t="shared" si="77"/>
        <v>Jul-2024</v>
      </c>
      <c r="Q624" s="46">
        <f t="shared" si="78"/>
        <v>7</v>
      </c>
      <c r="R624" s="46">
        <f t="shared" si="79"/>
        <v>2024</v>
      </c>
    </row>
    <row r="625" spans="1:18">
      <c r="A625">
        <v>4128</v>
      </c>
      <c r="B625" s="2">
        <v>45477</v>
      </c>
      <c r="C625" t="s">
        <v>408</v>
      </c>
      <c r="D625" t="s">
        <v>25</v>
      </c>
      <c r="E625" t="s">
        <v>11</v>
      </c>
      <c r="F625" t="s">
        <v>15</v>
      </c>
      <c r="G625">
        <v>8</v>
      </c>
      <c r="H625" s="20">
        <v>298.75</v>
      </c>
      <c r="I625">
        <v>2390</v>
      </c>
      <c r="J625" s="20">
        <f t="shared" si="72"/>
        <v>2390</v>
      </c>
      <c r="K625" s="17" t="str">
        <f>IF('Main Data'!I625&gt;=5000,"High", "Low")</f>
        <v>Low</v>
      </c>
      <c r="L625" s="17">
        <f t="shared" si="73"/>
        <v>2024</v>
      </c>
      <c r="M625" s="17" t="str">
        <f t="shared" si="74"/>
        <v>Gloria Fernandez</v>
      </c>
      <c r="N625" s="17" t="str">
        <f t="shared" si="75"/>
        <v>GLORIA FERNANDEZ</v>
      </c>
      <c r="O625" s="20">
        <f t="shared" si="76"/>
        <v>2151</v>
      </c>
      <c r="P625" s="20" t="str">
        <f t="shared" si="77"/>
        <v>Jul-2024</v>
      </c>
      <c r="Q625" s="46">
        <f t="shared" si="78"/>
        <v>7</v>
      </c>
      <c r="R625" s="46">
        <f t="shared" si="79"/>
        <v>2024</v>
      </c>
    </row>
    <row r="626" spans="1:18">
      <c r="A626">
        <v>5827</v>
      </c>
      <c r="B626" s="2">
        <v>45478</v>
      </c>
      <c r="C626" t="s">
        <v>385</v>
      </c>
      <c r="D626" t="s">
        <v>31</v>
      </c>
      <c r="E626" t="s">
        <v>14</v>
      </c>
      <c r="F626" t="s">
        <v>12</v>
      </c>
      <c r="G626">
        <v>7</v>
      </c>
      <c r="H626" s="20">
        <v>139.93</v>
      </c>
      <c r="I626">
        <v>979.51</v>
      </c>
      <c r="J626" s="20">
        <f t="shared" si="72"/>
        <v>979.51</v>
      </c>
      <c r="K626" s="17" t="str">
        <f>IF('Main Data'!I626&gt;=5000,"High", "Low")</f>
        <v>Low</v>
      </c>
      <c r="L626" s="17">
        <f t="shared" si="73"/>
        <v>2024</v>
      </c>
      <c r="M626" s="17" t="str">
        <f t="shared" si="74"/>
        <v>Holly Johnson</v>
      </c>
      <c r="N626" s="17" t="str">
        <f t="shared" si="75"/>
        <v>HOLLY JOHNSON</v>
      </c>
      <c r="O626" s="20">
        <f t="shared" si="76"/>
        <v>881.55900000000008</v>
      </c>
      <c r="P626" s="20" t="str">
        <f t="shared" si="77"/>
        <v>Jul-2024</v>
      </c>
      <c r="Q626" s="46">
        <f t="shared" si="78"/>
        <v>7</v>
      </c>
      <c r="R626" s="46">
        <f t="shared" si="79"/>
        <v>2024</v>
      </c>
    </row>
    <row r="627" spans="1:18">
      <c r="A627">
        <v>2909</v>
      </c>
      <c r="B627" s="2">
        <v>45478</v>
      </c>
      <c r="C627" t="s">
        <v>915</v>
      </c>
      <c r="D627" t="s">
        <v>31</v>
      </c>
      <c r="E627" t="s">
        <v>14</v>
      </c>
      <c r="F627" t="s">
        <v>26</v>
      </c>
      <c r="G627">
        <v>9</v>
      </c>
      <c r="H627" s="20">
        <v>640.29999999999995</v>
      </c>
      <c r="I627">
        <v>5762.7</v>
      </c>
      <c r="J627" s="20">
        <f t="shared" si="72"/>
        <v>5762.7</v>
      </c>
      <c r="K627" s="17" t="str">
        <f>IF('Main Data'!I627&gt;=5000,"High", "Low")</f>
        <v>High</v>
      </c>
      <c r="L627" s="17">
        <f t="shared" si="73"/>
        <v>2024</v>
      </c>
      <c r="M627" s="17" t="str">
        <f t="shared" si="74"/>
        <v>Russell Atkinson</v>
      </c>
      <c r="N627" s="17" t="str">
        <f t="shared" si="75"/>
        <v>RUSSELL ATKINSON</v>
      </c>
      <c r="O627" s="20">
        <f t="shared" si="76"/>
        <v>5186.43</v>
      </c>
      <c r="P627" s="20" t="str">
        <f t="shared" si="77"/>
        <v>Jul-2024</v>
      </c>
      <c r="Q627" s="46">
        <f t="shared" si="78"/>
        <v>7</v>
      </c>
      <c r="R627" s="46">
        <f t="shared" si="79"/>
        <v>2024</v>
      </c>
    </row>
    <row r="628" spans="1:18">
      <c r="A628">
        <v>1088</v>
      </c>
      <c r="B628" s="2">
        <v>45478</v>
      </c>
      <c r="C628" t="s">
        <v>997</v>
      </c>
      <c r="D628" t="s">
        <v>31</v>
      </c>
      <c r="E628" t="s">
        <v>11</v>
      </c>
      <c r="F628" t="s">
        <v>18</v>
      </c>
      <c r="G628">
        <v>7</v>
      </c>
      <c r="H628" s="20">
        <v>221.38</v>
      </c>
      <c r="I628">
        <v>1549.66</v>
      </c>
      <c r="J628" s="20">
        <f t="shared" si="72"/>
        <v>1549.6599999999999</v>
      </c>
      <c r="K628" s="17" t="str">
        <f>IF('Main Data'!I628&gt;=5000,"High", "Low")</f>
        <v>Low</v>
      </c>
      <c r="L628" s="17">
        <f t="shared" si="73"/>
        <v>2024</v>
      </c>
      <c r="M628" s="17" t="str">
        <f t="shared" si="74"/>
        <v>Mrs. Cassandra Larson Md</v>
      </c>
      <c r="N628" s="17" t="str">
        <f t="shared" si="75"/>
        <v>MRS. CASSANDRA LARSON MD</v>
      </c>
      <c r="O628" s="20">
        <f t="shared" si="76"/>
        <v>1394.694</v>
      </c>
      <c r="P628" s="20" t="str">
        <f t="shared" si="77"/>
        <v>Jul-2024</v>
      </c>
      <c r="Q628" s="46">
        <f t="shared" si="78"/>
        <v>7</v>
      </c>
      <c r="R628" s="46">
        <f t="shared" si="79"/>
        <v>2024</v>
      </c>
    </row>
    <row r="629" spans="1:18">
      <c r="A629">
        <v>5286</v>
      </c>
      <c r="B629" s="2">
        <v>45479</v>
      </c>
      <c r="C629" t="s">
        <v>106</v>
      </c>
      <c r="D629" t="s">
        <v>31</v>
      </c>
      <c r="E629" t="s">
        <v>11</v>
      </c>
      <c r="F629" t="s">
        <v>26</v>
      </c>
      <c r="G629">
        <v>1</v>
      </c>
      <c r="H629" s="20">
        <v>252.9</v>
      </c>
      <c r="I629">
        <v>252.9</v>
      </c>
      <c r="J629" s="20">
        <f t="shared" si="72"/>
        <v>252.9</v>
      </c>
      <c r="K629" s="17" t="str">
        <f>IF('Main Data'!I629&gt;=5000,"High", "Low")</f>
        <v>Low</v>
      </c>
      <c r="L629" s="17">
        <f t="shared" si="73"/>
        <v>2024</v>
      </c>
      <c r="M629" s="17" t="str">
        <f t="shared" si="74"/>
        <v>Jorge Smith</v>
      </c>
      <c r="N629" s="17" t="str">
        <f t="shared" si="75"/>
        <v>JORGE SMITH</v>
      </c>
      <c r="O629" s="20">
        <f t="shared" si="76"/>
        <v>227.61</v>
      </c>
      <c r="P629" s="20" t="str">
        <f t="shared" si="77"/>
        <v>Jul-2024</v>
      </c>
      <c r="Q629" s="46">
        <f t="shared" si="78"/>
        <v>7</v>
      </c>
      <c r="R629" s="46">
        <f t="shared" si="79"/>
        <v>2024</v>
      </c>
    </row>
    <row r="630" spans="1:18">
      <c r="A630">
        <v>4811</v>
      </c>
      <c r="B630" s="2">
        <v>45480</v>
      </c>
      <c r="C630" t="s">
        <v>34</v>
      </c>
      <c r="D630" t="s">
        <v>17</v>
      </c>
      <c r="E630" t="s">
        <v>14</v>
      </c>
      <c r="F630" t="s">
        <v>35</v>
      </c>
      <c r="G630">
        <v>3</v>
      </c>
      <c r="H630" s="20">
        <v>831.92</v>
      </c>
      <c r="I630">
        <v>2495.7600000000002</v>
      </c>
      <c r="J630" s="20">
        <f t="shared" si="72"/>
        <v>2495.7599999999998</v>
      </c>
      <c r="K630" s="17" t="str">
        <f>IF('Main Data'!I630&gt;=5000,"High", "Low")</f>
        <v>Low</v>
      </c>
      <c r="L630" s="17">
        <f t="shared" si="73"/>
        <v>2024</v>
      </c>
      <c r="M630" s="17" t="str">
        <f t="shared" si="74"/>
        <v>Katrina Green</v>
      </c>
      <c r="N630" s="17" t="str">
        <f t="shared" si="75"/>
        <v>KATRINA GREEN</v>
      </c>
      <c r="O630" s="20">
        <f t="shared" si="76"/>
        <v>2246.1839999999997</v>
      </c>
      <c r="P630" s="20" t="str">
        <f t="shared" si="77"/>
        <v>Jul-2024</v>
      </c>
      <c r="Q630" s="46">
        <f t="shared" si="78"/>
        <v>7</v>
      </c>
      <c r="R630" s="46">
        <f t="shared" si="79"/>
        <v>2024</v>
      </c>
    </row>
    <row r="631" spans="1:18">
      <c r="A631">
        <v>6513</v>
      </c>
      <c r="B631" s="2">
        <v>45480</v>
      </c>
      <c r="C631" t="s">
        <v>317</v>
      </c>
      <c r="D631" t="s">
        <v>17</v>
      </c>
      <c r="E631" t="s">
        <v>14</v>
      </c>
      <c r="F631" t="s">
        <v>21</v>
      </c>
      <c r="G631">
        <v>6</v>
      </c>
      <c r="H631" s="20">
        <v>782.05</v>
      </c>
      <c r="I631">
        <v>4692.2999999999993</v>
      </c>
      <c r="J631" s="20">
        <f t="shared" si="72"/>
        <v>4692.2999999999993</v>
      </c>
      <c r="K631" s="17" t="str">
        <f>IF('Main Data'!I631&gt;=5000,"High", "Low")</f>
        <v>Low</v>
      </c>
      <c r="L631" s="17">
        <f t="shared" si="73"/>
        <v>2024</v>
      </c>
      <c r="M631" s="17" t="str">
        <f t="shared" si="74"/>
        <v>Anita Moon</v>
      </c>
      <c r="N631" s="17" t="str">
        <f t="shared" si="75"/>
        <v>ANITA MOON</v>
      </c>
      <c r="O631" s="20">
        <f t="shared" si="76"/>
        <v>4223.07</v>
      </c>
      <c r="P631" s="20" t="str">
        <f t="shared" si="77"/>
        <v>Jul-2024</v>
      </c>
      <c r="Q631" s="46">
        <f t="shared" si="78"/>
        <v>7</v>
      </c>
      <c r="R631" s="46">
        <f t="shared" si="79"/>
        <v>2024</v>
      </c>
    </row>
    <row r="632" spans="1:18">
      <c r="A632">
        <v>5398</v>
      </c>
      <c r="B632" s="2">
        <v>45480</v>
      </c>
      <c r="C632" t="s">
        <v>726</v>
      </c>
      <c r="D632" t="s">
        <v>10</v>
      </c>
      <c r="E632" t="s">
        <v>14</v>
      </c>
      <c r="F632" t="s">
        <v>18</v>
      </c>
      <c r="G632">
        <v>7</v>
      </c>
      <c r="H632" s="20">
        <v>137.11000000000001</v>
      </c>
      <c r="I632">
        <v>959.7700000000001</v>
      </c>
      <c r="J632" s="20">
        <f t="shared" si="72"/>
        <v>959.7700000000001</v>
      </c>
      <c r="K632" s="17" t="str">
        <f>IF('Main Data'!I632&gt;=5000,"High", "Low")</f>
        <v>Low</v>
      </c>
      <c r="L632" s="17">
        <f t="shared" si="73"/>
        <v>2024</v>
      </c>
      <c r="M632" s="17" t="str">
        <f t="shared" si="74"/>
        <v>Darrell Mccarty</v>
      </c>
      <c r="N632" s="17" t="str">
        <f t="shared" si="75"/>
        <v>DARRELL MCCARTY</v>
      </c>
      <c r="O632" s="20">
        <f t="shared" si="76"/>
        <v>863.79300000000012</v>
      </c>
      <c r="P632" s="20" t="str">
        <f t="shared" si="77"/>
        <v>Jul-2024</v>
      </c>
      <c r="Q632" s="46">
        <f t="shared" si="78"/>
        <v>7</v>
      </c>
      <c r="R632" s="46">
        <f t="shared" si="79"/>
        <v>2024</v>
      </c>
    </row>
    <row r="633" spans="1:18">
      <c r="A633">
        <v>4961</v>
      </c>
      <c r="B633" s="2">
        <v>45482</v>
      </c>
      <c r="C633" t="s">
        <v>337</v>
      </c>
      <c r="D633" t="s">
        <v>25</v>
      </c>
      <c r="E633" t="s">
        <v>14</v>
      </c>
      <c r="F633" t="s">
        <v>29</v>
      </c>
      <c r="G633">
        <v>8</v>
      </c>
      <c r="H633" s="20">
        <v>973.75</v>
      </c>
      <c r="I633">
        <v>7790</v>
      </c>
      <c r="J633" s="20">
        <f t="shared" si="72"/>
        <v>7790</v>
      </c>
      <c r="K633" s="17" t="str">
        <f>IF('Main Data'!I633&gt;=5000,"High", "Low")</f>
        <v>High</v>
      </c>
      <c r="L633" s="17">
        <f t="shared" si="73"/>
        <v>2024</v>
      </c>
      <c r="M633" s="17" t="str">
        <f t="shared" si="74"/>
        <v>Joshua Martin</v>
      </c>
      <c r="N633" s="17" t="str">
        <f t="shared" si="75"/>
        <v>JOSHUA MARTIN</v>
      </c>
      <c r="O633" s="20">
        <f t="shared" si="76"/>
        <v>7011</v>
      </c>
      <c r="P633" s="20" t="str">
        <f t="shared" si="77"/>
        <v>Jul-2024</v>
      </c>
      <c r="Q633" s="46">
        <f t="shared" si="78"/>
        <v>7</v>
      </c>
      <c r="R633" s="46">
        <f t="shared" si="79"/>
        <v>2024</v>
      </c>
    </row>
    <row r="634" spans="1:18">
      <c r="A634">
        <v>6182</v>
      </c>
      <c r="B634" s="2">
        <v>45482</v>
      </c>
      <c r="C634" t="s">
        <v>389</v>
      </c>
      <c r="D634" t="s">
        <v>31</v>
      </c>
      <c r="E634" t="s">
        <v>20</v>
      </c>
      <c r="F634" t="s">
        <v>43</v>
      </c>
      <c r="G634">
        <v>6</v>
      </c>
      <c r="H634" s="20">
        <v>798.57</v>
      </c>
      <c r="I634">
        <v>4791.42</v>
      </c>
      <c r="J634" s="20">
        <f t="shared" si="72"/>
        <v>4791.42</v>
      </c>
      <c r="K634" s="17" t="str">
        <f>IF('Main Data'!I634&gt;=5000,"High", "Low")</f>
        <v>Low</v>
      </c>
      <c r="L634" s="17">
        <f t="shared" si="73"/>
        <v>2024</v>
      </c>
      <c r="M634" s="17" t="str">
        <f t="shared" si="74"/>
        <v>Kristen Meyer</v>
      </c>
      <c r="N634" s="17" t="str">
        <f t="shared" si="75"/>
        <v>KRISTEN MEYER</v>
      </c>
      <c r="O634" s="20">
        <f t="shared" si="76"/>
        <v>4312.2780000000002</v>
      </c>
      <c r="P634" s="20" t="str">
        <f t="shared" si="77"/>
        <v>Jul-2024</v>
      </c>
      <c r="Q634" s="46">
        <f t="shared" si="78"/>
        <v>7</v>
      </c>
      <c r="R634" s="46">
        <f t="shared" si="79"/>
        <v>2024</v>
      </c>
    </row>
    <row r="635" spans="1:18">
      <c r="A635">
        <v>5654</v>
      </c>
      <c r="B635" s="2">
        <v>45482</v>
      </c>
      <c r="C635" t="s">
        <v>492</v>
      </c>
      <c r="D635" t="s">
        <v>10</v>
      </c>
      <c r="E635" t="s">
        <v>11</v>
      </c>
      <c r="F635" t="s">
        <v>18</v>
      </c>
      <c r="G635">
        <v>5</v>
      </c>
      <c r="H635" s="20">
        <v>491.8</v>
      </c>
      <c r="I635">
        <v>2459</v>
      </c>
      <c r="J635" s="20">
        <f t="shared" si="72"/>
        <v>2459</v>
      </c>
      <c r="K635" s="17" t="str">
        <f>IF('Main Data'!I635&gt;=5000,"High", "Low")</f>
        <v>Low</v>
      </c>
      <c r="L635" s="17">
        <f t="shared" si="73"/>
        <v>2024</v>
      </c>
      <c r="M635" s="17" t="str">
        <f t="shared" si="74"/>
        <v>Nicole Harrington</v>
      </c>
      <c r="N635" s="17" t="str">
        <f t="shared" si="75"/>
        <v>NICOLE HARRINGTON</v>
      </c>
      <c r="O635" s="20">
        <f t="shared" si="76"/>
        <v>2213.1</v>
      </c>
      <c r="P635" s="20" t="str">
        <f t="shared" si="77"/>
        <v>Jul-2024</v>
      </c>
      <c r="Q635" s="46">
        <f t="shared" si="78"/>
        <v>7</v>
      </c>
      <c r="R635" s="46">
        <f t="shared" si="79"/>
        <v>2024</v>
      </c>
    </row>
    <row r="636" spans="1:18">
      <c r="A636">
        <v>7406</v>
      </c>
      <c r="B636" s="2">
        <v>45482</v>
      </c>
      <c r="C636" t="s">
        <v>941</v>
      </c>
      <c r="D636" t="s">
        <v>17</v>
      </c>
      <c r="E636" t="s">
        <v>11</v>
      </c>
      <c r="F636" t="s">
        <v>18</v>
      </c>
      <c r="G636">
        <v>7</v>
      </c>
      <c r="H636" s="20">
        <v>91.35</v>
      </c>
      <c r="I636">
        <v>639.44999999999993</v>
      </c>
      <c r="J636" s="20">
        <f t="shared" si="72"/>
        <v>639.44999999999993</v>
      </c>
      <c r="K636" s="17" t="str">
        <f>IF('Main Data'!I636&gt;=5000,"High", "Low")</f>
        <v>Low</v>
      </c>
      <c r="L636" s="17">
        <f t="shared" si="73"/>
        <v>2024</v>
      </c>
      <c r="M636" s="17" t="str">
        <f t="shared" si="74"/>
        <v>Samuel Young</v>
      </c>
      <c r="N636" s="17" t="str">
        <f t="shared" si="75"/>
        <v>SAMUEL YOUNG</v>
      </c>
      <c r="O636" s="20">
        <f t="shared" si="76"/>
        <v>575.505</v>
      </c>
      <c r="P636" s="20" t="str">
        <f t="shared" si="77"/>
        <v>Jul-2024</v>
      </c>
      <c r="Q636" s="46">
        <f t="shared" si="78"/>
        <v>7</v>
      </c>
      <c r="R636" s="46">
        <f t="shared" si="79"/>
        <v>2024</v>
      </c>
    </row>
    <row r="637" spans="1:18">
      <c r="A637">
        <v>8864</v>
      </c>
      <c r="B637" s="2">
        <v>45483</v>
      </c>
      <c r="C637" t="s">
        <v>131</v>
      </c>
      <c r="D637" t="s">
        <v>17</v>
      </c>
      <c r="E637" t="s">
        <v>20</v>
      </c>
      <c r="F637" t="s">
        <v>35</v>
      </c>
      <c r="G637">
        <v>9</v>
      </c>
      <c r="H637" s="20">
        <v>440.48</v>
      </c>
      <c r="I637">
        <v>3964.32</v>
      </c>
      <c r="J637" s="20">
        <f t="shared" si="72"/>
        <v>3964.32</v>
      </c>
      <c r="K637" s="17" t="str">
        <f>IF('Main Data'!I637&gt;=5000,"High", "Low")</f>
        <v>Low</v>
      </c>
      <c r="L637" s="17">
        <f t="shared" si="73"/>
        <v>2024</v>
      </c>
      <c r="M637" s="17" t="str">
        <f t="shared" si="74"/>
        <v>Grace Padilla</v>
      </c>
      <c r="N637" s="17" t="str">
        <f t="shared" si="75"/>
        <v>GRACE PADILLA</v>
      </c>
      <c r="O637" s="20">
        <f t="shared" si="76"/>
        <v>3567.8879999999999</v>
      </c>
      <c r="P637" s="20" t="str">
        <f t="shared" si="77"/>
        <v>Jul-2024</v>
      </c>
      <c r="Q637" s="46">
        <f t="shared" si="78"/>
        <v>7</v>
      </c>
      <c r="R637" s="46">
        <f t="shared" si="79"/>
        <v>2024</v>
      </c>
    </row>
    <row r="638" spans="1:18">
      <c r="A638">
        <v>1262</v>
      </c>
      <c r="B638" s="2">
        <v>45483</v>
      </c>
      <c r="C638" t="s">
        <v>371</v>
      </c>
      <c r="D638" t="s">
        <v>31</v>
      </c>
      <c r="E638" t="s">
        <v>20</v>
      </c>
      <c r="F638" t="s">
        <v>12</v>
      </c>
      <c r="G638">
        <v>7</v>
      </c>
      <c r="H638" s="20">
        <v>220.97</v>
      </c>
      <c r="I638">
        <v>1546.79</v>
      </c>
      <c r="J638" s="20">
        <f t="shared" si="72"/>
        <v>1546.79</v>
      </c>
      <c r="K638" s="17" t="str">
        <f>IF('Main Data'!I638&gt;=5000,"High", "Low")</f>
        <v>Low</v>
      </c>
      <c r="L638" s="17">
        <f t="shared" si="73"/>
        <v>2024</v>
      </c>
      <c r="M638" s="17" t="str">
        <f t="shared" si="74"/>
        <v>Ryan Church</v>
      </c>
      <c r="N638" s="17" t="str">
        <f t="shared" si="75"/>
        <v>RYAN CHURCH</v>
      </c>
      <c r="O638" s="20">
        <f t="shared" si="76"/>
        <v>1392.1109999999999</v>
      </c>
      <c r="P638" s="20" t="str">
        <f t="shared" si="77"/>
        <v>Jul-2024</v>
      </c>
      <c r="Q638" s="46">
        <f t="shared" si="78"/>
        <v>7</v>
      </c>
      <c r="R638" s="46">
        <f t="shared" si="79"/>
        <v>2024</v>
      </c>
    </row>
    <row r="639" spans="1:18">
      <c r="A639">
        <v>6596</v>
      </c>
      <c r="B639" s="2">
        <v>45483</v>
      </c>
      <c r="C639" t="s">
        <v>705</v>
      </c>
      <c r="D639" t="s">
        <v>10</v>
      </c>
      <c r="E639" t="s">
        <v>14</v>
      </c>
      <c r="F639" t="s">
        <v>15</v>
      </c>
      <c r="G639">
        <v>3</v>
      </c>
      <c r="H639" s="20">
        <v>590.74</v>
      </c>
      <c r="I639">
        <v>1772.22</v>
      </c>
      <c r="J639" s="20">
        <f t="shared" si="72"/>
        <v>1772.22</v>
      </c>
      <c r="K639" s="17" t="str">
        <f>IF('Main Data'!I639&gt;=5000,"High", "Low")</f>
        <v>Low</v>
      </c>
      <c r="L639" s="17">
        <f t="shared" si="73"/>
        <v>2024</v>
      </c>
      <c r="M639" s="17" t="str">
        <f t="shared" si="74"/>
        <v>Christopher Lopez</v>
      </c>
      <c r="N639" s="17" t="str">
        <f t="shared" si="75"/>
        <v>CHRISTOPHER LOPEZ</v>
      </c>
      <c r="O639" s="20">
        <f t="shared" si="76"/>
        <v>1594.998</v>
      </c>
      <c r="P639" s="20" t="str">
        <f t="shared" si="77"/>
        <v>Jul-2024</v>
      </c>
      <c r="Q639" s="46">
        <f t="shared" si="78"/>
        <v>7</v>
      </c>
      <c r="R639" s="46">
        <f t="shared" si="79"/>
        <v>2024</v>
      </c>
    </row>
    <row r="640" spans="1:18">
      <c r="A640">
        <v>7728</v>
      </c>
      <c r="B640" s="2">
        <v>45483</v>
      </c>
      <c r="C640" t="s">
        <v>746</v>
      </c>
      <c r="D640" t="s">
        <v>17</v>
      </c>
      <c r="E640" t="s">
        <v>14</v>
      </c>
      <c r="F640" t="s">
        <v>26</v>
      </c>
      <c r="G640">
        <v>4</v>
      </c>
      <c r="H640" s="20">
        <v>537.63</v>
      </c>
      <c r="I640">
        <v>2150.52</v>
      </c>
      <c r="J640" s="20">
        <f t="shared" si="72"/>
        <v>2150.52</v>
      </c>
      <c r="K640" s="17" t="str">
        <f>IF('Main Data'!I640&gt;=5000,"High", "Low")</f>
        <v>Low</v>
      </c>
      <c r="L640" s="17">
        <f t="shared" si="73"/>
        <v>2024</v>
      </c>
      <c r="M640" s="17" t="str">
        <f t="shared" si="74"/>
        <v>Thomas Calderon</v>
      </c>
      <c r="N640" s="17" t="str">
        <f t="shared" si="75"/>
        <v>THOMAS CALDERON</v>
      </c>
      <c r="O640" s="20">
        <f t="shared" si="76"/>
        <v>1935.4680000000001</v>
      </c>
      <c r="P640" s="20" t="str">
        <f t="shared" si="77"/>
        <v>Jul-2024</v>
      </c>
      <c r="Q640" s="46">
        <f t="shared" si="78"/>
        <v>7</v>
      </c>
      <c r="R640" s="46">
        <f t="shared" si="79"/>
        <v>2024</v>
      </c>
    </row>
    <row r="641" spans="1:18">
      <c r="A641">
        <v>8483</v>
      </c>
      <c r="B641" s="2">
        <v>45484</v>
      </c>
      <c r="C641" t="s">
        <v>97</v>
      </c>
      <c r="D641" t="s">
        <v>10</v>
      </c>
      <c r="E641" t="s">
        <v>11</v>
      </c>
      <c r="F641" t="s">
        <v>18</v>
      </c>
      <c r="G641">
        <v>8</v>
      </c>
      <c r="H641" s="20">
        <v>915.27</v>
      </c>
      <c r="I641">
        <v>7322.16</v>
      </c>
      <c r="J641" s="20">
        <f t="shared" si="72"/>
        <v>7322.16</v>
      </c>
      <c r="K641" s="17" t="str">
        <f>IF('Main Data'!I641&gt;=5000,"High", "Low")</f>
        <v>High</v>
      </c>
      <c r="L641" s="17">
        <f t="shared" si="73"/>
        <v>2024</v>
      </c>
      <c r="M641" s="17" t="str">
        <f t="shared" si="74"/>
        <v>Alexandra Coleman</v>
      </c>
      <c r="N641" s="17" t="str">
        <f t="shared" si="75"/>
        <v>ALEXANDRA COLEMAN</v>
      </c>
      <c r="O641" s="20">
        <f t="shared" si="76"/>
        <v>6589.9440000000004</v>
      </c>
      <c r="P641" s="20" t="str">
        <f t="shared" si="77"/>
        <v>Jul-2024</v>
      </c>
      <c r="Q641" s="46">
        <f t="shared" si="78"/>
        <v>7</v>
      </c>
      <c r="R641" s="46">
        <f t="shared" si="79"/>
        <v>2024</v>
      </c>
    </row>
    <row r="642" spans="1:18">
      <c r="A642">
        <v>4155</v>
      </c>
      <c r="B642" s="2">
        <v>45484</v>
      </c>
      <c r="C642" t="s">
        <v>384</v>
      </c>
      <c r="D642" t="s">
        <v>31</v>
      </c>
      <c r="E642" t="s">
        <v>20</v>
      </c>
      <c r="F642" t="s">
        <v>15</v>
      </c>
      <c r="G642">
        <v>6</v>
      </c>
      <c r="H642" s="20">
        <v>629.96</v>
      </c>
      <c r="I642">
        <v>3779.76</v>
      </c>
      <c r="J642" s="20">
        <f t="shared" si="72"/>
        <v>3779.76</v>
      </c>
      <c r="K642" s="17" t="str">
        <f>IF('Main Data'!I642&gt;=5000,"High", "Low")</f>
        <v>Low</v>
      </c>
      <c r="L642" s="17">
        <f t="shared" si="73"/>
        <v>2024</v>
      </c>
      <c r="M642" s="17" t="str">
        <f t="shared" si="74"/>
        <v>Karen Ryan</v>
      </c>
      <c r="N642" s="17" t="str">
        <f t="shared" si="75"/>
        <v>KAREN RYAN</v>
      </c>
      <c r="O642" s="20">
        <f t="shared" si="76"/>
        <v>3401.7840000000006</v>
      </c>
      <c r="P642" s="20" t="str">
        <f t="shared" si="77"/>
        <v>Jul-2024</v>
      </c>
      <c r="Q642" s="46">
        <f t="shared" si="78"/>
        <v>7</v>
      </c>
      <c r="R642" s="46">
        <f t="shared" si="79"/>
        <v>2024</v>
      </c>
    </row>
    <row r="643" spans="1:18">
      <c r="A643">
        <v>1768</v>
      </c>
      <c r="B643" s="2">
        <v>45485</v>
      </c>
      <c r="C643" t="s">
        <v>161</v>
      </c>
      <c r="D643" t="s">
        <v>10</v>
      </c>
      <c r="E643" t="s">
        <v>11</v>
      </c>
      <c r="F643" t="s">
        <v>29</v>
      </c>
      <c r="G643">
        <v>8</v>
      </c>
      <c r="H643" s="20">
        <v>572.27</v>
      </c>
      <c r="I643">
        <v>4578.16</v>
      </c>
      <c r="J643" s="20">
        <f t="shared" ref="J643:J706" si="80">G643*H643</f>
        <v>4578.16</v>
      </c>
      <c r="K643" s="17" t="str">
        <f>IF('Main Data'!I643&gt;=5000,"High", "Low")</f>
        <v>Low</v>
      </c>
      <c r="L643" s="17">
        <f t="shared" ref="L643:L706" si="81">YEAR(B643)</f>
        <v>2024</v>
      </c>
      <c r="M643" s="17" t="str">
        <f t="shared" ref="M643:M706" si="82">PROPER(C643)</f>
        <v>Brandon Schmidt</v>
      </c>
      <c r="N643" s="17" t="str">
        <f t="shared" ref="N643:N706" si="83">UPPER(C643)</f>
        <v>BRANDON SCHMIDT</v>
      </c>
      <c r="O643" s="20">
        <f t="shared" ref="O643:O706" si="84">G643*(H643*0.9)</f>
        <v>4120.3440000000001</v>
      </c>
      <c r="P643" s="20" t="str">
        <f t="shared" ref="P643:P706" si="85">TEXT((B643),"mmm-yyyy")</f>
        <v>Jul-2024</v>
      </c>
      <c r="Q643" s="46">
        <f t="shared" ref="Q643:Q706" si="86">MONTH(B643)</f>
        <v>7</v>
      </c>
      <c r="R643" s="46">
        <f t="shared" ref="R643:R706" si="87">YEAR(B643)</f>
        <v>2024</v>
      </c>
    </row>
    <row r="644" spans="1:18">
      <c r="A644">
        <v>3604</v>
      </c>
      <c r="B644" s="2">
        <v>45487</v>
      </c>
      <c r="C644" t="s">
        <v>231</v>
      </c>
      <c r="D644" t="s">
        <v>17</v>
      </c>
      <c r="E644" t="s">
        <v>14</v>
      </c>
      <c r="F644" t="s">
        <v>35</v>
      </c>
      <c r="G644">
        <v>1</v>
      </c>
      <c r="H644" s="20">
        <v>239.35</v>
      </c>
      <c r="I644">
        <v>239.35</v>
      </c>
      <c r="J644" s="20">
        <f t="shared" si="80"/>
        <v>239.35</v>
      </c>
      <c r="K644" s="17" t="str">
        <f>IF('Main Data'!I644&gt;=5000,"High", "Low")</f>
        <v>Low</v>
      </c>
      <c r="L644" s="17">
        <f t="shared" si="81"/>
        <v>2024</v>
      </c>
      <c r="M644" s="17" t="str">
        <f t="shared" si="82"/>
        <v>Deborah Burton</v>
      </c>
      <c r="N644" s="17" t="str">
        <f t="shared" si="83"/>
        <v>DEBORAH BURTON</v>
      </c>
      <c r="O644" s="20">
        <f t="shared" si="84"/>
        <v>215.41499999999999</v>
      </c>
      <c r="P644" s="20" t="str">
        <f t="shared" si="85"/>
        <v>Jul-2024</v>
      </c>
      <c r="Q644" s="46">
        <f t="shared" si="86"/>
        <v>7</v>
      </c>
      <c r="R644" s="46">
        <f t="shared" si="87"/>
        <v>2024</v>
      </c>
    </row>
    <row r="645" spans="1:18">
      <c r="A645">
        <v>1858</v>
      </c>
      <c r="B645" s="2">
        <v>45488</v>
      </c>
      <c r="C645" t="s">
        <v>276</v>
      </c>
      <c r="D645" t="s">
        <v>25</v>
      </c>
      <c r="E645" t="s">
        <v>11</v>
      </c>
      <c r="F645" t="s">
        <v>12</v>
      </c>
      <c r="G645">
        <v>1</v>
      </c>
      <c r="H645" s="20">
        <v>686.43</v>
      </c>
      <c r="I645">
        <v>686.43</v>
      </c>
      <c r="J645" s="20">
        <f t="shared" si="80"/>
        <v>686.43</v>
      </c>
      <c r="K645" s="17" t="str">
        <f>IF('Main Data'!I645&gt;=5000,"High", "Low")</f>
        <v>Low</v>
      </c>
      <c r="L645" s="17">
        <f t="shared" si="81"/>
        <v>2024</v>
      </c>
      <c r="M645" s="17" t="str">
        <f t="shared" si="82"/>
        <v>Robin Cardenas</v>
      </c>
      <c r="N645" s="17" t="str">
        <f t="shared" si="83"/>
        <v>ROBIN CARDENAS</v>
      </c>
      <c r="O645" s="20">
        <f t="shared" si="84"/>
        <v>617.78699999999992</v>
      </c>
      <c r="P645" s="20" t="str">
        <f t="shared" si="85"/>
        <v>Jul-2024</v>
      </c>
      <c r="Q645" s="46">
        <f t="shared" si="86"/>
        <v>7</v>
      </c>
      <c r="R645" s="46">
        <f t="shared" si="87"/>
        <v>2024</v>
      </c>
    </row>
    <row r="646" spans="1:18">
      <c r="A646">
        <v>1936</v>
      </c>
      <c r="B646" s="2">
        <v>45489</v>
      </c>
      <c r="C646" t="s">
        <v>316</v>
      </c>
      <c r="D646" t="s">
        <v>10</v>
      </c>
      <c r="E646" t="s">
        <v>14</v>
      </c>
      <c r="F646" t="s">
        <v>35</v>
      </c>
      <c r="G646">
        <v>2</v>
      </c>
      <c r="H646" s="20">
        <v>544.59</v>
      </c>
      <c r="I646">
        <v>1089.18</v>
      </c>
      <c r="J646" s="20">
        <f t="shared" si="80"/>
        <v>1089.18</v>
      </c>
      <c r="K646" s="17" t="str">
        <f>IF('Main Data'!I646&gt;=5000,"High", "Low")</f>
        <v>Low</v>
      </c>
      <c r="L646" s="17">
        <f t="shared" si="81"/>
        <v>2024</v>
      </c>
      <c r="M646" s="17" t="str">
        <f t="shared" si="82"/>
        <v>Brian Porter</v>
      </c>
      <c r="N646" s="17" t="str">
        <f t="shared" si="83"/>
        <v>BRIAN PORTER</v>
      </c>
      <c r="O646" s="20">
        <f t="shared" si="84"/>
        <v>980.26200000000006</v>
      </c>
      <c r="P646" s="20" t="str">
        <f t="shared" si="85"/>
        <v>Jul-2024</v>
      </c>
      <c r="Q646" s="46">
        <f t="shared" si="86"/>
        <v>7</v>
      </c>
      <c r="R646" s="46">
        <f t="shared" si="87"/>
        <v>2024</v>
      </c>
    </row>
    <row r="647" spans="1:18">
      <c r="A647">
        <v>9435</v>
      </c>
      <c r="B647" s="2">
        <v>45489</v>
      </c>
      <c r="C647" t="s">
        <v>759</v>
      </c>
      <c r="D647" t="s">
        <v>17</v>
      </c>
      <c r="E647" t="s">
        <v>14</v>
      </c>
      <c r="F647" t="s">
        <v>18</v>
      </c>
      <c r="G647">
        <v>4</v>
      </c>
      <c r="H647" s="20">
        <v>693.1</v>
      </c>
      <c r="I647">
        <v>2772.4</v>
      </c>
      <c r="J647" s="20">
        <f t="shared" si="80"/>
        <v>2772.4</v>
      </c>
      <c r="K647" s="17" t="str">
        <f>IF('Main Data'!I647&gt;=5000,"High", "Low")</f>
        <v>Low</v>
      </c>
      <c r="L647" s="17">
        <f t="shared" si="81"/>
        <v>2024</v>
      </c>
      <c r="M647" s="17" t="str">
        <f t="shared" si="82"/>
        <v>Nicole Bray</v>
      </c>
      <c r="N647" s="17" t="str">
        <f t="shared" si="83"/>
        <v>NICOLE BRAY</v>
      </c>
      <c r="O647" s="20">
        <f t="shared" si="84"/>
        <v>2495.1600000000003</v>
      </c>
      <c r="P647" s="20" t="str">
        <f t="shared" si="85"/>
        <v>Jul-2024</v>
      </c>
      <c r="Q647" s="46">
        <f t="shared" si="86"/>
        <v>7</v>
      </c>
      <c r="R647" s="46">
        <f t="shared" si="87"/>
        <v>2024</v>
      </c>
    </row>
    <row r="648" spans="1:18">
      <c r="A648">
        <v>1272</v>
      </c>
      <c r="B648" s="2">
        <v>45490</v>
      </c>
      <c r="C648" t="s">
        <v>306</v>
      </c>
      <c r="D648" t="s">
        <v>31</v>
      </c>
      <c r="E648" t="s">
        <v>20</v>
      </c>
      <c r="F648" t="s">
        <v>29</v>
      </c>
      <c r="G648">
        <v>4</v>
      </c>
      <c r="H648" s="20">
        <v>169.15</v>
      </c>
      <c r="I648">
        <v>676.6</v>
      </c>
      <c r="J648" s="20">
        <f t="shared" si="80"/>
        <v>676.6</v>
      </c>
      <c r="K648" s="17" t="str">
        <f>IF('Main Data'!I648&gt;=5000,"High", "Low")</f>
        <v>Low</v>
      </c>
      <c r="L648" s="17">
        <f t="shared" si="81"/>
        <v>2024</v>
      </c>
      <c r="M648" s="17" t="str">
        <f t="shared" si="82"/>
        <v>Kimberly Summers</v>
      </c>
      <c r="N648" s="17" t="str">
        <f t="shared" si="83"/>
        <v>KIMBERLY SUMMERS</v>
      </c>
      <c r="O648" s="20">
        <f t="shared" si="84"/>
        <v>608.94000000000005</v>
      </c>
      <c r="P648" s="20" t="str">
        <f t="shared" si="85"/>
        <v>Jul-2024</v>
      </c>
      <c r="Q648" s="46">
        <f t="shared" si="86"/>
        <v>7</v>
      </c>
      <c r="R648" s="46">
        <f t="shared" si="87"/>
        <v>2024</v>
      </c>
    </row>
    <row r="649" spans="1:18">
      <c r="A649">
        <v>9716</v>
      </c>
      <c r="B649" s="2">
        <v>45491</v>
      </c>
      <c r="C649" t="s">
        <v>811</v>
      </c>
      <c r="D649" t="s">
        <v>25</v>
      </c>
      <c r="E649" t="s">
        <v>11</v>
      </c>
      <c r="F649" t="s">
        <v>29</v>
      </c>
      <c r="G649">
        <v>9</v>
      </c>
      <c r="H649" s="20">
        <v>181.79</v>
      </c>
      <c r="I649">
        <v>1636.11</v>
      </c>
      <c r="J649" s="20">
        <f t="shared" si="80"/>
        <v>1636.11</v>
      </c>
      <c r="K649" s="17" t="str">
        <f>IF('Main Data'!I649&gt;=5000,"High", "Low")</f>
        <v>Low</v>
      </c>
      <c r="L649" s="17">
        <f t="shared" si="81"/>
        <v>2024</v>
      </c>
      <c r="M649" s="17" t="str">
        <f t="shared" si="82"/>
        <v>Ryan Smith</v>
      </c>
      <c r="N649" s="17" t="str">
        <f t="shared" si="83"/>
        <v>RYAN SMITH</v>
      </c>
      <c r="O649" s="20">
        <f t="shared" si="84"/>
        <v>1472.4989999999998</v>
      </c>
      <c r="P649" s="20" t="str">
        <f t="shared" si="85"/>
        <v>Jul-2024</v>
      </c>
      <c r="Q649" s="46">
        <f t="shared" si="86"/>
        <v>7</v>
      </c>
      <c r="R649" s="46">
        <f t="shared" si="87"/>
        <v>2024</v>
      </c>
    </row>
    <row r="650" spans="1:18">
      <c r="A650">
        <v>2317</v>
      </c>
      <c r="B650" s="2">
        <v>45492</v>
      </c>
      <c r="C650" t="s">
        <v>523</v>
      </c>
      <c r="D650" t="s">
        <v>31</v>
      </c>
      <c r="E650" t="s">
        <v>20</v>
      </c>
      <c r="F650" t="s">
        <v>21</v>
      </c>
      <c r="G650">
        <v>2</v>
      </c>
      <c r="H650" s="20">
        <v>775.74</v>
      </c>
      <c r="I650">
        <v>1551.48</v>
      </c>
      <c r="J650" s="20">
        <f t="shared" si="80"/>
        <v>1551.48</v>
      </c>
      <c r="K650" s="17" t="str">
        <f>IF('Main Data'!I650&gt;=5000,"High", "Low")</f>
        <v>Low</v>
      </c>
      <c r="L650" s="17">
        <f t="shared" si="81"/>
        <v>2024</v>
      </c>
      <c r="M650" s="17" t="str">
        <f t="shared" si="82"/>
        <v>Dean Mahoney</v>
      </c>
      <c r="N650" s="17" t="str">
        <f t="shared" si="83"/>
        <v>DEAN MAHONEY</v>
      </c>
      <c r="O650" s="20">
        <f t="shared" si="84"/>
        <v>1396.3320000000001</v>
      </c>
      <c r="P650" s="20" t="str">
        <f t="shared" si="85"/>
        <v>Jul-2024</v>
      </c>
      <c r="Q650" s="46">
        <f t="shared" si="86"/>
        <v>7</v>
      </c>
      <c r="R650" s="46">
        <f t="shared" si="87"/>
        <v>2024</v>
      </c>
    </row>
    <row r="651" spans="1:18">
      <c r="A651">
        <v>4267</v>
      </c>
      <c r="B651" s="2">
        <v>45493</v>
      </c>
      <c r="C651" t="s">
        <v>626</v>
      </c>
      <c r="D651" t="s">
        <v>17</v>
      </c>
      <c r="E651" t="s">
        <v>20</v>
      </c>
      <c r="F651" t="s">
        <v>21</v>
      </c>
      <c r="G651">
        <v>6</v>
      </c>
      <c r="H651" s="20">
        <v>379.52</v>
      </c>
      <c r="I651">
        <v>2277.12</v>
      </c>
      <c r="J651" s="20">
        <f t="shared" si="80"/>
        <v>2277.12</v>
      </c>
      <c r="K651" s="17" t="str">
        <f>IF('Main Data'!I651&gt;=5000,"High", "Low")</f>
        <v>Low</v>
      </c>
      <c r="L651" s="17">
        <f t="shared" si="81"/>
        <v>2024</v>
      </c>
      <c r="M651" s="17" t="str">
        <f t="shared" si="82"/>
        <v>Karla Tran</v>
      </c>
      <c r="N651" s="17" t="str">
        <f t="shared" si="83"/>
        <v>KARLA TRAN</v>
      </c>
      <c r="O651" s="20">
        <f t="shared" si="84"/>
        <v>2049.4079999999999</v>
      </c>
      <c r="P651" s="20" t="str">
        <f t="shared" si="85"/>
        <v>Jul-2024</v>
      </c>
      <c r="Q651" s="46">
        <f t="shared" si="86"/>
        <v>7</v>
      </c>
      <c r="R651" s="46">
        <f t="shared" si="87"/>
        <v>2024</v>
      </c>
    </row>
    <row r="652" spans="1:18">
      <c r="A652">
        <v>8283</v>
      </c>
      <c r="B652" s="2">
        <v>45493</v>
      </c>
      <c r="C652" t="s">
        <v>998</v>
      </c>
      <c r="D652" t="s">
        <v>10</v>
      </c>
      <c r="E652" t="s">
        <v>20</v>
      </c>
      <c r="F652" t="s">
        <v>43</v>
      </c>
      <c r="G652">
        <v>7</v>
      </c>
      <c r="H652" s="20">
        <v>510.79</v>
      </c>
      <c r="I652">
        <v>3575.53</v>
      </c>
      <c r="J652" s="20">
        <f t="shared" si="80"/>
        <v>3575.53</v>
      </c>
      <c r="K652" s="17" t="str">
        <f>IF('Main Data'!I652&gt;=5000,"High", "Low")</f>
        <v>Low</v>
      </c>
      <c r="L652" s="17">
        <f t="shared" si="81"/>
        <v>2024</v>
      </c>
      <c r="M652" s="17" t="str">
        <f t="shared" si="82"/>
        <v>Sarah Newman</v>
      </c>
      <c r="N652" s="17" t="str">
        <f t="shared" si="83"/>
        <v>SARAH NEWMAN</v>
      </c>
      <c r="O652" s="20">
        <f t="shared" si="84"/>
        <v>3217.9769999999999</v>
      </c>
      <c r="P652" s="20" t="str">
        <f t="shared" si="85"/>
        <v>Jul-2024</v>
      </c>
      <c r="Q652" s="46">
        <f t="shared" si="86"/>
        <v>7</v>
      </c>
      <c r="R652" s="46">
        <f t="shared" si="87"/>
        <v>2024</v>
      </c>
    </row>
    <row r="653" spans="1:18">
      <c r="A653">
        <v>8930</v>
      </c>
      <c r="B653" s="2">
        <v>45495</v>
      </c>
      <c r="C653" t="s">
        <v>135</v>
      </c>
      <c r="D653" t="s">
        <v>17</v>
      </c>
      <c r="E653" t="s">
        <v>20</v>
      </c>
      <c r="F653" t="s">
        <v>15</v>
      </c>
      <c r="G653">
        <v>4</v>
      </c>
      <c r="H653" s="20">
        <v>697.75</v>
      </c>
      <c r="I653">
        <v>2791</v>
      </c>
      <c r="J653" s="20">
        <f t="shared" si="80"/>
        <v>2791</v>
      </c>
      <c r="K653" s="17" t="str">
        <f>IF('Main Data'!I653&gt;=5000,"High", "Low")</f>
        <v>Low</v>
      </c>
      <c r="L653" s="17">
        <f t="shared" si="81"/>
        <v>2024</v>
      </c>
      <c r="M653" s="17" t="str">
        <f t="shared" si="82"/>
        <v>Jamie Castillo</v>
      </c>
      <c r="N653" s="17" t="str">
        <f t="shared" si="83"/>
        <v>JAMIE CASTILLO</v>
      </c>
      <c r="O653" s="20">
        <f t="shared" si="84"/>
        <v>2511.9</v>
      </c>
      <c r="P653" s="20" t="str">
        <f t="shared" si="85"/>
        <v>Jul-2024</v>
      </c>
      <c r="Q653" s="46">
        <f t="shared" si="86"/>
        <v>7</v>
      </c>
      <c r="R653" s="46">
        <f t="shared" si="87"/>
        <v>2024</v>
      </c>
    </row>
    <row r="654" spans="1:18">
      <c r="A654">
        <v>5857</v>
      </c>
      <c r="B654" s="2">
        <v>45497</v>
      </c>
      <c r="C654" t="s">
        <v>556</v>
      </c>
      <c r="D654" t="s">
        <v>10</v>
      </c>
      <c r="E654" t="s">
        <v>11</v>
      </c>
      <c r="F654" t="s">
        <v>29</v>
      </c>
      <c r="G654">
        <v>8</v>
      </c>
      <c r="H654" s="20">
        <v>322.99</v>
      </c>
      <c r="I654">
        <v>2583.92</v>
      </c>
      <c r="J654" s="20">
        <f t="shared" si="80"/>
        <v>2583.92</v>
      </c>
      <c r="K654" s="17" t="str">
        <f>IF('Main Data'!I654&gt;=5000,"High", "Low")</f>
        <v>Low</v>
      </c>
      <c r="L654" s="17">
        <f t="shared" si="81"/>
        <v>2024</v>
      </c>
      <c r="M654" s="17" t="str">
        <f t="shared" si="82"/>
        <v>Wendy Turner</v>
      </c>
      <c r="N654" s="17" t="str">
        <f t="shared" si="83"/>
        <v>WENDY TURNER</v>
      </c>
      <c r="O654" s="20">
        <f t="shared" si="84"/>
        <v>2325.5280000000002</v>
      </c>
      <c r="P654" s="20" t="str">
        <f t="shared" si="85"/>
        <v>Jul-2024</v>
      </c>
      <c r="Q654" s="46">
        <f t="shared" si="86"/>
        <v>7</v>
      </c>
      <c r="R654" s="46">
        <f t="shared" si="87"/>
        <v>2024</v>
      </c>
    </row>
    <row r="655" spans="1:18">
      <c r="A655">
        <v>2918</v>
      </c>
      <c r="B655" s="2">
        <v>45497</v>
      </c>
      <c r="C655" t="s">
        <v>711</v>
      </c>
      <c r="D655" t="s">
        <v>31</v>
      </c>
      <c r="E655" t="s">
        <v>14</v>
      </c>
      <c r="F655" t="s">
        <v>12</v>
      </c>
      <c r="G655">
        <v>2</v>
      </c>
      <c r="H655" s="20">
        <v>33.4</v>
      </c>
      <c r="I655">
        <v>66.8</v>
      </c>
      <c r="J655" s="20">
        <f t="shared" si="80"/>
        <v>66.8</v>
      </c>
      <c r="K655" s="17" t="str">
        <f>IF('Main Data'!I655&gt;=5000,"High", "Low")</f>
        <v>Low</v>
      </c>
      <c r="L655" s="17">
        <f t="shared" si="81"/>
        <v>2024</v>
      </c>
      <c r="M655" s="17" t="str">
        <f t="shared" si="82"/>
        <v>Charles Brock</v>
      </c>
      <c r="N655" s="17" t="str">
        <f t="shared" si="83"/>
        <v>CHARLES BROCK</v>
      </c>
      <c r="O655" s="20">
        <f t="shared" si="84"/>
        <v>60.12</v>
      </c>
      <c r="P655" s="20" t="str">
        <f t="shared" si="85"/>
        <v>Jul-2024</v>
      </c>
      <c r="Q655" s="46">
        <f t="shared" si="86"/>
        <v>7</v>
      </c>
      <c r="R655" s="46">
        <f t="shared" si="87"/>
        <v>2024</v>
      </c>
    </row>
    <row r="656" spans="1:18">
      <c r="A656">
        <v>8180</v>
      </c>
      <c r="B656" s="2">
        <v>45498</v>
      </c>
      <c r="C656" t="s">
        <v>981</v>
      </c>
      <c r="D656" t="s">
        <v>25</v>
      </c>
      <c r="E656" t="s">
        <v>11</v>
      </c>
      <c r="F656" t="s">
        <v>26</v>
      </c>
      <c r="G656">
        <v>2</v>
      </c>
      <c r="H656" s="20">
        <v>259.72000000000003</v>
      </c>
      <c r="I656">
        <v>519.44000000000005</v>
      </c>
      <c r="J656" s="20">
        <f t="shared" si="80"/>
        <v>519.44000000000005</v>
      </c>
      <c r="K656" s="17" t="str">
        <f>IF('Main Data'!I656&gt;=5000,"High", "Low")</f>
        <v>Low</v>
      </c>
      <c r="L656" s="17">
        <f t="shared" si="81"/>
        <v>2024</v>
      </c>
      <c r="M656" s="17" t="str">
        <f t="shared" si="82"/>
        <v>Michelle Collins</v>
      </c>
      <c r="N656" s="17" t="str">
        <f t="shared" si="83"/>
        <v>MICHELLE COLLINS</v>
      </c>
      <c r="O656" s="20">
        <f t="shared" si="84"/>
        <v>467.49600000000004</v>
      </c>
      <c r="P656" s="20" t="str">
        <f t="shared" si="85"/>
        <v>Jul-2024</v>
      </c>
      <c r="Q656" s="46">
        <f t="shared" si="86"/>
        <v>7</v>
      </c>
      <c r="R656" s="46">
        <f t="shared" si="87"/>
        <v>2024</v>
      </c>
    </row>
    <row r="657" spans="1:18">
      <c r="A657">
        <v>1712</v>
      </c>
      <c r="B657" s="2">
        <v>45499</v>
      </c>
      <c r="C657" t="s">
        <v>153</v>
      </c>
      <c r="D657" t="s">
        <v>17</v>
      </c>
      <c r="E657" t="s">
        <v>11</v>
      </c>
      <c r="F657" t="s">
        <v>12</v>
      </c>
      <c r="G657">
        <v>1</v>
      </c>
      <c r="H657" s="20">
        <v>494.53</v>
      </c>
      <c r="I657">
        <v>494.53</v>
      </c>
      <c r="J657" s="20">
        <f t="shared" si="80"/>
        <v>494.53</v>
      </c>
      <c r="K657" s="17" t="str">
        <f>IF('Main Data'!I657&gt;=5000,"High", "Low")</f>
        <v>Low</v>
      </c>
      <c r="L657" s="17">
        <f t="shared" si="81"/>
        <v>2024</v>
      </c>
      <c r="M657" s="17" t="str">
        <f t="shared" si="82"/>
        <v>Dean Moss</v>
      </c>
      <c r="N657" s="17" t="str">
        <f t="shared" si="83"/>
        <v>DEAN MOSS</v>
      </c>
      <c r="O657" s="20">
        <f t="shared" si="84"/>
        <v>445.077</v>
      </c>
      <c r="P657" s="20" t="str">
        <f t="shared" si="85"/>
        <v>Jul-2024</v>
      </c>
      <c r="Q657" s="46">
        <f t="shared" si="86"/>
        <v>7</v>
      </c>
      <c r="R657" s="46">
        <f t="shared" si="87"/>
        <v>2024</v>
      </c>
    </row>
    <row r="658" spans="1:18">
      <c r="A658">
        <v>7646</v>
      </c>
      <c r="B658" s="2">
        <v>45499</v>
      </c>
      <c r="C658" t="s">
        <v>535</v>
      </c>
      <c r="D658" t="s">
        <v>25</v>
      </c>
      <c r="E658" t="s">
        <v>11</v>
      </c>
      <c r="F658" t="s">
        <v>21</v>
      </c>
      <c r="G658">
        <v>6</v>
      </c>
      <c r="H658" s="20">
        <v>620.97</v>
      </c>
      <c r="I658">
        <v>3725.82</v>
      </c>
      <c r="J658" s="20">
        <f t="shared" si="80"/>
        <v>3725.82</v>
      </c>
      <c r="K658" s="17" t="str">
        <f>IF('Main Data'!I658&gt;=5000,"High", "Low")</f>
        <v>Low</v>
      </c>
      <c r="L658" s="17">
        <f t="shared" si="81"/>
        <v>2024</v>
      </c>
      <c r="M658" s="17" t="str">
        <f t="shared" si="82"/>
        <v>Karen West</v>
      </c>
      <c r="N658" s="17" t="str">
        <f t="shared" si="83"/>
        <v>KAREN WEST</v>
      </c>
      <c r="O658" s="20">
        <f t="shared" si="84"/>
        <v>3353.2380000000003</v>
      </c>
      <c r="P658" s="20" t="str">
        <f t="shared" si="85"/>
        <v>Jul-2024</v>
      </c>
      <c r="Q658" s="46">
        <f t="shared" si="86"/>
        <v>7</v>
      </c>
      <c r="R658" s="46">
        <f t="shared" si="87"/>
        <v>2024</v>
      </c>
    </row>
    <row r="659" spans="1:18">
      <c r="A659">
        <v>8233</v>
      </c>
      <c r="B659" s="2">
        <v>45500</v>
      </c>
      <c r="C659" t="s">
        <v>309</v>
      </c>
      <c r="D659" t="s">
        <v>31</v>
      </c>
      <c r="E659" t="s">
        <v>14</v>
      </c>
      <c r="F659" t="s">
        <v>29</v>
      </c>
      <c r="G659">
        <v>1</v>
      </c>
      <c r="H659" s="20">
        <v>512.39</v>
      </c>
      <c r="I659">
        <v>512.39</v>
      </c>
      <c r="J659" s="20">
        <f t="shared" si="80"/>
        <v>512.39</v>
      </c>
      <c r="K659" s="17" t="str">
        <f>IF('Main Data'!I659&gt;=5000,"High", "Low")</f>
        <v>Low</v>
      </c>
      <c r="L659" s="17">
        <f t="shared" si="81"/>
        <v>2024</v>
      </c>
      <c r="M659" s="17" t="str">
        <f t="shared" si="82"/>
        <v>Michael Taylor</v>
      </c>
      <c r="N659" s="17" t="str">
        <f t="shared" si="83"/>
        <v>MICHAEL TAYLOR</v>
      </c>
      <c r="O659" s="20">
        <f t="shared" si="84"/>
        <v>461.15100000000001</v>
      </c>
      <c r="P659" s="20" t="str">
        <f t="shared" si="85"/>
        <v>Jul-2024</v>
      </c>
      <c r="Q659" s="46">
        <f t="shared" si="86"/>
        <v>7</v>
      </c>
      <c r="R659" s="46">
        <f t="shared" si="87"/>
        <v>2024</v>
      </c>
    </row>
    <row r="660" spans="1:18">
      <c r="A660">
        <v>1206</v>
      </c>
      <c r="B660" s="2">
        <v>45501</v>
      </c>
      <c r="C660" t="s">
        <v>52</v>
      </c>
      <c r="D660" t="s">
        <v>17</v>
      </c>
      <c r="E660" t="s">
        <v>14</v>
      </c>
      <c r="F660" t="s">
        <v>15</v>
      </c>
      <c r="G660">
        <v>3</v>
      </c>
      <c r="H660" s="20">
        <v>266.83</v>
      </c>
      <c r="I660">
        <v>800.49</v>
      </c>
      <c r="J660" s="20">
        <f t="shared" si="80"/>
        <v>800.49</v>
      </c>
      <c r="K660" s="17" t="str">
        <f>IF('Main Data'!I660&gt;=5000,"High", "Low")</f>
        <v>Low</v>
      </c>
      <c r="L660" s="17">
        <f t="shared" si="81"/>
        <v>2024</v>
      </c>
      <c r="M660" s="17" t="str">
        <f t="shared" si="82"/>
        <v>John Peck</v>
      </c>
      <c r="N660" s="17" t="str">
        <f t="shared" si="83"/>
        <v>JOHN PECK</v>
      </c>
      <c r="O660" s="20">
        <f t="shared" si="84"/>
        <v>720.44100000000003</v>
      </c>
      <c r="P660" s="20" t="str">
        <f t="shared" si="85"/>
        <v>Jul-2024</v>
      </c>
      <c r="Q660" s="46">
        <f t="shared" si="86"/>
        <v>7</v>
      </c>
      <c r="R660" s="46">
        <f t="shared" si="87"/>
        <v>2024</v>
      </c>
    </row>
    <row r="661" spans="1:18">
      <c r="A661">
        <v>2102</v>
      </c>
      <c r="B661" s="2">
        <v>45501</v>
      </c>
      <c r="C661" t="s">
        <v>555</v>
      </c>
      <c r="D661" t="s">
        <v>31</v>
      </c>
      <c r="E661" t="s">
        <v>11</v>
      </c>
      <c r="F661" t="s">
        <v>21</v>
      </c>
      <c r="G661">
        <v>9</v>
      </c>
      <c r="H661" s="20">
        <v>934.54</v>
      </c>
      <c r="I661">
        <v>8410.86</v>
      </c>
      <c r="J661" s="20">
        <f t="shared" si="80"/>
        <v>8410.86</v>
      </c>
      <c r="K661" s="17" t="str">
        <f>IF('Main Data'!I661&gt;=5000,"High", "Low")</f>
        <v>High</v>
      </c>
      <c r="L661" s="17">
        <f t="shared" si="81"/>
        <v>2024</v>
      </c>
      <c r="M661" s="17" t="str">
        <f t="shared" si="82"/>
        <v>Taylor Arnold</v>
      </c>
      <c r="N661" s="17" t="str">
        <f t="shared" si="83"/>
        <v>TAYLOR ARNOLD</v>
      </c>
      <c r="O661" s="20">
        <f t="shared" si="84"/>
        <v>7569.7740000000003</v>
      </c>
      <c r="P661" s="20" t="str">
        <f t="shared" si="85"/>
        <v>Jul-2024</v>
      </c>
      <c r="Q661" s="46">
        <f t="shared" si="86"/>
        <v>7</v>
      </c>
      <c r="R661" s="46">
        <f t="shared" si="87"/>
        <v>2024</v>
      </c>
    </row>
    <row r="662" spans="1:18">
      <c r="A662">
        <v>8792</v>
      </c>
      <c r="B662" s="2">
        <v>45501</v>
      </c>
      <c r="C662" t="s">
        <v>719</v>
      </c>
      <c r="D662" t="s">
        <v>25</v>
      </c>
      <c r="E662" t="s">
        <v>14</v>
      </c>
      <c r="F662" t="s">
        <v>43</v>
      </c>
      <c r="G662">
        <v>3</v>
      </c>
      <c r="H662" s="20">
        <v>145.08000000000001</v>
      </c>
      <c r="I662">
        <v>435.24</v>
      </c>
      <c r="J662" s="20">
        <f t="shared" si="80"/>
        <v>435.24</v>
      </c>
      <c r="K662" s="17" t="str">
        <f>IF('Main Data'!I662&gt;=5000,"High", "Low")</f>
        <v>Low</v>
      </c>
      <c r="L662" s="17">
        <f t="shared" si="81"/>
        <v>2024</v>
      </c>
      <c r="M662" s="17" t="str">
        <f t="shared" si="82"/>
        <v>Melanie Garza</v>
      </c>
      <c r="N662" s="17" t="str">
        <f t="shared" si="83"/>
        <v>MELANIE GARZA</v>
      </c>
      <c r="O662" s="20">
        <f t="shared" si="84"/>
        <v>391.71600000000001</v>
      </c>
      <c r="P662" s="20" t="str">
        <f t="shared" si="85"/>
        <v>Jul-2024</v>
      </c>
      <c r="Q662" s="46">
        <f t="shared" si="86"/>
        <v>7</v>
      </c>
      <c r="R662" s="46">
        <f t="shared" si="87"/>
        <v>2024</v>
      </c>
    </row>
    <row r="663" spans="1:18">
      <c r="A663">
        <v>7383</v>
      </c>
      <c r="B663" s="2">
        <v>45502</v>
      </c>
      <c r="C663" t="s">
        <v>434</v>
      </c>
      <c r="D663" t="s">
        <v>25</v>
      </c>
      <c r="E663" t="s">
        <v>14</v>
      </c>
      <c r="F663" t="s">
        <v>18</v>
      </c>
      <c r="G663">
        <v>2</v>
      </c>
      <c r="H663" s="20">
        <v>208.15</v>
      </c>
      <c r="I663">
        <v>416.3</v>
      </c>
      <c r="J663" s="20">
        <f t="shared" si="80"/>
        <v>416.3</v>
      </c>
      <c r="K663" s="17" t="str">
        <f>IF('Main Data'!I663&gt;=5000,"High", "Low")</f>
        <v>Low</v>
      </c>
      <c r="L663" s="17">
        <f t="shared" si="81"/>
        <v>2024</v>
      </c>
      <c r="M663" s="17" t="str">
        <f t="shared" si="82"/>
        <v>Shannon Johnson</v>
      </c>
      <c r="N663" s="17" t="str">
        <f t="shared" si="83"/>
        <v>SHANNON JOHNSON</v>
      </c>
      <c r="O663" s="20">
        <f t="shared" si="84"/>
        <v>374.67</v>
      </c>
      <c r="P663" s="20" t="str">
        <f t="shared" si="85"/>
        <v>Jul-2024</v>
      </c>
      <c r="Q663" s="46">
        <f t="shared" si="86"/>
        <v>7</v>
      </c>
      <c r="R663" s="46">
        <f t="shared" si="87"/>
        <v>2024</v>
      </c>
    </row>
    <row r="664" spans="1:18">
      <c r="A664">
        <v>2919</v>
      </c>
      <c r="B664" s="2">
        <v>45503</v>
      </c>
      <c r="C664" t="s">
        <v>283</v>
      </c>
      <c r="D664" t="s">
        <v>17</v>
      </c>
      <c r="E664" t="s">
        <v>11</v>
      </c>
      <c r="F664" t="s">
        <v>29</v>
      </c>
      <c r="G664">
        <v>3</v>
      </c>
      <c r="H664" s="20">
        <v>354.33</v>
      </c>
      <c r="I664">
        <v>1062.99</v>
      </c>
      <c r="J664" s="20">
        <f t="shared" si="80"/>
        <v>1062.99</v>
      </c>
      <c r="K664" s="17" t="str">
        <f>IF('Main Data'!I664&gt;=5000,"High", "Low")</f>
        <v>Low</v>
      </c>
      <c r="L664" s="17">
        <f t="shared" si="81"/>
        <v>2024</v>
      </c>
      <c r="M664" s="17" t="str">
        <f t="shared" si="82"/>
        <v>Theresa May</v>
      </c>
      <c r="N664" s="17" t="str">
        <f t="shared" si="83"/>
        <v>THERESA MAY</v>
      </c>
      <c r="O664" s="20">
        <f t="shared" si="84"/>
        <v>956.69100000000003</v>
      </c>
      <c r="P664" s="20" t="str">
        <f t="shared" si="85"/>
        <v>Jul-2024</v>
      </c>
      <c r="Q664" s="46">
        <f t="shared" si="86"/>
        <v>7</v>
      </c>
      <c r="R664" s="46">
        <f t="shared" si="87"/>
        <v>2024</v>
      </c>
    </row>
    <row r="665" spans="1:18">
      <c r="A665">
        <v>5703</v>
      </c>
      <c r="B665" s="2">
        <v>45504</v>
      </c>
      <c r="C665" t="s">
        <v>100</v>
      </c>
      <c r="D665" t="s">
        <v>17</v>
      </c>
      <c r="E665" t="s">
        <v>11</v>
      </c>
      <c r="F665" t="s">
        <v>26</v>
      </c>
      <c r="G665">
        <v>8</v>
      </c>
      <c r="H665" s="20">
        <v>523.73</v>
      </c>
      <c r="I665">
        <v>4189.84</v>
      </c>
      <c r="J665" s="20">
        <f t="shared" si="80"/>
        <v>4189.84</v>
      </c>
      <c r="K665" s="17" t="str">
        <f>IF('Main Data'!I665&gt;=5000,"High", "Low")</f>
        <v>Low</v>
      </c>
      <c r="L665" s="17">
        <f t="shared" si="81"/>
        <v>2024</v>
      </c>
      <c r="M665" s="17" t="str">
        <f t="shared" si="82"/>
        <v>Brittany Carpenter</v>
      </c>
      <c r="N665" s="17" t="str">
        <f t="shared" si="83"/>
        <v>BRITTANY CARPENTER</v>
      </c>
      <c r="O665" s="20">
        <f t="shared" si="84"/>
        <v>3770.8560000000002</v>
      </c>
      <c r="P665" s="20" t="str">
        <f t="shared" si="85"/>
        <v>Jul-2024</v>
      </c>
      <c r="Q665" s="46">
        <f t="shared" si="86"/>
        <v>7</v>
      </c>
      <c r="R665" s="46">
        <f t="shared" si="87"/>
        <v>2024</v>
      </c>
    </row>
    <row r="666" spans="1:18">
      <c r="A666">
        <v>3015</v>
      </c>
      <c r="B666" s="2">
        <v>45506</v>
      </c>
      <c r="C666" t="s">
        <v>82</v>
      </c>
      <c r="D666" t="s">
        <v>31</v>
      </c>
      <c r="E666" t="s">
        <v>20</v>
      </c>
      <c r="F666" t="s">
        <v>26</v>
      </c>
      <c r="G666">
        <v>4</v>
      </c>
      <c r="H666" s="20">
        <v>126.57</v>
      </c>
      <c r="I666">
        <v>506.28</v>
      </c>
      <c r="J666" s="20">
        <f t="shared" si="80"/>
        <v>506.28</v>
      </c>
      <c r="K666" s="17" t="str">
        <f>IF('Main Data'!I666&gt;=5000,"High", "Low")</f>
        <v>Low</v>
      </c>
      <c r="L666" s="17">
        <f t="shared" si="81"/>
        <v>2024</v>
      </c>
      <c r="M666" s="17" t="str">
        <f t="shared" si="82"/>
        <v>Donna Barajas</v>
      </c>
      <c r="N666" s="17" t="str">
        <f t="shared" si="83"/>
        <v>DONNA BARAJAS</v>
      </c>
      <c r="O666" s="20">
        <f t="shared" si="84"/>
        <v>455.65199999999999</v>
      </c>
      <c r="P666" s="20" t="str">
        <f t="shared" si="85"/>
        <v>Aug-2024</v>
      </c>
      <c r="Q666" s="46">
        <f t="shared" si="86"/>
        <v>8</v>
      </c>
      <c r="R666" s="46">
        <f t="shared" si="87"/>
        <v>2024</v>
      </c>
    </row>
    <row r="667" spans="1:18">
      <c r="A667">
        <v>7001</v>
      </c>
      <c r="B667" s="2">
        <v>45506</v>
      </c>
      <c r="C667" t="s">
        <v>178</v>
      </c>
      <c r="D667" t="s">
        <v>25</v>
      </c>
      <c r="E667" t="s">
        <v>14</v>
      </c>
      <c r="F667" t="s">
        <v>15</v>
      </c>
      <c r="G667">
        <v>5</v>
      </c>
      <c r="H667" s="20">
        <v>86.18</v>
      </c>
      <c r="I667">
        <v>430.9</v>
      </c>
      <c r="J667" s="20">
        <f t="shared" si="80"/>
        <v>430.90000000000003</v>
      </c>
      <c r="K667" s="17" t="str">
        <f>IF('Main Data'!I667&gt;=5000,"High", "Low")</f>
        <v>Low</v>
      </c>
      <c r="L667" s="17">
        <f t="shared" si="81"/>
        <v>2024</v>
      </c>
      <c r="M667" s="17" t="str">
        <f t="shared" si="82"/>
        <v>Kevin Perez</v>
      </c>
      <c r="N667" s="17" t="str">
        <f t="shared" si="83"/>
        <v>KEVIN PEREZ</v>
      </c>
      <c r="O667" s="20">
        <f t="shared" si="84"/>
        <v>387.81000000000006</v>
      </c>
      <c r="P667" s="20" t="str">
        <f t="shared" si="85"/>
        <v>Aug-2024</v>
      </c>
      <c r="Q667" s="46">
        <f t="shared" si="86"/>
        <v>8</v>
      </c>
      <c r="R667" s="46">
        <f t="shared" si="87"/>
        <v>2024</v>
      </c>
    </row>
    <row r="668" spans="1:18">
      <c r="A668">
        <v>9510</v>
      </c>
      <c r="B668" s="2">
        <v>45506</v>
      </c>
      <c r="C668" t="s">
        <v>357</v>
      </c>
      <c r="D668" t="s">
        <v>31</v>
      </c>
      <c r="E668" t="s">
        <v>20</v>
      </c>
      <c r="F668" t="s">
        <v>21</v>
      </c>
      <c r="G668">
        <v>4</v>
      </c>
      <c r="H668" s="20">
        <v>683.69</v>
      </c>
      <c r="I668">
        <v>2734.76</v>
      </c>
      <c r="J668" s="20">
        <f t="shared" si="80"/>
        <v>2734.76</v>
      </c>
      <c r="K668" s="17" t="str">
        <f>IF('Main Data'!I668&gt;=5000,"High", "Low")</f>
        <v>Low</v>
      </c>
      <c r="L668" s="17">
        <f t="shared" si="81"/>
        <v>2024</v>
      </c>
      <c r="M668" s="17" t="str">
        <f t="shared" si="82"/>
        <v>Renee Williams</v>
      </c>
      <c r="N668" s="17" t="str">
        <f t="shared" si="83"/>
        <v>RENEE WILLIAMS</v>
      </c>
      <c r="O668" s="20">
        <f t="shared" si="84"/>
        <v>2461.2840000000001</v>
      </c>
      <c r="P668" s="20" t="str">
        <f t="shared" si="85"/>
        <v>Aug-2024</v>
      </c>
      <c r="Q668" s="46">
        <f t="shared" si="86"/>
        <v>8</v>
      </c>
      <c r="R668" s="46">
        <f t="shared" si="87"/>
        <v>2024</v>
      </c>
    </row>
    <row r="669" spans="1:18">
      <c r="A669">
        <v>3745</v>
      </c>
      <c r="B669" s="2">
        <v>45506</v>
      </c>
      <c r="C669" t="s">
        <v>837</v>
      </c>
      <c r="D669" t="s">
        <v>10</v>
      </c>
      <c r="E669" t="s">
        <v>20</v>
      </c>
      <c r="F669" t="s">
        <v>29</v>
      </c>
      <c r="G669">
        <v>9</v>
      </c>
      <c r="H669" s="20">
        <v>114.61</v>
      </c>
      <c r="I669">
        <v>1031.49</v>
      </c>
      <c r="J669" s="20">
        <f t="shared" si="80"/>
        <v>1031.49</v>
      </c>
      <c r="K669" s="17" t="str">
        <f>IF('Main Data'!I669&gt;=5000,"High", "Low")</f>
        <v>Low</v>
      </c>
      <c r="L669" s="17">
        <f t="shared" si="81"/>
        <v>2024</v>
      </c>
      <c r="M669" s="17" t="str">
        <f t="shared" si="82"/>
        <v>Rodney Pearson</v>
      </c>
      <c r="N669" s="17" t="str">
        <f t="shared" si="83"/>
        <v>RODNEY PEARSON</v>
      </c>
      <c r="O669" s="20">
        <f t="shared" si="84"/>
        <v>928.34100000000001</v>
      </c>
      <c r="P669" s="20" t="str">
        <f t="shared" si="85"/>
        <v>Aug-2024</v>
      </c>
      <c r="Q669" s="46">
        <f t="shared" si="86"/>
        <v>8</v>
      </c>
      <c r="R669" s="46">
        <f t="shared" si="87"/>
        <v>2024</v>
      </c>
    </row>
    <row r="670" spans="1:18">
      <c r="A670">
        <v>5325</v>
      </c>
      <c r="B670" s="2">
        <v>45507</v>
      </c>
      <c r="C670" t="s">
        <v>536</v>
      </c>
      <c r="D670" t="s">
        <v>25</v>
      </c>
      <c r="E670" t="s">
        <v>20</v>
      </c>
      <c r="F670" t="s">
        <v>26</v>
      </c>
      <c r="G670">
        <v>5</v>
      </c>
      <c r="H670" s="20">
        <v>709.71</v>
      </c>
      <c r="I670">
        <v>3548.55</v>
      </c>
      <c r="J670" s="20">
        <f t="shared" si="80"/>
        <v>3548.55</v>
      </c>
      <c r="K670" s="17" t="str">
        <f>IF('Main Data'!I670&gt;=5000,"High", "Low")</f>
        <v>Low</v>
      </c>
      <c r="L670" s="17">
        <f t="shared" si="81"/>
        <v>2024</v>
      </c>
      <c r="M670" s="17" t="str">
        <f t="shared" si="82"/>
        <v>Nicole Wright</v>
      </c>
      <c r="N670" s="17" t="str">
        <f t="shared" si="83"/>
        <v>NICOLE WRIGHT</v>
      </c>
      <c r="O670" s="20">
        <f t="shared" si="84"/>
        <v>3193.6950000000002</v>
      </c>
      <c r="P670" s="20" t="str">
        <f t="shared" si="85"/>
        <v>Aug-2024</v>
      </c>
      <c r="Q670" s="46">
        <f t="shared" si="86"/>
        <v>8</v>
      </c>
      <c r="R670" s="46">
        <f t="shared" si="87"/>
        <v>2024</v>
      </c>
    </row>
    <row r="671" spans="1:18">
      <c r="A671">
        <v>9993</v>
      </c>
      <c r="B671" s="2">
        <v>45507</v>
      </c>
      <c r="C671" t="s">
        <v>734</v>
      </c>
      <c r="D671" t="s">
        <v>31</v>
      </c>
      <c r="E671" t="s">
        <v>11</v>
      </c>
      <c r="F671" t="s">
        <v>35</v>
      </c>
      <c r="G671">
        <v>9</v>
      </c>
      <c r="H671" s="20">
        <v>199.95</v>
      </c>
      <c r="I671">
        <v>1799.55</v>
      </c>
      <c r="J671" s="20">
        <f t="shared" si="80"/>
        <v>1799.55</v>
      </c>
      <c r="K671" s="17" t="str">
        <f>IF('Main Data'!I671&gt;=5000,"High", "Low")</f>
        <v>Low</v>
      </c>
      <c r="L671" s="17">
        <f t="shared" si="81"/>
        <v>2024</v>
      </c>
      <c r="M671" s="17" t="str">
        <f t="shared" si="82"/>
        <v>John Taylor</v>
      </c>
      <c r="N671" s="17" t="str">
        <f t="shared" si="83"/>
        <v>JOHN TAYLOR</v>
      </c>
      <c r="O671" s="20">
        <f t="shared" si="84"/>
        <v>1619.5949999999998</v>
      </c>
      <c r="P671" s="20" t="str">
        <f t="shared" si="85"/>
        <v>Aug-2024</v>
      </c>
      <c r="Q671" s="46">
        <f t="shared" si="86"/>
        <v>8</v>
      </c>
      <c r="R671" s="46">
        <f t="shared" si="87"/>
        <v>2024</v>
      </c>
    </row>
    <row r="672" spans="1:18">
      <c r="A672">
        <v>6618</v>
      </c>
      <c r="B672" s="2">
        <v>45508</v>
      </c>
      <c r="C672" t="s">
        <v>78</v>
      </c>
      <c r="D672" t="s">
        <v>25</v>
      </c>
      <c r="E672" t="s">
        <v>11</v>
      </c>
      <c r="F672" t="s">
        <v>18</v>
      </c>
      <c r="G672">
        <v>4</v>
      </c>
      <c r="H672" s="20">
        <v>179.96</v>
      </c>
      <c r="I672">
        <v>719.84</v>
      </c>
      <c r="J672" s="20">
        <f t="shared" si="80"/>
        <v>719.84</v>
      </c>
      <c r="K672" s="17" t="str">
        <f>IF('Main Data'!I672&gt;=5000,"High", "Low")</f>
        <v>Low</v>
      </c>
      <c r="L672" s="17">
        <f t="shared" si="81"/>
        <v>2024</v>
      </c>
      <c r="M672" s="17" t="str">
        <f t="shared" si="82"/>
        <v>John Golden</v>
      </c>
      <c r="N672" s="17" t="str">
        <f t="shared" si="83"/>
        <v>JOHN GOLDEN</v>
      </c>
      <c r="O672" s="20">
        <f t="shared" si="84"/>
        <v>647.85599999999999</v>
      </c>
      <c r="P672" s="20" t="str">
        <f t="shared" si="85"/>
        <v>Aug-2024</v>
      </c>
      <c r="Q672" s="46">
        <f t="shared" si="86"/>
        <v>8</v>
      </c>
      <c r="R672" s="46">
        <f t="shared" si="87"/>
        <v>2024</v>
      </c>
    </row>
    <row r="673" spans="1:18">
      <c r="A673">
        <v>1627</v>
      </c>
      <c r="B673" s="2">
        <v>45508</v>
      </c>
      <c r="C673" t="s">
        <v>704</v>
      </c>
      <c r="D673" t="s">
        <v>25</v>
      </c>
      <c r="E673" t="s">
        <v>11</v>
      </c>
      <c r="F673" t="s">
        <v>43</v>
      </c>
      <c r="G673">
        <v>1</v>
      </c>
      <c r="H673" s="20">
        <v>457.25</v>
      </c>
      <c r="I673">
        <v>457.25</v>
      </c>
      <c r="J673" s="20">
        <f t="shared" si="80"/>
        <v>457.25</v>
      </c>
      <c r="K673" s="17" t="str">
        <f>IF('Main Data'!I673&gt;=5000,"High", "Low")</f>
        <v>Low</v>
      </c>
      <c r="L673" s="17">
        <f t="shared" si="81"/>
        <v>2024</v>
      </c>
      <c r="M673" s="17" t="str">
        <f t="shared" si="82"/>
        <v>James Turner</v>
      </c>
      <c r="N673" s="17" t="str">
        <f t="shared" si="83"/>
        <v>JAMES TURNER</v>
      </c>
      <c r="O673" s="20">
        <f t="shared" si="84"/>
        <v>411.52500000000003</v>
      </c>
      <c r="P673" s="20" t="str">
        <f t="shared" si="85"/>
        <v>Aug-2024</v>
      </c>
      <c r="Q673" s="46">
        <f t="shared" si="86"/>
        <v>8</v>
      </c>
      <c r="R673" s="46">
        <f t="shared" si="87"/>
        <v>2024</v>
      </c>
    </row>
    <row r="674" spans="1:18">
      <c r="A674">
        <v>9803</v>
      </c>
      <c r="B674" s="2">
        <v>45509</v>
      </c>
      <c r="C674" t="s">
        <v>504</v>
      </c>
      <c r="D674" t="s">
        <v>10</v>
      </c>
      <c r="E674" t="s">
        <v>20</v>
      </c>
      <c r="F674" t="s">
        <v>43</v>
      </c>
      <c r="G674">
        <v>5</v>
      </c>
      <c r="H674" s="20">
        <v>909.94</v>
      </c>
      <c r="I674">
        <v>4549.7000000000007</v>
      </c>
      <c r="J674" s="20">
        <f t="shared" si="80"/>
        <v>4549.7000000000007</v>
      </c>
      <c r="K674" s="17" t="str">
        <f>IF('Main Data'!I674&gt;=5000,"High", "Low")</f>
        <v>Low</v>
      </c>
      <c r="L674" s="17">
        <f t="shared" si="81"/>
        <v>2024</v>
      </c>
      <c r="M674" s="17" t="str">
        <f t="shared" si="82"/>
        <v>Katrina Underwood</v>
      </c>
      <c r="N674" s="17" t="str">
        <f t="shared" si="83"/>
        <v>KATRINA UNDERWOOD</v>
      </c>
      <c r="O674" s="20">
        <f t="shared" si="84"/>
        <v>4094.73</v>
      </c>
      <c r="P674" s="20" t="str">
        <f t="shared" si="85"/>
        <v>Aug-2024</v>
      </c>
      <c r="Q674" s="46">
        <f t="shared" si="86"/>
        <v>8</v>
      </c>
      <c r="R674" s="46">
        <f t="shared" si="87"/>
        <v>2024</v>
      </c>
    </row>
    <row r="675" spans="1:18">
      <c r="A675">
        <v>2064</v>
      </c>
      <c r="B675" s="2">
        <v>45509</v>
      </c>
      <c r="C675" t="s">
        <v>612</v>
      </c>
      <c r="D675" t="s">
        <v>10</v>
      </c>
      <c r="E675" t="s">
        <v>11</v>
      </c>
      <c r="F675" t="s">
        <v>15</v>
      </c>
      <c r="G675">
        <v>1</v>
      </c>
      <c r="H675" s="20">
        <v>764.66</v>
      </c>
      <c r="I675">
        <v>764.66</v>
      </c>
      <c r="J675" s="20">
        <f t="shared" si="80"/>
        <v>764.66</v>
      </c>
      <c r="K675" s="17" t="str">
        <f>IF('Main Data'!I675&gt;=5000,"High", "Low")</f>
        <v>Low</v>
      </c>
      <c r="L675" s="17">
        <f t="shared" si="81"/>
        <v>2024</v>
      </c>
      <c r="M675" s="17" t="str">
        <f t="shared" si="82"/>
        <v>Brenda Garcia</v>
      </c>
      <c r="N675" s="17" t="str">
        <f t="shared" si="83"/>
        <v>BRENDA GARCIA</v>
      </c>
      <c r="O675" s="20">
        <f t="shared" si="84"/>
        <v>688.19399999999996</v>
      </c>
      <c r="P675" s="20" t="str">
        <f t="shared" si="85"/>
        <v>Aug-2024</v>
      </c>
      <c r="Q675" s="46">
        <f t="shared" si="86"/>
        <v>8</v>
      </c>
      <c r="R675" s="46">
        <f t="shared" si="87"/>
        <v>2024</v>
      </c>
    </row>
    <row r="676" spans="1:18">
      <c r="A676">
        <v>8292</v>
      </c>
      <c r="B676" s="2">
        <v>45510</v>
      </c>
      <c r="C676" t="s">
        <v>23</v>
      </c>
      <c r="D676" t="s">
        <v>17</v>
      </c>
      <c r="E676" t="s">
        <v>14</v>
      </c>
      <c r="F676" t="s">
        <v>21</v>
      </c>
      <c r="G676">
        <v>3</v>
      </c>
      <c r="H676" s="20">
        <v>186.76</v>
      </c>
      <c r="I676">
        <v>560.28</v>
      </c>
      <c r="J676" s="20">
        <f t="shared" si="80"/>
        <v>560.28</v>
      </c>
      <c r="K676" s="17" t="str">
        <f>IF('Main Data'!I676&gt;=5000,"High", "Low")</f>
        <v>Low</v>
      </c>
      <c r="L676" s="17">
        <f t="shared" si="81"/>
        <v>2024</v>
      </c>
      <c r="M676" s="17" t="str">
        <f t="shared" si="82"/>
        <v>Heather Mcdaniel</v>
      </c>
      <c r="N676" s="17" t="str">
        <f t="shared" si="83"/>
        <v>HEATHER MCDANIEL</v>
      </c>
      <c r="O676" s="20">
        <f t="shared" si="84"/>
        <v>504.25200000000001</v>
      </c>
      <c r="P676" s="20" t="str">
        <f t="shared" si="85"/>
        <v>Aug-2024</v>
      </c>
      <c r="Q676" s="46">
        <f t="shared" si="86"/>
        <v>8</v>
      </c>
      <c r="R676" s="46">
        <f t="shared" si="87"/>
        <v>2024</v>
      </c>
    </row>
    <row r="677" spans="1:18">
      <c r="A677">
        <v>2557</v>
      </c>
      <c r="B677" s="2">
        <v>45510</v>
      </c>
      <c r="C677" t="s">
        <v>551</v>
      </c>
      <c r="D677" t="s">
        <v>17</v>
      </c>
      <c r="E677" t="s">
        <v>14</v>
      </c>
      <c r="F677" t="s">
        <v>18</v>
      </c>
      <c r="G677">
        <v>6</v>
      </c>
      <c r="H677" s="20">
        <v>937.24</v>
      </c>
      <c r="I677">
        <v>5623.4400000000014</v>
      </c>
      <c r="J677" s="20">
        <f t="shared" si="80"/>
        <v>5623.4400000000005</v>
      </c>
      <c r="K677" s="17" t="str">
        <f>IF('Main Data'!I677&gt;=5000,"High", "Low")</f>
        <v>High</v>
      </c>
      <c r="L677" s="17">
        <f t="shared" si="81"/>
        <v>2024</v>
      </c>
      <c r="M677" s="17" t="str">
        <f t="shared" si="82"/>
        <v>Julie Miller</v>
      </c>
      <c r="N677" s="17" t="str">
        <f t="shared" si="83"/>
        <v>JULIE MILLER</v>
      </c>
      <c r="O677" s="20">
        <f t="shared" si="84"/>
        <v>5061.0960000000005</v>
      </c>
      <c r="P677" s="20" t="str">
        <f t="shared" si="85"/>
        <v>Aug-2024</v>
      </c>
      <c r="Q677" s="46">
        <f t="shared" si="86"/>
        <v>8</v>
      </c>
      <c r="R677" s="46">
        <f t="shared" si="87"/>
        <v>2024</v>
      </c>
    </row>
    <row r="678" spans="1:18">
      <c r="A678">
        <v>1304</v>
      </c>
      <c r="B678" s="2">
        <v>45511</v>
      </c>
      <c r="C678" t="s">
        <v>567</v>
      </c>
      <c r="D678" t="s">
        <v>31</v>
      </c>
      <c r="E678" t="s">
        <v>14</v>
      </c>
      <c r="F678" t="s">
        <v>12</v>
      </c>
      <c r="G678">
        <v>1</v>
      </c>
      <c r="H678" s="20">
        <v>493.96</v>
      </c>
      <c r="I678">
        <v>493.96</v>
      </c>
      <c r="J678" s="20">
        <f t="shared" si="80"/>
        <v>493.96</v>
      </c>
      <c r="K678" s="17" t="str">
        <f>IF('Main Data'!I678&gt;=5000,"High", "Low")</f>
        <v>Low</v>
      </c>
      <c r="L678" s="17">
        <f t="shared" si="81"/>
        <v>2024</v>
      </c>
      <c r="M678" s="17" t="str">
        <f t="shared" si="82"/>
        <v>Jason Johnson</v>
      </c>
      <c r="N678" s="17" t="str">
        <f t="shared" si="83"/>
        <v>JASON JOHNSON</v>
      </c>
      <c r="O678" s="20">
        <f t="shared" si="84"/>
        <v>444.56399999999996</v>
      </c>
      <c r="P678" s="20" t="str">
        <f t="shared" si="85"/>
        <v>Aug-2024</v>
      </c>
      <c r="Q678" s="46">
        <f t="shared" si="86"/>
        <v>8</v>
      </c>
      <c r="R678" s="46">
        <f t="shared" si="87"/>
        <v>2024</v>
      </c>
    </row>
    <row r="679" spans="1:18">
      <c r="A679">
        <v>4235</v>
      </c>
      <c r="B679" s="2">
        <v>45512</v>
      </c>
      <c r="C679" t="s">
        <v>132</v>
      </c>
      <c r="D679" t="s">
        <v>25</v>
      </c>
      <c r="E679" t="s">
        <v>11</v>
      </c>
      <c r="F679" t="s">
        <v>21</v>
      </c>
      <c r="G679">
        <v>3</v>
      </c>
      <c r="H679" s="20">
        <v>253.94</v>
      </c>
      <c r="I679">
        <v>761.81999999999994</v>
      </c>
      <c r="J679" s="20">
        <f t="shared" si="80"/>
        <v>761.81999999999994</v>
      </c>
      <c r="K679" s="17" t="str">
        <f>IF('Main Data'!I679&gt;=5000,"High", "Low")</f>
        <v>Low</v>
      </c>
      <c r="L679" s="17">
        <f t="shared" si="81"/>
        <v>2024</v>
      </c>
      <c r="M679" s="17" t="str">
        <f t="shared" si="82"/>
        <v>Lisa White</v>
      </c>
      <c r="N679" s="17" t="str">
        <f t="shared" si="83"/>
        <v>LISA WHITE</v>
      </c>
      <c r="O679" s="20">
        <f t="shared" si="84"/>
        <v>685.63799999999992</v>
      </c>
      <c r="P679" s="20" t="str">
        <f t="shared" si="85"/>
        <v>Aug-2024</v>
      </c>
      <c r="Q679" s="46">
        <f t="shared" si="86"/>
        <v>8</v>
      </c>
      <c r="R679" s="46">
        <f t="shared" si="87"/>
        <v>2024</v>
      </c>
    </row>
    <row r="680" spans="1:18">
      <c r="A680">
        <v>9112</v>
      </c>
      <c r="B680" s="2">
        <v>45514</v>
      </c>
      <c r="C680" t="s">
        <v>570</v>
      </c>
      <c r="D680" t="s">
        <v>31</v>
      </c>
      <c r="E680" t="s">
        <v>14</v>
      </c>
      <c r="F680" t="s">
        <v>43</v>
      </c>
      <c r="G680">
        <v>5</v>
      </c>
      <c r="H680" s="20">
        <v>39.67</v>
      </c>
      <c r="I680">
        <v>198.35</v>
      </c>
      <c r="J680" s="20">
        <f t="shared" si="80"/>
        <v>198.35000000000002</v>
      </c>
      <c r="K680" s="17" t="str">
        <f>IF('Main Data'!I680&gt;=5000,"High", "Low")</f>
        <v>Low</v>
      </c>
      <c r="L680" s="17">
        <f t="shared" si="81"/>
        <v>2024</v>
      </c>
      <c r="M680" s="17" t="str">
        <f t="shared" si="82"/>
        <v>Jason Lindsey</v>
      </c>
      <c r="N680" s="17" t="str">
        <f t="shared" si="83"/>
        <v>JASON LINDSEY</v>
      </c>
      <c r="O680" s="20">
        <f t="shared" si="84"/>
        <v>178.51500000000001</v>
      </c>
      <c r="P680" s="20" t="str">
        <f t="shared" si="85"/>
        <v>Aug-2024</v>
      </c>
      <c r="Q680" s="46">
        <f t="shared" si="86"/>
        <v>8</v>
      </c>
      <c r="R680" s="46">
        <f t="shared" si="87"/>
        <v>2024</v>
      </c>
    </row>
    <row r="681" spans="1:18">
      <c r="A681">
        <v>6515</v>
      </c>
      <c r="B681" s="2">
        <v>45514</v>
      </c>
      <c r="C681" t="s">
        <v>697</v>
      </c>
      <c r="D681" t="s">
        <v>17</v>
      </c>
      <c r="E681" t="s">
        <v>11</v>
      </c>
      <c r="F681" t="s">
        <v>35</v>
      </c>
      <c r="G681">
        <v>9</v>
      </c>
      <c r="H681" s="20">
        <v>782.72</v>
      </c>
      <c r="I681">
        <v>7044.48</v>
      </c>
      <c r="J681" s="20">
        <f t="shared" si="80"/>
        <v>7044.4800000000005</v>
      </c>
      <c r="K681" s="17" t="str">
        <f>IF('Main Data'!I681&gt;=5000,"High", "Low")</f>
        <v>High</v>
      </c>
      <c r="L681" s="17">
        <f t="shared" si="81"/>
        <v>2024</v>
      </c>
      <c r="M681" s="17" t="str">
        <f t="shared" si="82"/>
        <v>Brian Lyons</v>
      </c>
      <c r="N681" s="17" t="str">
        <f t="shared" si="83"/>
        <v>BRIAN LYONS</v>
      </c>
      <c r="O681" s="20">
        <f t="shared" si="84"/>
        <v>6340.0320000000011</v>
      </c>
      <c r="P681" s="20" t="str">
        <f t="shared" si="85"/>
        <v>Aug-2024</v>
      </c>
      <c r="Q681" s="46">
        <f t="shared" si="86"/>
        <v>8</v>
      </c>
      <c r="R681" s="46">
        <f t="shared" si="87"/>
        <v>2024</v>
      </c>
    </row>
    <row r="682" spans="1:18">
      <c r="A682">
        <v>1556</v>
      </c>
      <c r="B682" s="2">
        <v>45516</v>
      </c>
      <c r="C682" t="s">
        <v>751</v>
      </c>
      <c r="D682" t="s">
        <v>10</v>
      </c>
      <c r="E682" t="s">
        <v>11</v>
      </c>
      <c r="F682" t="s">
        <v>35</v>
      </c>
      <c r="G682">
        <v>9</v>
      </c>
      <c r="H682" s="20">
        <v>665.22</v>
      </c>
      <c r="I682">
        <v>5986.98</v>
      </c>
      <c r="J682" s="20">
        <f t="shared" si="80"/>
        <v>5986.9800000000005</v>
      </c>
      <c r="K682" s="17" t="str">
        <f>IF('Main Data'!I682&gt;=5000,"High", "Low")</f>
        <v>High</v>
      </c>
      <c r="L682" s="17">
        <f t="shared" si="81"/>
        <v>2024</v>
      </c>
      <c r="M682" s="17" t="str">
        <f t="shared" si="82"/>
        <v>Lisa Joseph</v>
      </c>
      <c r="N682" s="17" t="str">
        <f t="shared" si="83"/>
        <v>LISA JOSEPH</v>
      </c>
      <c r="O682" s="20">
        <f t="shared" si="84"/>
        <v>5388.2820000000011</v>
      </c>
      <c r="P682" s="20" t="str">
        <f t="shared" si="85"/>
        <v>Aug-2024</v>
      </c>
      <c r="Q682" s="46">
        <f t="shared" si="86"/>
        <v>8</v>
      </c>
      <c r="R682" s="46">
        <f t="shared" si="87"/>
        <v>2024</v>
      </c>
    </row>
    <row r="683" spans="1:18">
      <c r="A683">
        <v>9388</v>
      </c>
      <c r="B683" s="2">
        <v>45516</v>
      </c>
      <c r="C683" t="s">
        <v>958</v>
      </c>
      <c r="D683" t="s">
        <v>31</v>
      </c>
      <c r="E683" t="s">
        <v>14</v>
      </c>
      <c r="F683" t="s">
        <v>12</v>
      </c>
      <c r="G683">
        <v>5</v>
      </c>
      <c r="H683" s="20">
        <v>605.86</v>
      </c>
      <c r="I683">
        <v>3029.3</v>
      </c>
      <c r="J683" s="20">
        <f t="shared" si="80"/>
        <v>3029.3</v>
      </c>
      <c r="K683" s="17" t="str">
        <f>IF('Main Data'!I683&gt;=5000,"High", "Low")</f>
        <v>Low</v>
      </c>
      <c r="L683" s="17">
        <f t="shared" si="81"/>
        <v>2024</v>
      </c>
      <c r="M683" s="17" t="str">
        <f t="shared" si="82"/>
        <v>Jeffrey Nguyen</v>
      </c>
      <c r="N683" s="17" t="str">
        <f t="shared" si="83"/>
        <v>JEFFREY NGUYEN</v>
      </c>
      <c r="O683" s="20">
        <f t="shared" si="84"/>
        <v>2726.37</v>
      </c>
      <c r="P683" s="20" t="str">
        <f t="shared" si="85"/>
        <v>Aug-2024</v>
      </c>
      <c r="Q683" s="46">
        <f t="shared" si="86"/>
        <v>8</v>
      </c>
      <c r="R683" s="46">
        <f t="shared" si="87"/>
        <v>2024</v>
      </c>
    </row>
    <row r="684" spans="1:18">
      <c r="A684">
        <v>2898</v>
      </c>
      <c r="B684" s="2">
        <v>45519</v>
      </c>
      <c r="C684" t="s">
        <v>9</v>
      </c>
      <c r="D684" t="s">
        <v>10</v>
      </c>
      <c r="E684" t="s">
        <v>11</v>
      </c>
      <c r="F684" t="s">
        <v>12</v>
      </c>
      <c r="G684">
        <v>7</v>
      </c>
      <c r="H684" s="20">
        <v>238.76</v>
      </c>
      <c r="I684">
        <v>1671.32</v>
      </c>
      <c r="J684" s="20">
        <f t="shared" si="80"/>
        <v>1671.32</v>
      </c>
      <c r="K684" s="17" t="str">
        <f>IF('Main Data'!I684&gt;=5000,"High", "Low")</f>
        <v>Low</v>
      </c>
      <c r="L684" s="17">
        <f t="shared" si="81"/>
        <v>2024</v>
      </c>
      <c r="M684" s="17" t="str">
        <f t="shared" si="82"/>
        <v>Steven Reyes</v>
      </c>
      <c r="N684" s="17" t="str">
        <f t="shared" si="83"/>
        <v>STEVEN REYES</v>
      </c>
      <c r="O684" s="20">
        <f t="shared" si="84"/>
        <v>1504.1879999999999</v>
      </c>
      <c r="P684" s="20" t="str">
        <f t="shared" si="85"/>
        <v>Aug-2024</v>
      </c>
      <c r="Q684" s="46">
        <f t="shared" si="86"/>
        <v>8</v>
      </c>
      <c r="R684" s="46">
        <f t="shared" si="87"/>
        <v>2024</v>
      </c>
    </row>
    <row r="685" spans="1:18">
      <c r="A685">
        <v>5133</v>
      </c>
      <c r="B685" s="2">
        <v>45522</v>
      </c>
      <c r="C685" t="s">
        <v>244</v>
      </c>
      <c r="D685" t="s">
        <v>17</v>
      </c>
      <c r="E685" t="s">
        <v>14</v>
      </c>
      <c r="F685" t="s">
        <v>15</v>
      </c>
      <c r="G685">
        <v>6</v>
      </c>
      <c r="H685" s="20">
        <v>884.95</v>
      </c>
      <c r="I685">
        <v>5309.7000000000007</v>
      </c>
      <c r="J685" s="20">
        <f t="shared" si="80"/>
        <v>5309.7000000000007</v>
      </c>
      <c r="K685" s="17" t="str">
        <f>IF('Main Data'!I685&gt;=5000,"High", "Low")</f>
        <v>High</v>
      </c>
      <c r="L685" s="17">
        <f t="shared" si="81"/>
        <v>2024</v>
      </c>
      <c r="M685" s="17" t="str">
        <f t="shared" si="82"/>
        <v>Jonathan Clark</v>
      </c>
      <c r="N685" s="17" t="str">
        <f t="shared" si="83"/>
        <v>JONATHAN CLARK</v>
      </c>
      <c r="O685" s="20">
        <f t="shared" si="84"/>
        <v>4778.7300000000005</v>
      </c>
      <c r="P685" s="20" t="str">
        <f t="shared" si="85"/>
        <v>Aug-2024</v>
      </c>
      <c r="Q685" s="46">
        <f t="shared" si="86"/>
        <v>8</v>
      </c>
      <c r="R685" s="46">
        <f t="shared" si="87"/>
        <v>2024</v>
      </c>
    </row>
    <row r="686" spans="1:18">
      <c r="A686">
        <v>1645</v>
      </c>
      <c r="B686" s="2">
        <v>45523</v>
      </c>
      <c r="C686" t="s">
        <v>342</v>
      </c>
      <c r="D686" t="s">
        <v>31</v>
      </c>
      <c r="E686" t="s">
        <v>20</v>
      </c>
      <c r="F686" t="s">
        <v>29</v>
      </c>
      <c r="G686">
        <v>7</v>
      </c>
      <c r="H686" s="20">
        <v>34.340000000000003</v>
      </c>
      <c r="I686">
        <v>240.38</v>
      </c>
      <c r="J686" s="20">
        <f t="shared" si="80"/>
        <v>240.38000000000002</v>
      </c>
      <c r="K686" s="17" t="str">
        <f>IF('Main Data'!I686&gt;=5000,"High", "Low")</f>
        <v>Low</v>
      </c>
      <c r="L686" s="17">
        <f t="shared" si="81"/>
        <v>2024</v>
      </c>
      <c r="M686" s="17" t="str">
        <f t="shared" si="82"/>
        <v>Debra Flowers</v>
      </c>
      <c r="N686" s="17" t="str">
        <f t="shared" si="83"/>
        <v>DEBRA FLOWERS</v>
      </c>
      <c r="O686" s="20">
        <f t="shared" si="84"/>
        <v>216.34200000000001</v>
      </c>
      <c r="P686" s="20" t="str">
        <f t="shared" si="85"/>
        <v>Aug-2024</v>
      </c>
      <c r="Q686" s="46">
        <f t="shared" si="86"/>
        <v>8</v>
      </c>
      <c r="R686" s="46">
        <f t="shared" si="87"/>
        <v>2024</v>
      </c>
    </row>
    <row r="687" spans="1:18">
      <c r="A687">
        <v>2310</v>
      </c>
      <c r="B687" s="2">
        <v>45523</v>
      </c>
      <c r="C687" t="s">
        <v>930</v>
      </c>
      <c r="D687" t="s">
        <v>17</v>
      </c>
      <c r="E687" t="s">
        <v>11</v>
      </c>
      <c r="F687" t="s">
        <v>26</v>
      </c>
      <c r="G687">
        <v>9</v>
      </c>
      <c r="H687" s="20">
        <v>359.72</v>
      </c>
      <c r="I687">
        <v>3237.48</v>
      </c>
      <c r="J687" s="20">
        <f t="shared" si="80"/>
        <v>3237.4800000000005</v>
      </c>
      <c r="K687" s="17" t="str">
        <f>IF('Main Data'!I687&gt;=5000,"High", "Low")</f>
        <v>Low</v>
      </c>
      <c r="L687" s="17">
        <f t="shared" si="81"/>
        <v>2024</v>
      </c>
      <c r="M687" s="17" t="str">
        <f t="shared" si="82"/>
        <v>Gina Miranda</v>
      </c>
      <c r="N687" s="17" t="str">
        <f t="shared" si="83"/>
        <v>GINA MIRANDA</v>
      </c>
      <c r="O687" s="20">
        <f t="shared" si="84"/>
        <v>2913.7320000000004</v>
      </c>
      <c r="P687" s="20" t="str">
        <f t="shared" si="85"/>
        <v>Aug-2024</v>
      </c>
      <c r="Q687" s="46">
        <f t="shared" si="86"/>
        <v>8</v>
      </c>
      <c r="R687" s="46">
        <f t="shared" si="87"/>
        <v>2024</v>
      </c>
    </row>
    <row r="688" spans="1:18">
      <c r="A688">
        <v>9846</v>
      </c>
      <c r="B688" s="2">
        <v>45524</v>
      </c>
      <c r="C688" t="s">
        <v>181</v>
      </c>
      <c r="D688" t="s">
        <v>25</v>
      </c>
      <c r="E688" t="s">
        <v>20</v>
      </c>
      <c r="F688" t="s">
        <v>26</v>
      </c>
      <c r="G688">
        <v>1</v>
      </c>
      <c r="H688" s="20">
        <v>727.52</v>
      </c>
      <c r="I688">
        <v>727.52</v>
      </c>
      <c r="J688" s="20">
        <f t="shared" si="80"/>
        <v>727.52</v>
      </c>
      <c r="K688" s="17" t="str">
        <f>IF('Main Data'!I688&gt;=5000,"High", "Low")</f>
        <v>Low</v>
      </c>
      <c r="L688" s="17">
        <f t="shared" si="81"/>
        <v>2024</v>
      </c>
      <c r="M688" s="17" t="str">
        <f t="shared" si="82"/>
        <v>Tonya Holland</v>
      </c>
      <c r="N688" s="17" t="str">
        <f t="shared" si="83"/>
        <v>TONYA HOLLAND</v>
      </c>
      <c r="O688" s="20">
        <f t="shared" si="84"/>
        <v>654.76800000000003</v>
      </c>
      <c r="P688" s="20" t="str">
        <f t="shared" si="85"/>
        <v>Aug-2024</v>
      </c>
      <c r="Q688" s="46">
        <f t="shared" si="86"/>
        <v>8</v>
      </c>
      <c r="R688" s="46">
        <f t="shared" si="87"/>
        <v>2024</v>
      </c>
    </row>
    <row r="689" spans="1:18">
      <c r="A689">
        <v>7497</v>
      </c>
      <c r="B689" s="2">
        <v>45524</v>
      </c>
      <c r="C689" t="s">
        <v>224</v>
      </c>
      <c r="D689" t="s">
        <v>10</v>
      </c>
      <c r="E689" t="s">
        <v>20</v>
      </c>
      <c r="F689" t="s">
        <v>15</v>
      </c>
      <c r="G689">
        <v>9</v>
      </c>
      <c r="H689" s="20">
        <v>98.52</v>
      </c>
      <c r="I689">
        <v>886.68</v>
      </c>
      <c r="J689" s="20">
        <f t="shared" si="80"/>
        <v>886.68</v>
      </c>
      <c r="K689" s="17" t="str">
        <f>IF('Main Data'!I689&gt;=5000,"High", "Low")</f>
        <v>Low</v>
      </c>
      <c r="L689" s="17">
        <f t="shared" si="81"/>
        <v>2024</v>
      </c>
      <c r="M689" s="17" t="str">
        <f t="shared" si="82"/>
        <v>Amanda Cross</v>
      </c>
      <c r="N689" s="17" t="str">
        <f t="shared" si="83"/>
        <v>AMANDA CROSS</v>
      </c>
      <c r="O689" s="20">
        <f t="shared" si="84"/>
        <v>798.01199999999994</v>
      </c>
      <c r="P689" s="20" t="str">
        <f t="shared" si="85"/>
        <v>Aug-2024</v>
      </c>
      <c r="Q689" s="46">
        <f t="shared" si="86"/>
        <v>8</v>
      </c>
      <c r="R689" s="46">
        <f t="shared" si="87"/>
        <v>2024</v>
      </c>
    </row>
    <row r="690" spans="1:18">
      <c r="A690">
        <v>8282</v>
      </c>
      <c r="B690" s="2">
        <v>45524</v>
      </c>
      <c r="C690" t="s">
        <v>670</v>
      </c>
      <c r="D690" t="s">
        <v>31</v>
      </c>
      <c r="E690" t="s">
        <v>11</v>
      </c>
      <c r="F690" t="s">
        <v>29</v>
      </c>
      <c r="G690">
        <v>7</v>
      </c>
      <c r="H690" s="20">
        <v>130.66999999999999</v>
      </c>
      <c r="I690">
        <v>914.68999999999994</v>
      </c>
      <c r="J690" s="20">
        <f t="shared" si="80"/>
        <v>914.68999999999994</v>
      </c>
      <c r="K690" s="17" t="str">
        <f>IF('Main Data'!I690&gt;=5000,"High", "Low")</f>
        <v>Low</v>
      </c>
      <c r="L690" s="17">
        <f t="shared" si="81"/>
        <v>2024</v>
      </c>
      <c r="M690" s="17" t="str">
        <f t="shared" si="82"/>
        <v>Patty Acosta</v>
      </c>
      <c r="N690" s="17" t="str">
        <f t="shared" si="83"/>
        <v>PATTY ACOSTA</v>
      </c>
      <c r="O690" s="20">
        <f t="shared" si="84"/>
        <v>823.221</v>
      </c>
      <c r="P690" s="20" t="str">
        <f t="shared" si="85"/>
        <v>Aug-2024</v>
      </c>
      <c r="Q690" s="46">
        <f t="shared" si="86"/>
        <v>8</v>
      </c>
      <c r="R690" s="46">
        <f t="shared" si="87"/>
        <v>2024</v>
      </c>
    </row>
    <row r="691" spans="1:18">
      <c r="A691">
        <v>4061</v>
      </c>
      <c r="B691" s="2">
        <v>45525</v>
      </c>
      <c r="C691" t="s">
        <v>713</v>
      </c>
      <c r="D691" t="s">
        <v>31</v>
      </c>
      <c r="E691" t="s">
        <v>20</v>
      </c>
      <c r="F691" t="s">
        <v>35</v>
      </c>
      <c r="G691">
        <v>3</v>
      </c>
      <c r="H691" s="20">
        <v>611.02</v>
      </c>
      <c r="I691">
        <v>1833.06</v>
      </c>
      <c r="J691" s="20">
        <f t="shared" si="80"/>
        <v>1833.06</v>
      </c>
      <c r="K691" s="17" t="str">
        <f>IF('Main Data'!I691&gt;=5000,"High", "Low")</f>
        <v>Low</v>
      </c>
      <c r="L691" s="17">
        <f t="shared" si="81"/>
        <v>2024</v>
      </c>
      <c r="M691" s="17" t="str">
        <f t="shared" si="82"/>
        <v>Amanda Riley</v>
      </c>
      <c r="N691" s="17" t="str">
        <f t="shared" si="83"/>
        <v>AMANDA RILEY</v>
      </c>
      <c r="O691" s="20">
        <f t="shared" si="84"/>
        <v>1649.7539999999999</v>
      </c>
      <c r="P691" s="20" t="str">
        <f t="shared" si="85"/>
        <v>Aug-2024</v>
      </c>
      <c r="Q691" s="46">
        <f t="shared" si="86"/>
        <v>8</v>
      </c>
      <c r="R691" s="46">
        <f t="shared" si="87"/>
        <v>2024</v>
      </c>
    </row>
    <row r="692" spans="1:18">
      <c r="A692">
        <v>6873</v>
      </c>
      <c r="B692" s="2">
        <v>45526</v>
      </c>
      <c r="C692" t="s">
        <v>625</v>
      </c>
      <c r="D692" t="s">
        <v>10</v>
      </c>
      <c r="E692" t="s">
        <v>20</v>
      </c>
      <c r="F692" t="s">
        <v>18</v>
      </c>
      <c r="G692">
        <v>6</v>
      </c>
      <c r="H692" s="20">
        <v>245.17</v>
      </c>
      <c r="I692">
        <v>1471.02</v>
      </c>
      <c r="J692" s="20">
        <f t="shared" si="80"/>
        <v>1471.02</v>
      </c>
      <c r="K692" s="17" t="str">
        <f>IF('Main Data'!I692&gt;=5000,"High", "Low")</f>
        <v>Low</v>
      </c>
      <c r="L692" s="17">
        <f t="shared" si="81"/>
        <v>2024</v>
      </c>
      <c r="M692" s="17" t="str">
        <f t="shared" si="82"/>
        <v>Ronald Galvan</v>
      </c>
      <c r="N692" s="17" t="str">
        <f t="shared" si="83"/>
        <v>RONALD GALVAN</v>
      </c>
      <c r="O692" s="20">
        <f t="shared" si="84"/>
        <v>1323.9179999999999</v>
      </c>
      <c r="P692" s="20" t="str">
        <f t="shared" si="85"/>
        <v>Aug-2024</v>
      </c>
      <c r="Q692" s="46">
        <f t="shared" si="86"/>
        <v>8</v>
      </c>
      <c r="R692" s="46">
        <f t="shared" si="87"/>
        <v>2024</v>
      </c>
    </row>
    <row r="693" spans="1:18">
      <c r="A693">
        <v>2544</v>
      </c>
      <c r="B693" s="2">
        <v>45527</v>
      </c>
      <c r="C693" t="s">
        <v>443</v>
      </c>
      <c r="D693" t="s">
        <v>25</v>
      </c>
      <c r="E693" t="s">
        <v>11</v>
      </c>
      <c r="F693" t="s">
        <v>15</v>
      </c>
      <c r="G693">
        <v>9</v>
      </c>
      <c r="H693" s="20">
        <v>711.97</v>
      </c>
      <c r="I693">
        <v>6407.73</v>
      </c>
      <c r="J693" s="20">
        <f t="shared" si="80"/>
        <v>6407.7300000000005</v>
      </c>
      <c r="K693" s="17" t="str">
        <f>IF('Main Data'!I693&gt;=5000,"High", "Low")</f>
        <v>High</v>
      </c>
      <c r="L693" s="17">
        <f t="shared" si="81"/>
        <v>2024</v>
      </c>
      <c r="M693" s="17" t="str">
        <f t="shared" si="82"/>
        <v>April Griffin</v>
      </c>
      <c r="N693" s="17" t="str">
        <f t="shared" si="83"/>
        <v>APRIL GRIFFIN</v>
      </c>
      <c r="O693" s="20">
        <f t="shared" si="84"/>
        <v>5766.9570000000003</v>
      </c>
      <c r="P693" s="20" t="str">
        <f t="shared" si="85"/>
        <v>Aug-2024</v>
      </c>
      <c r="Q693" s="46">
        <f t="shared" si="86"/>
        <v>8</v>
      </c>
      <c r="R693" s="46">
        <f t="shared" si="87"/>
        <v>2024</v>
      </c>
    </row>
    <row r="694" spans="1:18">
      <c r="A694">
        <v>4299</v>
      </c>
      <c r="B694" s="2">
        <v>45527</v>
      </c>
      <c r="C694" t="s">
        <v>540</v>
      </c>
      <c r="D694" t="s">
        <v>25</v>
      </c>
      <c r="E694" t="s">
        <v>14</v>
      </c>
      <c r="F694" t="s">
        <v>43</v>
      </c>
      <c r="G694">
        <v>5</v>
      </c>
      <c r="H694" s="20">
        <v>739.04</v>
      </c>
      <c r="I694">
        <v>3695.2</v>
      </c>
      <c r="J694" s="20">
        <f t="shared" si="80"/>
        <v>3695.2</v>
      </c>
      <c r="K694" s="17" t="str">
        <f>IF('Main Data'!I694&gt;=5000,"High", "Low")</f>
        <v>Low</v>
      </c>
      <c r="L694" s="17">
        <f t="shared" si="81"/>
        <v>2024</v>
      </c>
      <c r="M694" s="17" t="str">
        <f t="shared" si="82"/>
        <v>Tiffany Huff</v>
      </c>
      <c r="N694" s="17" t="str">
        <f t="shared" si="83"/>
        <v>TIFFANY HUFF</v>
      </c>
      <c r="O694" s="20">
        <f t="shared" si="84"/>
        <v>3325.68</v>
      </c>
      <c r="P694" s="20" t="str">
        <f t="shared" si="85"/>
        <v>Aug-2024</v>
      </c>
      <c r="Q694" s="46">
        <f t="shared" si="86"/>
        <v>8</v>
      </c>
      <c r="R694" s="46">
        <f t="shared" si="87"/>
        <v>2024</v>
      </c>
    </row>
    <row r="695" spans="1:18">
      <c r="A695">
        <v>6570</v>
      </c>
      <c r="B695" s="2">
        <v>45527</v>
      </c>
      <c r="C695" t="s">
        <v>929</v>
      </c>
      <c r="D695" t="s">
        <v>31</v>
      </c>
      <c r="E695" t="s">
        <v>14</v>
      </c>
      <c r="F695" t="s">
        <v>43</v>
      </c>
      <c r="G695">
        <v>5</v>
      </c>
      <c r="H695" s="20">
        <v>740.13</v>
      </c>
      <c r="I695">
        <v>3700.65</v>
      </c>
      <c r="J695" s="20">
        <f t="shared" si="80"/>
        <v>3700.65</v>
      </c>
      <c r="K695" s="17" t="str">
        <f>IF('Main Data'!I695&gt;=5000,"High", "Low")</f>
        <v>Low</v>
      </c>
      <c r="L695" s="17">
        <f t="shared" si="81"/>
        <v>2024</v>
      </c>
      <c r="M695" s="17" t="str">
        <f t="shared" si="82"/>
        <v>Samantha Munoz</v>
      </c>
      <c r="N695" s="17" t="str">
        <f t="shared" si="83"/>
        <v>SAMANTHA MUNOZ</v>
      </c>
      <c r="O695" s="20">
        <f t="shared" si="84"/>
        <v>3330.585</v>
      </c>
      <c r="P695" s="20" t="str">
        <f t="shared" si="85"/>
        <v>Aug-2024</v>
      </c>
      <c r="Q695" s="46">
        <f t="shared" si="86"/>
        <v>8</v>
      </c>
      <c r="R695" s="46">
        <f t="shared" si="87"/>
        <v>2024</v>
      </c>
    </row>
    <row r="696" spans="1:18">
      <c r="A696">
        <v>5256</v>
      </c>
      <c r="B696" s="2">
        <v>45528</v>
      </c>
      <c r="C696" t="s">
        <v>920</v>
      </c>
      <c r="D696" t="s">
        <v>17</v>
      </c>
      <c r="E696" t="s">
        <v>11</v>
      </c>
      <c r="F696" t="s">
        <v>18</v>
      </c>
      <c r="G696">
        <v>5</v>
      </c>
      <c r="H696" s="20">
        <v>740.06</v>
      </c>
      <c r="I696">
        <v>3700.3</v>
      </c>
      <c r="J696" s="20">
        <f t="shared" si="80"/>
        <v>3700.2999999999997</v>
      </c>
      <c r="K696" s="17" t="str">
        <f>IF('Main Data'!I696&gt;=5000,"High", "Low")</f>
        <v>Low</v>
      </c>
      <c r="L696" s="17">
        <f t="shared" si="81"/>
        <v>2024</v>
      </c>
      <c r="M696" s="17" t="str">
        <f t="shared" si="82"/>
        <v>Sarah Vargas</v>
      </c>
      <c r="N696" s="17" t="str">
        <f t="shared" si="83"/>
        <v>SARAH VARGAS</v>
      </c>
      <c r="O696" s="20">
        <f t="shared" si="84"/>
        <v>3330.27</v>
      </c>
      <c r="P696" s="20" t="str">
        <f t="shared" si="85"/>
        <v>Aug-2024</v>
      </c>
      <c r="Q696" s="46">
        <f t="shared" si="86"/>
        <v>8</v>
      </c>
      <c r="R696" s="46">
        <f t="shared" si="87"/>
        <v>2024</v>
      </c>
    </row>
    <row r="697" spans="1:18">
      <c r="A697">
        <v>2192</v>
      </c>
      <c r="B697" s="2">
        <v>45529</v>
      </c>
      <c r="C697" t="s">
        <v>358</v>
      </c>
      <c r="D697" t="s">
        <v>17</v>
      </c>
      <c r="E697" t="s">
        <v>14</v>
      </c>
      <c r="F697" t="s">
        <v>43</v>
      </c>
      <c r="G697">
        <v>6</v>
      </c>
      <c r="H697" s="20">
        <v>657.97</v>
      </c>
      <c r="I697">
        <v>3947.82</v>
      </c>
      <c r="J697" s="20">
        <f t="shared" si="80"/>
        <v>3947.82</v>
      </c>
      <c r="K697" s="17" t="str">
        <f>IF('Main Data'!I697&gt;=5000,"High", "Low")</f>
        <v>Low</v>
      </c>
      <c r="L697" s="17">
        <f t="shared" si="81"/>
        <v>2024</v>
      </c>
      <c r="M697" s="17" t="str">
        <f t="shared" si="82"/>
        <v>Tammy Vasquez</v>
      </c>
      <c r="N697" s="17" t="str">
        <f t="shared" si="83"/>
        <v>TAMMY VASQUEZ</v>
      </c>
      <c r="O697" s="20">
        <f t="shared" si="84"/>
        <v>3553.038</v>
      </c>
      <c r="P697" s="20" t="str">
        <f t="shared" si="85"/>
        <v>Aug-2024</v>
      </c>
      <c r="Q697" s="46">
        <f t="shared" si="86"/>
        <v>8</v>
      </c>
      <c r="R697" s="46">
        <f t="shared" si="87"/>
        <v>2024</v>
      </c>
    </row>
    <row r="698" spans="1:18">
      <c r="A698">
        <v>7647</v>
      </c>
      <c r="B698" s="2">
        <v>45529</v>
      </c>
      <c r="C698" t="s">
        <v>388</v>
      </c>
      <c r="D698" t="s">
        <v>31</v>
      </c>
      <c r="E698" t="s">
        <v>14</v>
      </c>
      <c r="F698" t="s">
        <v>21</v>
      </c>
      <c r="G698">
        <v>5</v>
      </c>
      <c r="H698" s="20">
        <v>620.48</v>
      </c>
      <c r="I698">
        <v>3102.4</v>
      </c>
      <c r="J698" s="20">
        <f t="shared" si="80"/>
        <v>3102.4</v>
      </c>
      <c r="K698" s="17" t="str">
        <f>IF('Main Data'!I698&gt;=5000,"High", "Low")</f>
        <v>Low</v>
      </c>
      <c r="L698" s="17">
        <f t="shared" si="81"/>
        <v>2024</v>
      </c>
      <c r="M698" s="17" t="str">
        <f t="shared" si="82"/>
        <v>Kurt Baker Md</v>
      </c>
      <c r="N698" s="17" t="str">
        <f t="shared" si="83"/>
        <v>KURT BAKER MD</v>
      </c>
      <c r="O698" s="20">
        <f t="shared" si="84"/>
        <v>2792.16</v>
      </c>
      <c r="P698" s="20" t="str">
        <f t="shared" si="85"/>
        <v>Aug-2024</v>
      </c>
      <c r="Q698" s="46">
        <f t="shared" si="86"/>
        <v>8</v>
      </c>
      <c r="R698" s="46">
        <f t="shared" si="87"/>
        <v>2024</v>
      </c>
    </row>
    <row r="699" spans="1:18">
      <c r="A699">
        <v>7060</v>
      </c>
      <c r="B699" s="2">
        <v>45529</v>
      </c>
      <c r="C699" t="s">
        <v>563</v>
      </c>
      <c r="D699" t="s">
        <v>17</v>
      </c>
      <c r="E699" t="s">
        <v>11</v>
      </c>
      <c r="F699" t="s">
        <v>21</v>
      </c>
      <c r="G699">
        <v>5</v>
      </c>
      <c r="H699" s="20">
        <v>642.73</v>
      </c>
      <c r="I699">
        <v>3213.65</v>
      </c>
      <c r="J699" s="20">
        <f t="shared" si="80"/>
        <v>3213.65</v>
      </c>
      <c r="K699" s="17" t="str">
        <f>IF('Main Data'!I699&gt;=5000,"High", "Low")</f>
        <v>Low</v>
      </c>
      <c r="L699" s="17">
        <f t="shared" si="81"/>
        <v>2024</v>
      </c>
      <c r="M699" s="17" t="str">
        <f t="shared" si="82"/>
        <v>David Garcia</v>
      </c>
      <c r="N699" s="17" t="str">
        <f t="shared" si="83"/>
        <v>DAVID GARCIA</v>
      </c>
      <c r="O699" s="20">
        <f t="shared" si="84"/>
        <v>2892.2849999999999</v>
      </c>
      <c r="P699" s="20" t="str">
        <f t="shared" si="85"/>
        <v>Aug-2024</v>
      </c>
      <c r="Q699" s="46">
        <f t="shared" si="86"/>
        <v>8</v>
      </c>
      <c r="R699" s="46">
        <f t="shared" si="87"/>
        <v>2024</v>
      </c>
    </row>
    <row r="700" spans="1:18">
      <c r="A700">
        <v>2277</v>
      </c>
      <c r="B700" s="2">
        <v>45530</v>
      </c>
      <c r="C700" t="s">
        <v>70</v>
      </c>
      <c r="D700" t="s">
        <v>25</v>
      </c>
      <c r="E700" t="s">
        <v>20</v>
      </c>
      <c r="F700" t="s">
        <v>12</v>
      </c>
      <c r="G700">
        <v>1</v>
      </c>
      <c r="H700" s="20">
        <v>275.99</v>
      </c>
      <c r="I700">
        <v>275.99</v>
      </c>
      <c r="J700" s="20">
        <f t="shared" si="80"/>
        <v>275.99</v>
      </c>
      <c r="K700" s="17" t="str">
        <f>IF('Main Data'!I700&gt;=5000,"High", "Low")</f>
        <v>Low</v>
      </c>
      <c r="L700" s="17">
        <f t="shared" si="81"/>
        <v>2024</v>
      </c>
      <c r="M700" s="17" t="str">
        <f t="shared" si="82"/>
        <v>Robert Flores</v>
      </c>
      <c r="N700" s="17" t="str">
        <f t="shared" si="83"/>
        <v>ROBERT FLORES</v>
      </c>
      <c r="O700" s="20">
        <f t="shared" si="84"/>
        <v>248.39100000000002</v>
      </c>
      <c r="P700" s="20" t="str">
        <f t="shared" si="85"/>
        <v>Aug-2024</v>
      </c>
      <c r="Q700" s="46">
        <f t="shared" si="86"/>
        <v>8</v>
      </c>
      <c r="R700" s="46">
        <f t="shared" si="87"/>
        <v>2024</v>
      </c>
    </row>
    <row r="701" spans="1:18">
      <c r="A701">
        <v>1844</v>
      </c>
      <c r="B701" s="2">
        <v>45533</v>
      </c>
      <c r="C701" t="s">
        <v>442</v>
      </c>
      <c r="D701" t="s">
        <v>17</v>
      </c>
      <c r="E701" t="s">
        <v>11</v>
      </c>
      <c r="F701" t="s">
        <v>26</v>
      </c>
      <c r="G701">
        <v>4</v>
      </c>
      <c r="H701" s="20">
        <v>545.88</v>
      </c>
      <c r="I701">
        <v>2183.52</v>
      </c>
      <c r="J701" s="20">
        <f t="shared" si="80"/>
        <v>2183.52</v>
      </c>
      <c r="K701" s="17" t="str">
        <f>IF('Main Data'!I701&gt;=5000,"High", "Low")</f>
        <v>Low</v>
      </c>
      <c r="L701" s="17">
        <f t="shared" si="81"/>
        <v>2024</v>
      </c>
      <c r="M701" s="17" t="str">
        <f t="shared" si="82"/>
        <v>Corey Fisher</v>
      </c>
      <c r="N701" s="17" t="str">
        <f t="shared" si="83"/>
        <v>COREY FISHER</v>
      </c>
      <c r="O701" s="20">
        <f t="shared" si="84"/>
        <v>1965.1680000000001</v>
      </c>
      <c r="P701" s="20" t="str">
        <f t="shared" si="85"/>
        <v>Aug-2024</v>
      </c>
      <c r="Q701" s="46">
        <f t="shared" si="86"/>
        <v>8</v>
      </c>
      <c r="R701" s="46">
        <f t="shared" si="87"/>
        <v>2024</v>
      </c>
    </row>
    <row r="702" spans="1:18">
      <c r="A702">
        <v>5728</v>
      </c>
      <c r="B702" s="2">
        <v>45537</v>
      </c>
      <c r="C702" t="s">
        <v>256</v>
      </c>
      <c r="D702" t="s">
        <v>25</v>
      </c>
      <c r="E702" t="s">
        <v>20</v>
      </c>
      <c r="F702" t="s">
        <v>21</v>
      </c>
      <c r="G702">
        <v>9</v>
      </c>
      <c r="H702" s="20">
        <v>597.01</v>
      </c>
      <c r="I702">
        <v>5373.09</v>
      </c>
      <c r="J702" s="20">
        <f t="shared" si="80"/>
        <v>5373.09</v>
      </c>
      <c r="K702" s="17" t="str">
        <f>IF('Main Data'!I702&gt;=5000,"High", "Low")</f>
        <v>High</v>
      </c>
      <c r="L702" s="17">
        <f t="shared" si="81"/>
        <v>2024</v>
      </c>
      <c r="M702" s="17" t="str">
        <f t="shared" si="82"/>
        <v>Jacob Sims</v>
      </c>
      <c r="N702" s="17" t="str">
        <f t="shared" si="83"/>
        <v>JACOB SIMS</v>
      </c>
      <c r="O702" s="20">
        <f t="shared" si="84"/>
        <v>4835.7809999999999</v>
      </c>
      <c r="P702" s="20" t="str">
        <f t="shared" si="85"/>
        <v>Sep-2024</v>
      </c>
      <c r="Q702" s="46">
        <f t="shared" si="86"/>
        <v>9</v>
      </c>
      <c r="R702" s="46">
        <f t="shared" si="87"/>
        <v>2024</v>
      </c>
    </row>
    <row r="703" spans="1:18">
      <c r="A703">
        <v>2355</v>
      </c>
      <c r="B703" s="2">
        <v>45537</v>
      </c>
      <c r="C703" t="s">
        <v>299</v>
      </c>
      <c r="D703" t="s">
        <v>17</v>
      </c>
      <c r="E703" t="s">
        <v>11</v>
      </c>
      <c r="F703" t="s">
        <v>43</v>
      </c>
      <c r="G703">
        <v>9</v>
      </c>
      <c r="H703" s="20">
        <v>882.06</v>
      </c>
      <c r="I703">
        <v>7938.5399999999991</v>
      </c>
      <c r="J703" s="20">
        <f t="shared" si="80"/>
        <v>7938.5399999999991</v>
      </c>
      <c r="K703" s="17" t="str">
        <f>IF('Main Data'!I703&gt;=5000,"High", "Low")</f>
        <v>High</v>
      </c>
      <c r="L703" s="17">
        <f t="shared" si="81"/>
        <v>2024</v>
      </c>
      <c r="M703" s="17" t="str">
        <f t="shared" si="82"/>
        <v>Mr. Zachary Mcbride Dvm</v>
      </c>
      <c r="N703" s="17" t="str">
        <f t="shared" si="83"/>
        <v>MR. ZACHARY MCBRIDE DVM</v>
      </c>
      <c r="O703" s="20">
        <f t="shared" si="84"/>
        <v>7144.6859999999997</v>
      </c>
      <c r="P703" s="20" t="str">
        <f t="shared" si="85"/>
        <v>Sep-2024</v>
      </c>
      <c r="Q703" s="46">
        <f t="shared" si="86"/>
        <v>9</v>
      </c>
      <c r="R703" s="46">
        <f t="shared" si="87"/>
        <v>2024</v>
      </c>
    </row>
    <row r="704" spans="1:18">
      <c r="A704">
        <v>5355</v>
      </c>
      <c r="B704" s="2">
        <v>45537</v>
      </c>
      <c r="C704" t="s">
        <v>966</v>
      </c>
      <c r="D704" t="s">
        <v>25</v>
      </c>
      <c r="E704" t="s">
        <v>14</v>
      </c>
      <c r="F704" t="s">
        <v>43</v>
      </c>
      <c r="G704">
        <v>6</v>
      </c>
      <c r="H704" s="20">
        <v>232.37</v>
      </c>
      <c r="I704">
        <v>1394.22</v>
      </c>
      <c r="J704" s="20">
        <f t="shared" si="80"/>
        <v>1394.22</v>
      </c>
      <c r="K704" s="17" t="str">
        <f>IF('Main Data'!I704&gt;=5000,"High", "Low")</f>
        <v>Low</v>
      </c>
      <c r="L704" s="17">
        <f t="shared" si="81"/>
        <v>2024</v>
      </c>
      <c r="M704" s="17" t="str">
        <f t="shared" si="82"/>
        <v>Dr. Kari Newton</v>
      </c>
      <c r="N704" s="17" t="str">
        <f t="shared" si="83"/>
        <v>DR. KARI NEWTON</v>
      </c>
      <c r="O704" s="20">
        <f t="shared" si="84"/>
        <v>1254.798</v>
      </c>
      <c r="P704" s="20" t="str">
        <f t="shared" si="85"/>
        <v>Sep-2024</v>
      </c>
      <c r="Q704" s="46">
        <f t="shared" si="86"/>
        <v>9</v>
      </c>
      <c r="R704" s="46">
        <f t="shared" si="87"/>
        <v>2024</v>
      </c>
    </row>
    <row r="705" spans="1:18">
      <c r="A705">
        <v>6199</v>
      </c>
      <c r="B705" s="2">
        <v>45539</v>
      </c>
      <c r="C705" t="s">
        <v>145</v>
      </c>
      <c r="D705" t="s">
        <v>10</v>
      </c>
      <c r="E705" t="s">
        <v>20</v>
      </c>
      <c r="F705" t="s">
        <v>43</v>
      </c>
      <c r="G705">
        <v>9</v>
      </c>
      <c r="H705" s="20">
        <v>546.48</v>
      </c>
      <c r="I705">
        <v>4918.32</v>
      </c>
      <c r="J705" s="20">
        <f t="shared" si="80"/>
        <v>4918.32</v>
      </c>
      <c r="K705" s="17" t="str">
        <f>IF('Main Data'!I705&gt;=5000,"High", "Low")</f>
        <v>Low</v>
      </c>
      <c r="L705" s="17">
        <f t="shared" si="81"/>
        <v>2024</v>
      </c>
      <c r="M705" s="17" t="str">
        <f t="shared" si="82"/>
        <v>Richard Fitzpatrick</v>
      </c>
      <c r="N705" s="17" t="str">
        <f t="shared" si="83"/>
        <v>RICHARD FITZPATRICK</v>
      </c>
      <c r="O705" s="20">
        <f t="shared" si="84"/>
        <v>4426.4880000000003</v>
      </c>
      <c r="P705" s="20" t="str">
        <f t="shared" si="85"/>
        <v>Sep-2024</v>
      </c>
      <c r="Q705" s="46">
        <f t="shared" si="86"/>
        <v>9</v>
      </c>
      <c r="R705" s="46">
        <f t="shared" si="87"/>
        <v>2024</v>
      </c>
    </row>
    <row r="706" spans="1:18">
      <c r="A706">
        <v>6303</v>
      </c>
      <c r="B706" s="2">
        <v>45540</v>
      </c>
      <c r="C706" t="s">
        <v>546</v>
      </c>
      <c r="D706" t="s">
        <v>31</v>
      </c>
      <c r="E706" t="s">
        <v>14</v>
      </c>
      <c r="F706" t="s">
        <v>35</v>
      </c>
      <c r="G706">
        <v>2</v>
      </c>
      <c r="H706" s="20">
        <v>213.78</v>
      </c>
      <c r="I706">
        <v>427.56</v>
      </c>
      <c r="J706" s="20">
        <f t="shared" si="80"/>
        <v>427.56</v>
      </c>
      <c r="K706" s="17" t="str">
        <f>IF('Main Data'!I706&gt;=5000,"High", "Low")</f>
        <v>Low</v>
      </c>
      <c r="L706" s="17">
        <f t="shared" si="81"/>
        <v>2024</v>
      </c>
      <c r="M706" s="17" t="str">
        <f t="shared" si="82"/>
        <v>Spencer Lowe</v>
      </c>
      <c r="N706" s="17" t="str">
        <f t="shared" si="83"/>
        <v>SPENCER LOWE</v>
      </c>
      <c r="O706" s="20">
        <f t="shared" si="84"/>
        <v>384.80400000000003</v>
      </c>
      <c r="P706" s="20" t="str">
        <f t="shared" si="85"/>
        <v>Sep-2024</v>
      </c>
      <c r="Q706" s="46">
        <f t="shared" si="86"/>
        <v>9</v>
      </c>
      <c r="R706" s="46">
        <f t="shared" si="87"/>
        <v>2024</v>
      </c>
    </row>
    <row r="707" spans="1:18">
      <c r="A707">
        <v>9759</v>
      </c>
      <c r="B707" s="2">
        <v>45541</v>
      </c>
      <c r="C707" t="s">
        <v>77</v>
      </c>
      <c r="D707" t="s">
        <v>25</v>
      </c>
      <c r="E707" t="s">
        <v>11</v>
      </c>
      <c r="F707" t="s">
        <v>21</v>
      </c>
      <c r="G707">
        <v>6</v>
      </c>
      <c r="H707" s="20">
        <v>530.42999999999995</v>
      </c>
      <c r="I707">
        <v>3182.58</v>
      </c>
      <c r="J707" s="20">
        <f t="shared" ref="J707:J770" si="88">G707*H707</f>
        <v>3182.58</v>
      </c>
      <c r="K707" s="17" t="str">
        <f>IF('Main Data'!I707&gt;=5000,"High", "Low")</f>
        <v>Low</v>
      </c>
      <c r="L707" s="17">
        <f t="shared" ref="L707:L770" si="89">YEAR(B707)</f>
        <v>2024</v>
      </c>
      <c r="M707" s="17" t="str">
        <f t="shared" ref="M707:M770" si="90">PROPER(C707)</f>
        <v>Jennifer Brown</v>
      </c>
      <c r="N707" s="17" t="str">
        <f t="shared" ref="N707:N770" si="91">UPPER(C707)</f>
        <v>JENNIFER BROWN</v>
      </c>
      <c r="O707" s="20">
        <f t="shared" ref="O707:O770" si="92">G707*(H707*0.9)</f>
        <v>2864.3219999999997</v>
      </c>
      <c r="P707" s="20" t="str">
        <f t="shared" ref="P707:P770" si="93">TEXT((B707),"mmm-yyyy")</f>
        <v>Sep-2024</v>
      </c>
      <c r="Q707" s="46">
        <f t="shared" ref="Q707:Q770" si="94">MONTH(B707)</f>
        <v>9</v>
      </c>
      <c r="R707" s="46">
        <f t="shared" ref="R707:R770" si="95">YEAR(B707)</f>
        <v>2024</v>
      </c>
    </row>
    <row r="708" spans="1:18">
      <c r="A708">
        <v>7513</v>
      </c>
      <c r="B708" s="2">
        <v>45541</v>
      </c>
      <c r="C708" t="s">
        <v>264</v>
      </c>
      <c r="D708" t="s">
        <v>10</v>
      </c>
      <c r="E708" t="s">
        <v>11</v>
      </c>
      <c r="F708" t="s">
        <v>21</v>
      </c>
      <c r="G708">
        <v>9</v>
      </c>
      <c r="H708" s="20">
        <v>863.51</v>
      </c>
      <c r="I708">
        <v>7771.59</v>
      </c>
      <c r="J708" s="20">
        <f t="shared" si="88"/>
        <v>7771.59</v>
      </c>
      <c r="K708" s="17" t="str">
        <f>IF('Main Data'!I708&gt;=5000,"High", "Low")</f>
        <v>High</v>
      </c>
      <c r="L708" s="17">
        <f t="shared" si="89"/>
        <v>2024</v>
      </c>
      <c r="M708" s="17" t="str">
        <f t="shared" si="90"/>
        <v>Marilyn Sullivan</v>
      </c>
      <c r="N708" s="17" t="str">
        <f t="shared" si="91"/>
        <v>MARILYN SULLIVAN</v>
      </c>
      <c r="O708" s="20">
        <f t="shared" si="92"/>
        <v>6994.4309999999996</v>
      </c>
      <c r="P708" s="20" t="str">
        <f t="shared" si="93"/>
        <v>Sep-2024</v>
      </c>
      <c r="Q708" s="46">
        <f t="shared" si="94"/>
        <v>9</v>
      </c>
      <c r="R708" s="46">
        <f t="shared" si="95"/>
        <v>2024</v>
      </c>
    </row>
    <row r="709" spans="1:18">
      <c r="A709">
        <v>9753</v>
      </c>
      <c r="B709" s="2">
        <v>45542</v>
      </c>
      <c r="C709" t="s">
        <v>175</v>
      </c>
      <c r="D709" t="s">
        <v>31</v>
      </c>
      <c r="E709" t="s">
        <v>11</v>
      </c>
      <c r="F709" t="s">
        <v>29</v>
      </c>
      <c r="G709">
        <v>2</v>
      </c>
      <c r="H709" s="20">
        <v>600.30999999999995</v>
      </c>
      <c r="I709">
        <v>1200.6199999999999</v>
      </c>
      <c r="J709" s="20">
        <f t="shared" si="88"/>
        <v>1200.6199999999999</v>
      </c>
      <c r="K709" s="17" t="str">
        <f>IF('Main Data'!I709&gt;=5000,"High", "Low")</f>
        <v>Low</v>
      </c>
      <c r="L709" s="17">
        <f t="shared" si="89"/>
        <v>2024</v>
      </c>
      <c r="M709" s="17" t="str">
        <f t="shared" si="90"/>
        <v>James Orr</v>
      </c>
      <c r="N709" s="17" t="str">
        <f t="shared" si="91"/>
        <v>JAMES ORR</v>
      </c>
      <c r="O709" s="20">
        <f t="shared" si="92"/>
        <v>1080.558</v>
      </c>
      <c r="P709" s="20" t="str">
        <f t="shared" si="93"/>
        <v>Sep-2024</v>
      </c>
      <c r="Q709" s="46">
        <f t="shared" si="94"/>
        <v>9</v>
      </c>
      <c r="R709" s="46">
        <f t="shared" si="95"/>
        <v>2024</v>
      </c>
    </row>
    <row r="710" spans="1:18">
      <c r="A710">
        <v>8510</v>
      </c>
      <c r="B710" s="2">
        <v>45542</v>
      </c>
      <c r="C710" t="s">
        <v>462</v>
      </c>
      <c r="D710" t="s">
        <v>31</v>
      </c>
      <c r="E710" t="s">
        <v>14</v>
      </c>
      <c r="F710" t="s">
        <v>29</v>
      </c>
      <c r="G710">
        <v>7</v>
      </c>
      <c r="H710" s="20">
        <v>227.02</v>
      </c>
      <c r="I710">
        <v>1589.14</v>
      </c>
      <c r="J710" s="20">
        <f t="shared" si="88"/>
        <v>1589.14</v>
      </c>
      <c r="K710" s="17" t="str">
        <f>IF('Main Data'!I710&gt;=5000,"High", "Low")</f>
        <v>Low</v>
      </c>
      <c r="L710" s="17">
        <f t="shared" si="89"/>
        <v>2024</v>
      </c>
      <c r="M710" s="17" t="str">
        <f t="shared" si="90"/>
        <v>Jasmin Powell</v>
      </c>
      <c r="N710" s="17" t="str">
        <f t="shared" si="91"/>
        <v>JASMIN POWELL</v>
      </c>
      <c r="O710" s="20">
        <f t="shared" si="92"/>
        <v>1430.2260000000001</v>
      </c>
      <c r="P710" s="20" t="str">
        <f t="shared" si="93"/>
        <v>Sep-2024</v>
      </c>
      <c r="Q710" s="46">
        <f t="shared" si="94"/>
        <v>9</v>
      </c>
      <c r="R710" s="46">
        <f t="shared" si="95"/>
        <v>2024</v>
      </c>
    </row>
    <row r="711" spans="1:18">
      <c r="A711">
        <v>7083</v>
      </c>
      <c r="B711" s="2">
        <v>45542</v>
      </c>
      <c r="C711" t="s">
        <v>818</v>
      </c>
      <c r="D711" t="s">
        <v>17</v>
      </c>
      <c r="E711" t="s">
        <v>14</v>
      </c>
      <c r="F711" t="s">
        <v>15</v>
      </c>
      <c r="G711">
        <v>2</v>
      </c>
      <c r="H711" s="20">
        <v>863.39</v>
      </c>
      <c r="I711">
        <v>1726.78</v>
      </c>
      <c r="J711" s="20">
        <f t="shared" si="88"/>
        <v>1726.78</v>
      </c>
      <c r="K711" s="17" t="str">
        <f>IF('Main Data'!I711&gt;=5000,"High", "Low")</f>
        <v>Low</v>
      </c>
      <c r="L711" s="17">
        <f t="shared" si="89"/>
        <v>2024</v>
      </c>
      <c r="M711" s="17" t="str">
        <f t="shared" si="90"/>
        <v>Jennifer Wheeler</v>
      </c>
      <c r="N711" s="17" t="str">
        <f t="shared" si="91"/>
        <v>JENNIFER WHEELER</v>
      </c>
      <c r="O711" s="20">
        <f t="shared" si="92"/>
        <v>1554.1020000000001</v>
      </c>
      <c r="P711" s="20" t="str">
        <f t="shared" si="93"/>
        <v>Sep-2024</v>
      </c>
      <c r="Q711" s="46">
        <f t="shared" si="94"/>
        <v>9</v>
      </c>
      <c r="R711" s="46">
        <f t="shared" si="95"/>
        <v>2024</v>
      </c>
    </row>
    <row r="712" spans="1:18">
      <c r="A712">
        <v>7756</v>
      </c>
      <c r="B712" s="2">
        <v>45543</v>
      </c>
      <c r="C712" t="s">
        <v>261</v>
      </c>
      <c r="D712" t="s">
        <v>10</v>
      </c>
      <c r="E712" t="s">
        <v>20</v>
      </c>
      <c r="F712" t="s">
        <v>35</v>
      </c>
      <c r="G712">
        <v>2</v>
      </c>
      <c r="H712" s="20">
        <v>138.22</v>
      </c>
      <c r="I712">
        <v>276.44</v>
      </c>
      <c r="J712" s="20">
        <f t="shared" si="88"/>
        <v>276.44</v>
      </c>
      <c r="K712" s="17" t="str">
        <f>IF('Main Data'!I712&gt;=5000,"High", "Low")</f>
        <v>Low</v>
      </c>
      <c r="L712" s="17">
        <f t="shared" si="89"/>
        <v>2024</v>
      </c>
      <c r="M712" s="17" t="str">
        <f t="shared" si="90"/>
        <v>Margaret Morris</v>
      </c>
      <c r="N712" s="17" t="str">
        <f t="shared" si="91"/>
        <v>MARGARET MORRIS</v>
      </c>
      <c r="O712" s="20">
        <f t="shared" si="92"/>
        <v>248.79599999999999</v>
      </c>
      <c r="P712" s="20" t="str">
        <f t="shared" si="93"/>
        <v>Sep-2024</v>
      </c>
      <c r="Q712" s="46">
        <f t="shared" si="94"/>
        <v>9</v>
      </c>
      <c r="R712" s="46">
        <f t="shared" si="95"/>
        <v>2024</v>
      </c>
    </row>
    <row r="713" spans="1:18">
      <c r="A713">
        <v>4531</v>
      </c>
      <c r="B713" s="2">
        <v>45544</v>
      </c>
      <c r="C713" t="s">
        <v>694</v>
      </c>
      <c r="D713" t="s">
        <v>31</v>
      </c>
      <c r="E713" t="s">
        <v>14</v>
      </c>
      <c r="F713" t="s">
        <v>29</v>
      </c>
      <c r="G713">
        <v>1</v>
      </c>
      <c r="H713" s="20">
        <v>901.02</v>
      </c>
      <c r="I713">
        <v>901.02</v>
      </c>
      <c r="J713" s="20">
        <f t="shared" si="88"/>
        <v>901.02</v>
      </c>
      <c r="K713" s="17" t="str">
        <f>IF('Main Data'!I713&gt;=5000,"High", "Low")</f>
        <v>Low</v>
      </c>
      <c r="L713" s="17">
        <f t="shared" si="89"/>
        <v>2024</v>
      </c>
      <c r="M713" s="17" t="str">
        <f t="shared" si="90"/>
        <v>Nathan Robles</v>
      </c>
      <c r="N713" s="17" t="str">
        <f t="shared" si="91"/>
        <v>NATHAN ROBLES</v>
      </c>
      <c r="O713" s="20">
        <f t="shared" si="92"/>
        <v>810.91800000000001</v>
      </c>
      <c r="P713" s="20" t="str">
        <f t="shared" si="93"/>
        <v>Sep-2024</v>
      </c>
      <c r="Q713" s="46">
        <f t="shared" si="94"/>
        <v>9</v>
      </c>
      <c r="R713" s="46">
        <f t="shared" si="95"/>
        <v>2024</v>
      </c>
    </row>
    <row r="714" spans="1:18">
      <c r="A714">
        <v>3140</v>
      </c>
      <c r="B714" s="2">
        <v>45545</v>
      </c>
      <c r="C714" t="s">
        <v>196</v>
      </c>
      <c r="D714" t="s">
        <v>31</v>
      </c>
      <c r="E714" t="s">
        <v>20</v>
      </c>
      <c r="F714" t="s">
        <v>15</v>
      </c>
      <c r="G714">
        <v>7</v>
      </c>
      <c r="H714" s="20">
        <v>939.68</v>
      </c>
      <c r="I714">
        <v>6577.7599999999993</v>
      </c>
      <c r="J714" s="20">
        <f t="shared" si="88"/>
        <v>6577.7599999999993</v>
      </c>
      <c r="K714" s="17" t="str">
        <f>IF('Main Data'!I714&gt;=5000,"High", "Low")</f>
        <v>High</v>
      </c>
      <c r="L714" s="17">
        <f t="shared" si="89"/>
        <v>2024</v>
      </c>
      <c r="M714" s="17" t="str">
        <f t="shared" si="90"/>
        <v>Cole Torres</v>
      </c>
      <c r="N714" s="17" t="str">
        <f t="shared" si="91"/>
        <v>COLE TORRES</v>
      </c>
      <c r="O714" s="20">
        <f t="shared" si="92"/>
        <v>5919.9840000000004</v>
      </c>
      <c r="P714" s="20" t="str">
        <f t="shared" si="93"/>
        <v>Sep-2024</v>
      </c>
      <c r="Q714" s="46">
        <f t="shared" si="94"/>
        <v>9</v>
      </c>
      <c r="R714" s="46">
        <f t="shared" si="95"/>
        <v>2024</v>
      </c>
    </row>
    <row r="715" spans="1:18">
      <c r="A715">
        <v>6120</v>
      </c>
      <c r="B715" s="2">
        <v>45545</v>
      </c>
      <c r="C715" t="s">
        <v>559</v>
      </c>
      <c r="D715" t="s">
        <v>25</v>
      </c>
      <c r="E715" t="s">
        <v>14</v>
      </c>
      <c r="F715" t="s">
        <v>15</v>
      </c>
      <c r="G715">
        <v>5</v>
      </c>
      <c r="H715" s="20">
        <v>156.86000000000001</v>
      </c>
      <c r="I715">
        <v>784.30000000000007</v>
      </c>
      <c r="J715" s="20">
        <f t="shared" si="88"/>
        <v>784.30000000000007</v>
      </c>
      <c r="K715" s="17" t="str">
        <f>IF('Main Data'!I715&gt;=5000,"High", "Low")</f>
        <v>Low</v>
      </c>
      <c r="L715" s="17">
        <f t="shared" si="89"/>
        <v>2024</v>
      </c>
      <c r="M715" s="17" t="str">
        <f t="shared" si="90"/>
        <v>Amber Allison</v>
      </c>
      <c r="N715" s="17" t="str">
        <f t="shared" si="91"/>
        <v>AMBER ALLISON</v>
      </c>
      <c r="O715" s="20">
        <f t="shared" si="92"/>
        <v>705.87</v>
      </c>
      <c r="P715" s="20" t="str">
        <f t="shared" si="93"/>
        <v>Sep-2024</v>
      </c>
      <c r="Q715" s="46">
        <f t="shared" si="94"/>
        <v>9</v>
      </c>
      <c r="R715" s="46">
        <f t="shared" si="95"/>
        <v>2024</v>
      </c>
    </row>
    <row r="716" spans="1:18">
      <c r="A716">
        <v>7232</v>
      </c>
      <c r="B716" s="2">
        <v>45546</v>
      </c>
      <c r="C716" t="s">
        <v>516</v>
      </c>
      <c r="D716" t="s">
        <v>31</v>
      </c>
      <c r="E716" t="s">
        <v>11</v>
      </c>
      <c r="F716" t="s">
        <v>26</v>
      </c>
      <c r="G716">
        <v>6</v>
      </c>
      <c r="H716" s="20">
        <v>597.02</v>
      </c>
      <c r="I716">
        <v>3582.12</v>
      </c>
      <c r="J716" s="20">
        <f t="shared" si="88"/>
        <v>3582.12</v>
      </c>
      <c r="K716" s="17" t="str">
        <f>IF('Main Data'!I716&gt;=5000,"High", "Low")</f>
        <v>Low</v>
      </c>
      <c r="L716" s="17">
        <f t="shared" si="89"/>
        <v>2024</v>
      </c>
      <c r="M716" s="17" t="str">
        <f t="shared" si="90"/>
        <v>Brian Nguyen</v>
      </c>
      <c r="N716" s="17" t="str">
        <f t="shared" si="91"/>
        <v>BRIAN NGUYEN</v>
      </c>
      <c r="O716" s="20">
        <f t="shared" si="92"/>
        <v>3223.9079999999999</v>
      </c>
      <c r="P716" s="20" t="str">
        <f t="shared" si="93"/>
        <v>Sep-2024</v>
      </c>
      <c r="Q716" s="46">
        <f t="shared" si="94"/>
        <v>9</v>
      </c>
      <c r="R716" s="46">
        <f t="shared" si="95"/>
        <v>2024</v>
      </c>
    </row>
    <row r="717" spans="1:18">
      <c r="A717">
        <v>5647</v>
      </c>
      <c r="B717" s="2">
        <v>45547</v>
      </c>
      <c r="C717" t="s">
        <v>373</v>
      </c>
      <c r="D717" t="s">
        <v>17</v>
      </c>
      <c r="E717" t="s">
        <v>11</v>
      </c>
      <c r="F717" t="s">
        <v>29</v>
      </c>
      <c r="G717">
        <v>5</v>
      </c>
      <c r="H717" s="20">
        <v>655.15</v>
      </c>
      <c r="I717">
        <v>3275.75</v>
      </c>
      <c r="J717" s="20">
        <f t="shared" si="88"/>
        <v>3275.75</v>
      </c>
      <c r="K717" s="17" t="str">
        <f>IF('Main Data'!I717&gt;=5000,"High", "Low")</f>
        <v>Low</v>
      </c>
      <c r="L717" s="17">
        <f t="shared" si="89"/>
        <v>2024</v>
      </c>
      <c r="M717" s="17" t="str">
        <f t="shared" si="90"/>
        <v>Ryan Woodward</v>
      </c>
      <c r="N717" s="17" t="str">
        <f t="shared" si="91"/>
        <v>RYAN WOODWARD</v>
      </c>
      <c r="O717" s="20">
        <f t="shared" si="92"/>
        <v>2948.1750000000002</v>
      </c>
      <c r="P717" s="20" t="str">
        <f t="shared" si="93"/>
        <v>Sep-2024</v>
      </c>
      <c r="Q717" s="46">
        <f t="shared" si="94"/>
        <v>9</v>
      </c>
      <c r="R717" s="46">
        <f t="shared" si="95"/>
        <v>2024</v>
      </c>
    </row>
    <row r="718" spans="1:18">
      <c r="A718">
        <v>6399</v>
      </c>
      <c r="B718" s="2">
        <v>45548</v>
      </c>
      <c r="C718" t="s">
        <v>645</v>
      </c>
      <c r="D718" t="s">
        <v>31</v>
      </c>
      <c r="E718" t="s">
        <v>11</v>
      </c>
      <c r="F718" t="s">
        <v>18</v>
      </c>
      <c r="G718">
        <v>2</v>
      </c>
      <c r="H718" s="20">
        <v>814.86</v>
      </c>
      <c r="I718">
        <v>1629.72</v>
      </c>
      <c r="J718" s="20">
        <f t="shared" si="88"/>
        <v>1629.72</v>
      </c>
      <c r="K718" s="17" t="str">
        <f>IF('Main Data'!I718&gt;=5000,"High", "Low")</f>
        <v>Low</v>
      </c>
      <c r="L718" s="17">
        <f t="shared" si="89"/>
        <v>2024</v>
      </c>
      <c r="M718" s="17" t="str">
        <f t="shared" si="90"/>
        <v>Robert Arnold</v>
      </c>
      <c r="N718" s="17" t="str">
        <f t="shared" si="91"/>
        <v>ROBERT ARNOLD</v>
      </c>
      <c r="O718" s="20">
        <f t="shared" si="92"/>
        <v>1466.748</v>
      </c>
      <c r="P718" s="20" t="str">
        <f t="shared" si="93"/>
        <v>Sep-2024</v>
      </c>
      <c r="Q718" s="46">
        <f t="shared" si="94"/>
        <v>9</v>
      </c>
      <c r="R718" s="46">
        <f t="shared" si="95"/>
        <v>2024</v>
      </c>
    </row>
    <row r="719" spans="1:18">
      <c r="A719">
        <v>1909</v>
      </c>
      <c r="B719" s="2">
        <v>45548</v>
      </c>
      <c r="C719" t="s">
        <v>656</v>
      </c>
      <c r="D719" t="s">
        <v>31</v>
      </c>
      <c r="E719" t="s">
        <v>14</v>
      </c>
      <c r="F719" t="s">
        <v>21</v>
      </c>
      <c r="G719">
        <v>5</v>
      </c>
      <c r="H719" s="20">
        <v>935.09</v>
      </c>
      <c r="I719">
        <v>4675.45</v>
      </c>
      <c r="J719" s="20">
        <f t="shared" si="88"/>
        <v>4675.45</v>
      </c>
      <c r="K719" s="17" t="str">
        <f>IF('Main Data'!I719&gt;=5000,"High", "Low")</f>
        <v>Low</v>
      </c>
      <c r="L719" s="17">
        <f t="shared" si="89"/>
        <v>2024</v>
      </c>
      <c r="M719" s="17" t="str">
        <f t="shared" si="90"/>
        <v>Richard Sanchez</v>
      </c>
      <c r="N719" s="17" t="str">
        <f t="shared" si="91"/>
        <v>RICHARD SANCHEZ</v>
      </c>
      <c r="O719" s="20">
        <f t="shared" si="92"/>
        <v>4207.9049999999997</v>
      </c>
      <c r="P719" s="20" t="str">
        <f t="shared" si="93"/>
        <v>Sep-2024</v>
      </c>
      <c r="Q719" s="46">
        <f t="shared" si="94"/>
        <v>9</v>
      </c>
      <c r="R719" s="46">
        <f t="shared" si="95"/>
        <v>2024</v>
      </c>
    </row>
    <row r="720" spans="1:18">
      <c r="A720">
        <v>8700</v>
      </c>
      <c r="B720" s="2">
        <v>45549</v>
      </c>
      <c r="C720" t="s">
        <v>595</v>
      </c>
      <c r="D720" t="s">
        <v>25</v>
      </c>
      <c r="E720" t="s">
        <v>20</v>
      </c>
      <c r="F720" t="s">
        <v>15</v>
      </c>
      <c r="G720">
        <v>9</v>
      </c>
      <c r="H720" s="20">
        <v>399.93</v>
      </c>
      <c r="I720">
        <v>3599.37</v>
      </c>
      <c r="J720" s="20">
        <f t="shared" si="88"/>
        <v>3599.37</v>
      </c>
      <c r="K720" s="17" t="str">
        <f>IF('Main Data'!I720&gt;=5000,"High", "Low")</f>
        <v>Low</v>
      </c>
      <c r="L720" s="17">
        <f t="shared" si="89"/>
        <v>2024</v>
      </c>
      <c r="M720" s="17" t="str">
        <f t="shared" si="90"/>
        <v>Lisa Price</v>
      </c>
      <c r="N720" s="17" t="str">
        <f t="shared" si="91"/>
        <v>LISA PRICE</v>
      </c>
      <c r="O720" s="20">
        <f t="shared" si="92"/>
        <v>3239.433</v>
      </c>
      <c r="P720" s="20" t="str">
        <f t="shared" si="93"/>
        <v>Sep-2024</v>
      </c>
      <c r="Q720" s="46">
        <f t="shared" si="94"/>
        <v>9</v>
      </c>
      <c r="R720" s="46">
        <f t="shared" si="95"/>
        <v>2024</v>
      </c>
    </row>
    <row r="721" spans="1:18">
      <c r="A721">
        <v>8358</v>
      </c>
      <c r="B721" s="2">
        <v>45551</v>
      </c>
      <c r="C721" t="s">
        <v>201</v>
      </c>
      <c r="D721" t="s">
        <v>25</v>
      </c>
      <c r="E721" t="s">
        <v>20</v>
      </c>
      <c r="F721" t="s">
        <v>29</v>
      </c>
      <c r="G721">
        <v>5</v>
      </c>
      <c r="H721" s="20">
        <v>407.91</v>
      </c>
      <c r="I721">
        <v>2039.55</v>
      </c>
      <c r="J721" s="20">
        <f t="shared" si="88"/>
        <v>2039.5500000000002</v>
      </c>
      <c r="K721" s="17" t="str">
        <f>IF('Main Data'!I721&gt;=5000,"High", "Low")</f>
        <v>Low</v>
      </c>
      <c r="L721" s="17">
        <f t="shared" si="89"/>
        <v>2024</v>
      </c>
      <c r="M721" s="17" t="str">
        <f t="shared" si="90"/>
        <v>Joseph Vaughn</v>
      </c>
      <c r="N721" s="17" t="str">
        <f t="shared" si="91"/>
        <v>JOSEPH VAUGHN</v>
      </c>
      <c r="O721" s="20">
        <f t="shared" si="92"/>
        <v>1835.5950000000003</v>
      </c>
      <c r="P721" s="20" t="str">
        <f t="shared" si="93"/>
        <v>Sep-2024</v>
      </c>
      <c r="Q721" s="46">
        <f t="shared" si="94"/>
        <v>9</v>
      </c>
      <c r="R721" s="46">
        <f t="shared" si="95"/>
        <v>2024</v>
      </c>
    </row>
    <row r="722" spans="1:18">
      <c r="A722">
        <v>8391</v>
      </c>
      <c r="B722" s="2">
        <v>45551</v>
      </c>
      <c r="C722" t="s">
        <v>217</v>
      </c>
      <c r="D722" t="s">
        <v>10</v>
      </c>
      <c r="E722" t="s">
        <v>14</v>
      </c>
      <c r="F722" t="s">
        <v>26</v>
      </c>
      <c r="G722">
        <v>9</v>
      </c>
      <c r="H722" s="20">
        <v>987.85</v>
      </c>
      <c r="I722">
        <v>8890.65</v>
      </c>
      <c r="J722" s="20">
        <f t="shared" si="88"/>
        <v>8890.65</v>
      </c>
      <c r="K722" s="17" t="str">
        <f>IF('Main Data'!I722&gt;=5000,"High", "Low")</f>
        <v>High</v>
      </c>
      <c r="L722" s="17">
        <f t="shared" si="89"/>
        <v>2024</v>
      </c>
      <c r="M722" s="17" t="str">
        <f t="shared" si="90"/>
        <v>Andrew Smith</v>
      </c>
      <c r="N722" s="17" t="str">
        <f t="shared" si="91"/>
        <v>ANDREW SMITH</v>
      </c>
      <c r="O722" s="20">
        <f t="shared" si="92"/>
        <v>8001.5850000000009</v>
      </c>
      <c r="P722" s="20" t="str">
        <f t="shared" si="93"/>
        <v>Sep-2024</v>
      </c>
      <c r="Q722" s="46">
        <f t="shared" si="94"/>
        <v>9</v>
      </c>
      <c r="R722" s="46">
        <f t="shared" si="95"/>
        <v>2024</v>
      </c>
    </row>
    <row r="723" spans="1:18">
      <c r="A723">
        <v>3673</v>
      </c>
      <c r="B723" s="2">
        <v>45551</v>
      </c>
      <c r="C723" t="s">
        <v>866</v>
      </c>
      <c r="D723" t="s">
        <v>31</v>
      </c>
      <c r="E723" t="s">
        <v>20</v>
      </c>
      <c r="F723" t="s">
        <v>21</v>
      </c>
      <c r="G723">
        <v>4</v>
      </c>
      <c r="H723" s="20">
        <v>887.74</v>
      </c>
      <c r="I723">
        <v>3550.96</v>
      </c>
      <c r="J723" s="20">
        <f t="shared" si="88"/>
        <v>3550.96</v>
      </c>
      <c r="K723" s="17" t="str">
        <f>IF('Main Data'!I723&gt;=5000,"High", "Low")</f>
        <v>Low</v>
      </c>
      <c r="L723" s="17">
        <f t="shared" si="89"/>
        <v>2024</v>
      </c>
      <c r="M723" s="17" t="str">
        <f t="shared" si="90"/>
        <v>Alexis Valdez</v>
      </c>
      <c r="N723" s="17" t="str">
        <f t="shared" si="91"/>
        <v>ALEXIS VALDEZ</v>
      </c>
      <c r="O723" s="20">
        <f t="shared" si="92"/>
        <v>3195.864</v>
      </c>
      <c r="P723" s="20" t="str">
        <f t="shared" si="93"/>
        <v>Sep-2024</v>
      </c>
      <c r="Q723" s="46">
        <f t="shared" si="94"/>
        <v>9</v>
      </c>
      <c r="R723" s="46">
        <f t="shared" si="95"/>
        <v>2024</v>
      </c>
    </row>
    <row r="724" spans="1:18">
      <c r="A724">
        <v>5915</v>
      </c>
      <c r="B724" s="2">
        <v>45552</v>
      </c>
      <c r="C724" t="s">
        <v>476</v>
      </c>
      <c r="D724" t="s">
        <v>25</v>
      </c>
      <c r="E724" t="s">
        <v>14</v>
      </c>
      <c r="F724" t="s">
        <v>29</v>
      </c>
      <c r="G724">
        <v>9</v>
      </c>
      <c r="H724" s="20">
        <v>683.43</v>
      </c>
      <c r="I724">
        <v>6150.87</v>
      </c>
      <c r="J724" s="20">
        <f t="shared" si="88"/>
        <v>6150.87</v>
      </c>
      <c r="K724" s="17" t="str">
        <f>IF('Main Data'!I724&gt;=5000,"High", "Low")</f>
        <v>High</v>
      </c>
      <c r="L724" s="17">
        <f t="shared" si="89"/>
        <v>2024</v>
      </c>
      <c r="M724" s="17" t="str">
        <f t="shared" si="90"/>
        <v>Benjamin Phillips</v>
      </c>
      <c r="N724" s="17" t="str">
        <f t="shared" si="91"/>
        <v>BENJAMIN PHILLIPS</v>
      </c>
      <c r="O724" s="20">
        <f t="shared" si="92"/>
        <v>5535.7829999999994</v>
      </c>
      <c r="P724" s="20" t="str">
        <f t="shared" si="93"/>
        <v>Sep-2024</v>
      </c>
      <c r="Q724" s="46">
        <f t="shared" si="94"/>
        <v>9</v>
      </c>
      <c r="R724" s="46">
        <f t="shared" si="95"/>
        <v>2024</v>
      </c>
    </row>
    <row r="725" spans="1:18">
      <c r="A725">
        <v>6658</v>
      </c>
      <c r="B725" s="2">
        <v>45555</v>
      </c>
      <c r="C725" t="s">
        <v>76</v>
      </c>
      <c r="D725" t="s">
        <v>10</v>
      </c>
      <c r="E725" t="s">
        <v>20</v>
      </c>
      <c r="F725" t="s">
        <v>15</v>
      </c>
      <c r="G725">
        <v>6</v>
      </c>
      <c r="H725" s="20">
        <v>984.56</v>
      </c>
      <c r="I725">
        <v>5907.36</v>
      </c>
      <c r="J725" s="20">
        <f t="shared" si="88"/>
        <v>5907.36</v>
      </c>
      <c r="K725" s="17" t="str">
        <f>IF('Main Data'!I725&gt;=5000,"High", "Low")</f>
        <v>High</v>
      </c>
      <c r="L725" s="17">
        <f t="shared" si="89"/>
        <v>2024</v>
      </c>
      <c r="M725" s="17" t="str">
        <f t="shared" si="90"/>
        <v>Michelle Sanders</v>
      </c>
      <c r="N725" s="17" t="str">
        <f t="shared" si="91"/>
        <v>MICHELLE SANDERS</v>
      </c>
      <c r="O725" s="20">
        <f t="shared" si="92"/>
        <v>5316.6239999999998</v>
      </c>
      <c r="P725" s="20" t="str">
        <f t="shared" si="93"/>
        <v>Sep-2024</v>
      </c>
      <c r="Q725" s="46">
        <f t="shared" si="94"/>
        <v>9</v>
      </c>
      <c r="R725" s="46">
        <f t="shared" si="95"/>
        <v>2024</v>
      </c>
    </row>
    <row r="726" spans="1:18">
      <c r="A726">
        <v>5045</v>
      </c>
      <c r="B726" s="2">
        <v>45555</v>
      </c>
      <c r="C726" t="s">
        <v>127</v>
      </c>
      <c r="D726" t="s">
        <v>10</v>
      </c>
      <c r="E726" t="s">
        <v>14</v>
      </c>
      <c r="F726" t="s">
        <v>12</v>
      </c>
      <c r="G726">
        <v>1</v>
      </c>
      <c r="H726" s="20">
        <v>84.39</v>
      </c>
      <c r="I726">
        <v>84.39</v>
      </c>
      <c r="J726" s="20">
        <f t="shared" si="88"/>
        <v>84.39</v>
      </c>
      <c r="K726" s="17" t="str">
        <f>IF('Main Data'!I726&gt;=5000,"High", "Low")</f>
        <v>Low</v>
      </c>
      <c r="L726" s="17">
        <f t="shared" si="89"/>
        <v>2024</v>
      </c>
      <c r="M726" s="17" t="str">
        <f t="shared" si="90"/>
        <v>Karen Hill</v>
      </c>
      <c r="N726" s="17" t="str">
        <f t="shared" si="91"/>
        <v>KAREN HILL</v>
      </c>
      <c r="O726" s="20">
        <f t="shared" si="92"/>
        <v>75.951000000000008</v>
      </c>
      <c r="P726" s="20" t="str">
        <f t="shared" si="93"/>
        <v>Sep-2024</v>
      </c>
      <c r="Q726" s="46">
        <f t="shared" si="94"/>
        <v>9</v>
      </c>
      <c r="R726" s="46">
        <f t="shared" si="95"/>
        <v>2024</v>
      </c>
    </row>
    <row r="727" spans="1:18">
      <c r="A727">
        <v>1493</v>
      </c>
      <c r="B727" s="2">
        <v>45556</v>
      </c>
      <c r="C727" t="s">
        <v>122</v>
      </c>
      <c r="D727" t="s">
        <v>17</v>
      </c>
      <c r="E727" t="s">
        <v>11</v>
      </c>
      <c r="F727" t="s">
        <v>43</v>
      </c>
      <c r="G727">
        <v>3</v>
      </c>
      <c r="H727" s="20">
        <v>501.4</v>
      </c>
      <c r="I727">
        <v>1504.2</v>
      </c>
      <c r="J727" s="20">
        <f t="shared" si="88"/>
        <v>1504.1999999999998</v>
      </c>
      <c r="K727" s="17" t="str">
        <f>IF('Main Data'!I727&gt;=5000,"High", "Low")</f>
        <v>Low</v>
      </c>
      <c r="L727" s="17">
        <f t="shared" si="89"/>
        <v>2024</v>
      </c>
      <c r="M727" s="17" t="str">
        <f t="shared" si="90"/>
        <v>Jeremy Peterson</v>
      </c>
      <c r="N727" s="17" t="str">
        <f t="shared" si="91"/>
        <v>JEREMY PETERSON</v>
      </c>
      <c r="O727" s="20">
        <f t="shared" si="92"/>
        <v>1353.78</v>
      </c>
      <c r="P727" s="20" t="str">
        <f t="shared" si="93"/>
        <v>Sep-2024</v>
      </c>
      <c r="Q727" s="46">
        <f t="shared" si="94"/>
        <v>9</v>
      </c>
      <c r="R727" s="46">
        <f t="shared" si="95"/>
        <v>2024</v>
      </c>
    </row>
    <row r="728" spans="1:18">
      <c r="A728">
        <v>4192</v>
      </c>
      <c r="B728" s="2">
        <v>45558</v>
      </c>
      <c r="C728" t="s">
        <v>331</v>
      </c>
      <c r="D728" t="s">
        <v>10</v>
      </c>
      <c r="E728" t="s">
        <v>11</v>
      </c>
      <c r="F728" t="s">
        <v>12</v>
      </c>
      <c r="G728">
        <v>8</v>
      </c>
      <c r="H728" s="20">
        <v>76.680000000000007</v>
      </c>
      <c r="I728">
        <v>613.44000000000005</v>
      </c>
      <c r="J728" s="20">
        <f t="shared" si="88"/>
        <v>613.44000000000005</v>
      </c>
      <c r="K728" s="17" t="str">
        <f>IF('Main Data'!I728&gt;=5000,"High", "Low")</f>
        <v>Low</v>
      </c>
      <c r="L728" s="17">
        <f t="shared" si="89"/>
        <v>2024</v>
      </c>
      <c r="M728" s="17" t="str">
        <f t="shared" si="90"/>
        <v>Jonathan Espinoza</v>
      </c>
      <c r="N728" s="17" t="str">
        <f t="shared" si="91"/>
        <v>JONATHAN ESPINOZA</v>
      </c>
      <c r="O728" s="20">
        <f t="shared" si="92"/>
        <v>552.09600000000012</v>
      </c>
      <c r="P728" s="20" t="str">
        <f t="shared" si="93"/>
        <v>Sep-2024</v>
      </c>
      <c r="Q728" s="46">
        <f t="shared" si="94"/>
        <v>9</v>
      </c>
      <c r="R728" s="46">
        <f t="shared" si="95"/>
        <v>2024</v>
      </c>
    </row>
    <row r="729" spans="1:18">
      <c r="A729">
        <v>2970</v>
      </c>
      <c r="B729" s="2">
        <v>45559</v>
      </c>
      <c r="C729" t="s">
        <v>412</v>
      </c>
      <c r="D729" t="s">
        <v>31</v>
      </c>
      <c r="E729" t="s">
        <v>20</v>
      </c>
      <c r="F729" t="s">
        <v>26</v>
      </c>
      <c r="G729">
        <v>7</v>
      </c>
      <c r="H729" s="20">
        <v>49.22</v>
      </c>
      <c r="I729">
        <v>344.54</v>
      </c>
      <c r="J729" s="20">
        <f t="shared" si="88"/>
        <v>344.53999999999996</v>
      </c>
      <c r="K729" s="17" t="str">
        <f>IF('Main Data'!I729&gt;=5000,"High", "Low")</f>
        <v>Low</v>
      </c>
      <c r="L729" s="17">
        <f t="shared" si="89"/>
        <v>2024</v>
      </c>
      <c r="M729" s="17" t="str">
        <f t="shared" si="90"/>
        <v>John Riggs</v>
      </c>
      <c r="N729" s="17" t="str">
        <f t="shared" si="91"/>
        <v>JOHN RIGGS</v>
      </c>
      <c r="O729" s="20">
        <f t="shared" si="92"/>
        <v>310.08600000000001</v>
      </c>
      <c r="P729" s="20" t="str">
        <f t="shared" si="93"/>
        <v>Sep-2024</v>
      </c>
      <c r="Q729" s="46">
        <f t="shared" si="94"/>
        <v>9</v>
      </c>
      <c r="R729" s="46">
        <f t="shared" si="95"/>
        <v>2024</v>
      </c>
    </row>
    <row r="730" spans="1:18">
      <c r="A730">
        <v>9857</v>
      </c>
      <c r="B730" s="2">
        <v>45560</v>
      </c>
      <c r="C730" t="s">
        <v>285</v>
      </c>
      <c r="D730" t="s">
        <v>31</v>
      </c>
      <c r="E730" t="s">
        <v>11</v>
      </c>
      <c r="F730" t="s">
        <v>21</v>
      </c>
      <c r="G730">
        <v>8</v>
      </c>
      <c r="H730" s="20">
        <v>570.07000000000005</v>
      </c>
      <c r="I730">
        <v>4560.5600000000004</v>
      </c>
      <c r="J730" s="20">
        <f t="shared" si="88"/>
        <v>4560.5600000000004</v>
      </c>
      <c r="K730" s="17" t="str">
        <f>IF('Main Data'!I730&gt;=5000,"High", "Low")</f>
        <v>Low</v>
      </c>
      <c r="L730" s="17">
        <f t="shared" si="89"/>
        <v>2024</v>
      </c>
      <c r="M730" s="17" t="str">
        <f t="shared" si="90"/>
        <v>Brittany Williams</v>
      </c>
      <c r="N730" s="17" t="str">
        <f t="shared" si="91"/>
        <v>BRITTANY WILLIAMS</v>
      </c>
      <c r="O730" s="20">
        <f t="shared" si="92"/>
        <v>4104.5040000000008</v>
      </c>
      <c r="P730" s="20" t="str">
        <f t="shared" si="93"/>
        <v>Sep-2024</v>
      </c>
      <c r="Q730" s="46">
        <f t="shared" si="94"/>
        <v>9</v>
      </c>
      <c r="R730" s="46">
        <f t="shared" si="95"/>
        <v>2024</v>
      </c>
    </row>
    <row r="731" spans="1:18">
      <c r="A731">
        <v>8706</v>
      </c>
      <c r="B731" s="2">
        <v>45560</v>
      </c>
      <c r="C731" t="s">
        <v>292</v>
      </c>
      <c r="D731" t="s">
        <v>10</v>
      </c>
      <c r="E731" t="s">
        <v>14</v>
      </c>
      <c r="F731" t="s">
        <v>35</v>
      </c>
      <c r="G731">
        <v>4</v>
      </c>
      <c r="H731" s="20">
        <v>711.28</v>
      </c>
      <c r="I731">
        <v>2845.12</v>
      </c>
      <c r="J731" s="20">
        <f t="shared" si="88"/>
        <v>2845.12</v>
      </c>
      <c r="K731" s="17" t="str">
        <f>IF('Main Data'!I731&gt;=5000,"High", "Low")</f>
        <v>Low</v>
      </c>
      <c r="L731" s="17">
        <f t="shared" si="89"/>
        <v>2024</v>
      </c>
      <c r="M731" s="17" t="str">
        <f t="shared" si="90"/>
        <v>Dr. Daniel Lee</v>
      </c>
      <c r="N731" s="17" t="str">
        <f t="shared" si="91"/>
        <v>DR. DANIEL LEE</v>
      </c>
      <c r="O731" s="20">
        <f t="shared" si="92"/>
        <v>2560.6080000000002</v>
      </c>
      <c r="P731" s="20" t="str">
        <f t="shared" si="93"/>
        <v>Sep-2024</v>
      </c>
      <c r="Q731" s="46">
        <f t="shared" si="94"/>
        <v>9</v>
      </c>
      <c r="R731" s="46">
        <f t="shared" si="95"/>
        <v>2024</v>
      </c>
    </row>
    <row r="732" spans="1:18">
      <c r="A732">
        <v>1344</v>
      </c>
      <c r="B732" s="2">
        <v>45560</v>
      </c>
      <c r="C732" t="s">
        <v>510</v>
      </c>
      <c r="D732" t="s">
        <v>10</v>
      </c>
      <c r="E732" t="s">
        <v>11</v>
      </c>
      <c r="F732" t="s">
        <v>12</v>
      </c>
      <c r="G732">
        <v>4</v>
      </c>
      <c r="H732" s="20">
        <v>497.36</v>
      </c>
      <c r="I732">
        <v>1989.44</v>
      </c>
      <c r="J732" s="20">
        <f t="shared" si="88"/>
        <v>1989.44</v>
      </c>
      <c r="K732" s="17" t="str">
        <f>IF('Main Data'!I732&gt;=5000,"High", "Low")</f>
        <v>Low</v>
      </c>
      <c r="L732" s="17">
        <f t="shared" si="89"/>
        <v>2024</v>
      </c>
      <c r="M732" s="17" t="str">
        <f t="shared" si="90"/>
        <v>Dennis Stevens</v>
      </c>
      <c r="N732" s="17" t="str">
        <f t="shared" si="91"/>
        <v>DENNIS STEVENS</v>
      </c>
      <c r="O732" s="20">
        <f t="shared" si="92"/>
        <v>1790.4960000000001</v>
      </c>
      <c r="P732" s="20" t="str">
        <f t="shared" si="93"/>
        <v>Sep-2024</v>
      </c>
      <c r="Q732" s="46">
        <f t="shared" si="94"/>
        <v>9</v>
      </c>
      <c r="R732" s="46">
        <f t="shared" si="95"/>
        <v>2024</v>
      </c>
    </row>
    <row r="733" spans="1:18">
      <c r="A733">
        <v>6254</v>
      </c>
      <c r="B733" s="2">
        <v>45560</v>
      </c>
      <c r="C733" t="s">
        <v>716</v>
      </c>
      <c r="D733" t="s">
        <v>17</v>
      </c>
      <c r="E733" t="s">
        <v>14</v>
      </c>
      <c r="F733" t="s">
        <v>15</v>
      </c>
      <c r="G733">
        <v>7</v>
      </c>
      <c r="H733" s="20">
        <v>397</v>
      </c>
      <c r="I733">
        <v>2779</v>
      </c>
      <c r="J733" s="20">
        <f t="shared" si="88"/>
        <v>2779</v>
      </c>
      <c r="K733" s="17" t="str">
        <f>IF('Main Data'!I733&gt;=5000,"High", "Low")</f>
        <v>Low</v>
      </c>
      <c r="L733" s="17">
        <f t="shared" si="89"/>
        <v>2024</v>
      </c>
      <c r="M733" s="17" t="str">
        <f t="shared" si="90"/>
        <v>Kurt Church</v>
      </c>
      <c r="N733" s="17" t="str">
        <f t="shared" si="91"/>
        <v>KURT CHURCH</v>
      </c>
      <c r="O733" s="20">
        <f t="shared" si="92"/>
        <v>2501.1</v>
      </c>
      <c r="P733" s="20" t="str">
        <f t="shared" si="93"/>
        <v>Sep-2024</v>
      </c>
      <c r="Q733" s="46">
        <f t="shared" si="94"/>
        <v>9</v>
      </c>
      <c r="R733" s="46">
        <f t="shared" si="95"/>
        <v>2024</v>
      </c>
    </row>
    <row r="734" spans="1:18">
      <c r="A734">
        <v>9351</v>
      </c>
      <c r="B734" s="2">
        <v>45562</v>
      </c>
      <c r="C734" t="s">
        <v>863</v>
      </c>
      <c r="D734" t="s">
        <v>10</v>
      </c>
      <c r="E734" t="s">
        <v>14</v>
      </c>
      <c r="F734" t="s">
        <v>21</v>
      </c>
      <c r="G734">
        <v>8</v>
      </c>
      <c r="H734" s="20">
        <v>531.77</v>
      </c>
      <c r="I734">
        <v>4254.16</v>
      </c>
      <c r="J734" s="20">
        <f t="shared" si="88"/>
        <v>4254.16</v>
      </c>
      <c r="K734" s="17" t="str">
        <f>IF('Main Data'!I734&gt;=5000,"High", "Low")</f>
        <v>Low</v>
      </c>
      <c r="L734" s="17">
        <f t="shared" si="89"/>
        <v>2024</v>
      </c>
      <c r="M734" s="17" t="str">
        <f t="shared" si="90"/>
        <v>Danny Barnes</v>
      </c>
      <c r="N734" s="17" t="str">
        <f t="shared" si="91"/>
        <v>DANNY BARNES</v>
      </c>
      <c r="O734" s="20">
        <f t="shared" si="92"/>
        <v>3828.7440000000001</v>
      </c>
      <c r="P734" s="20" t="str">
        <f t="shared" si="93"/>
        <v>Sep-2024</v>
      </c>
      <c r="Q734" s="46">
        <f t="shared" si="94"/>
        <v>9</v>
      </c>
      <c r="R734" s="46">
        <f t="shared" si="95"/>
        <v>2024</v>
      </c>
    </row>
    <row r="735" spans="1:18">
      <c r="A735">
        <v>8043</v>
      </c>
      <c r="B735" s="2">
        <v>45563</v>
      </c>
      <c r="C735" t="s">
        <v>291</v>
      </c>
      <c r="D735" t="s">
        <v>10</v>
      </c>
      <c r="E735" t="s">
        <v>14</v>
      </c>
      <c r="F735" t="s">
        <v>21</v>
      </c>
      <c r="G735">
        <v>3</v>
      </c>
      <c r="H735" s="20">
        <v>868.62</v>
      </c>
      <c r="I735">
        <v>2605.86</v>
      </c>
      <c r="J735" s="20">
        <f t="shared" si="88"/>
        <v>2605.86</v>
      </c>
      <c r="K735" s="17" t="str">
        <f>IF('Main Data'!I735&gt;=5000,"High", "Low")</f>
        <v>Low</v>
      </c>
      <c r="L735" s="17">
        <f t="shared" si="89"/>
        <v>2024</v>
      </c>
      <c r="M735" s="17" t="str">
        <f t="shared" si="90"/>
        <v>Patrick Farrell</v>
      </c>
      <c r="N735" s="17" t="str">
        <f t="shared" si="91"/>
        <v>PATRICK FARRELL</v>
      </c>
      <c r="O735" s="20">
        <f t="shared" si="92"/>
        <v>2345.2740000000003</v>
      </c>
      <c r="P735" s="20" t="str">
        <f t="shared" si="93"/>
        <v>Sep-2024</v>
      </c>
      <c r="Q735" s="46">
        <f t="shared" si="94"/>
        <v>9</v>
      </c>
      <c r="R735" s="46">
        <f t="shared" si="95"/>
        <v>2024</v>
      </c>
    </row>
    <row r="736" spans="1:18">
      <c r="A736">
        <v>4396</v>
      </c>
      <c r="B736" s="2">
        <v>45563</v>
      </c>
      <c r="C736" t="s">
        <v>529</v>
      </c>
      <c r="D736" t="s">
        <v>25</v>
      </c>
      <c r="E736" t="s">
        <v>20</v>
      </c>
      <c r="F736" t="s">
        <v>43</v>
      </c>
      <c r="G736">
        <v>3</v>
      </c>
      <c r="H736" s="20">
        <v>178.06</v>
      </c>
      <c r="I736">
        <v>534.18000000000006</v>
      </c>
      <c r="J736" s="20">
        <f t="shared" si="88"/>
        <v>534.18000000000006</v>
      </c>
      <c r="K736" s="17" t="str">
        <f>IF('Main Data'!I736&gt;=5000,"High", "Low")</f>
        <v>Low</v>
      </c>
      <c r="L736" s="17">
        <f t="shared" si="89"/>
        <v>2024</v>
      </c>
      <c r="M736" s="17" t="str">
        <f t="shared" si="90"/>
        <v>Mary Mclaughlin</v>
      </c>
      <c r="N736" s="17" t="str">
        <f t="shared" si="91"/>
        <v>MARY MCLAUGHLIN</v>
      </c>
      <c r="O736" s="20">
        <f t="shared" si="92"/>
        <v>480.76200000000006</v>
      </c>
      <c r="P736" s="20" t="str">
        <f t="shared" si="93"/>
        <v>Sep-2024</v>
      </c>
      <c r="Q736" s="46">
        <f t="shared" si="94"/>
        <v>9</v>
      </c>
      <c r="R736" s="46">
        <f t="shared" si="95"/>
        <v>2024</v>
      </c>
    </row>
    <row r="737" spans="1:18">
      <c r="A737">
        <v>1010</v>
      </c>
      <c r="B737" s="2">
        <v>45564</v>
      </c>
      <c r="C737" t="s">
        <v>948</v>
      </c>
      <c r="D737" t="s">
        <v>25</v>
      </c>
      <c r="E737" t="s">
        <v>20</v>
      </c>
      <c r="F737" t="s">
        <v>29</v>
      </c>
      <c r="G737">
        <v>9</v>
      </c>
      <c r="H737" s="20">
        <v>130.16999999999999</v>
      </c>
      <c r="I737">
        <v>1171.53</v>
      </c>
      <c r="J737" s="20">
        <f t="shared" si="88"/>
        <v>1171.53</v>
      </c>
      <c r="K737" s="17" t="str">
        <f>IF('Main Data'!I737&gt;=5000,"High", "Low")</f>
        <v>Low</v>
      </c>
      <c r="L737" s="17">
        <f t="shared" si="89"/>
        <v>2024</v>
      </c>
      <c r="M737" s="17" t="str">
        <f t="shared" si="90"/>
        <v>Ashley James</v>
      </c>
      <c r="N737" s="17" t="str">
        <f t="shared" si="91"/>
        <v>ASHLEY JAMES</v>
      </c>
      <c r="O737" s="20">
        <f t="shared" si="92"/>
        <v>1054.377</v>
      </c>
      <c r="P737" s="20" t="str">
        <f t="shared" si="93"/>
        <v>Sep-2024</v>
      </c>
      <c r="Q737" s="46">
        <f t="shared" si="94"/>
        <v>9</v>
      </c>
      <c r="R737" s="46">
        <f t="shared" si="95"/>
        <v>2024</v>
      </c>
    </row>
    <row r="738" spans="1:18">
      <c r="A738">
        <v>7668</v>
      </c>
      <c r="B738" s="2">
        <v>45565</v>
      </c>
      <c r="C738" t="s">
        <v>301</v>
      </c>
      <c r="D738" t="s">
        <v>31</v>
      </c>
      <c r="E738" t="s">
        <v>11</v>
      </c>
      <c r="F738" t="s">
        <v>15</v>
      </c>
      <c r="G738">
        <v>8</v>
      </c>
      <c r="H738" s="20">
        <v>38.950000000000003</v>
      </c>
      <c r="I738">
        <v>311.60000000000002</v>
      </c>
      <c r="J738" s="20">
        <f t="shared" si="88"/>
        <v>311.60000000000002</v>
      </c>
      <c r="K738" s="17" t="str">
        <f>IF('Main Data'!I738&gt;=5000,"High", "Low")</f>
        <v>Low</v>
      </c>
      <c r="L738" s="17">
        <f t="shared" si="89"/>
        <v>2024</v>
      </c>
      <c r="M738" s="17" t="str">
        <f t="shared" si="90"/>
        <v>Amanda Zavala</v>
      </c>
      <c r="N738" s="17" t="str">
        <f t="shared" si="91"/>
        <v>AMANDA ZAVALA</v>
      </c>
      <c r="O738" s="20">
        <f t="shared" si="92"/>
        <v>280.44000000000005</v>
      </c>
      <c r="P738" s="20" t="str">
        <f t="shared" si="93"/>
        <v>Sep-2024</v>
      </c>
      <c r="Q738" s="46">
        <f t="shared" si="94"/>
        <v>9</v>
      </c>
      <c r="R738" s="46">
        <f t="shared" si="95"/>
        <v>2024</v>
      </c>
    </row>
    <row r="739" spans="1:18">
      <c r="A739">
        <v>4989</v>
      </c>
      <c r="B739" s="2">
        <v>45566</v>
      </c>
      <c r="C739" t="s">
        <v>600</v>
      </c>
      <c r="D739" t="s">
        <v>10</v>
      </c>
      <c r="E739" t="s">
        <v>20</v>
      </c>
      <c r="F739" t="s">
        <v>21</v>
      </c>
      <c r="G739">
        <v>6</v>
      </c>
      <c r="H739" s="20">
        <v>57.73</v>
      </c>
      <c r="I739">
        <v>346.38</v>
      </c>
      <c r="J739" s="20">
        <f t="shared" si="88"/>
        <v>346.38</v>
      </c>
      <c r="K739" s="17" t="str">
        <f>IF('Main Data'!I739&gt;=5000,"High", "Low")</f>
        <v>Low</v>
      </c>
      <c r="L739" s="17">
        <f t="shared" si="89"/>
        <v>2024</v>
      </c>
      <c r="M739" s="17" t="str">
        <f t="shared" si="90"/>
        <v>Scott Lopez Md</v>
      </c>
      <c r="N739" s="17" t="str">
        <f t="shared" si="91"/>
        <v>SCOTT LOPEZ MD</v>
      </c>
      <c r="O739" s="20">
        <f t="shared" si="92"/>
        <v>311.74200000000002</v>
      </c>
      <c r="P739" s="20" t="str">
        <f t="shared" si="93"/>
        <v>Oct-2024</v>
      </c>
      <c r="Q739" s="46">
        <f t="shared" si="94"/>
        <v>10</v>
      </c>
      <c r="R739" s="46">
        <f t="shared" si="95"/>
        <v>2024</v>
      </c>
    </row>
    <row r="740" spans="1:18">
      <c r="A740">
        <v>5514</v>
      </c>
      <c r="B740" s="2">
        <v>45566</v>
      </c>
      <c r="C740" t="s">
        <v>973</v>
      </c>
      <c r="D740" t="s">
        <v>25</v>
      </c>
      <c r="E740" t="s">
        <v>14</v>
      </c>
      <c r="F740" t="s">
        <v>12</v>
      </c>
      <c r="G740">
        <v>3</v>
      </c>
      <c r="H740" s="20">
        <v>130.29</v>
      </c>
      <c r="I740">
        <v>390.87</v>
      </c>
      <c r="J740" s="20">
        <f t="shared" si="88"/>
        <v>390.87</v>
      </c>
      <c r="K740" s="17" t="str">
        <f>IF('Main Data'!I740&gt;=5000,"High", "Low")</f>
        <v>Low</v>
      </c>
      <c r="L740" s="17">
        <f t="shared" si="89"/>
        <v>2024</v>
      </c>
      <c r="M740" s="17" t="str">
        <f t="shared" si="90"/>
        <v>Mrs. Mary Porter</v>
      </c>
      <c r="N740" s="17" t="str">
        <f t="shared" si="91"/>
        <v>MRS. MARY PORTER</v>
      </c>
      <c r="O740" s="20">
        <f t="shared" si="92"/>
        <v>351.78300000000002</v>
      </c>
      <c r="P740" s="20" t="str">
        <f t="shared" si="93"/>
        <v>Oct-2024</v>
      </c>
      <c r="Q740" s="46">
        <f t="shared" si="94"/>
        <v>10</v>
      </c>
      <c r="R740" s="46">
        <f t="shared" si="95"/>
        <v>2024</v>
      </c>
    </row>
    <row r="741" spans="1:18">
      <c r="A741">
        <v>8586</v>
      </c>
      <c r="B741" s="2">
        <v>45567</v>
      </c>
      <c r="C741" t="s">
        <v>601</v>
      </c>
      <c r="D741" t="s">
        <v>25</v>
      </c>
      <c r="E741" t="s">
        <v>14</v>
      </c>
      <c r="F741" t="s">
        <v>43</v>
      </c>
      <c r="G741">
        <v>1</v>
      </c>
      <c r="H741" s="20">
        <v>977.4</v>
      </c>
      <c r="I741">
        <v>977.4</v>
      </c>
      <c r="J741" s="20">
        <f t="shared" si="88"/>
        <v>977.4</v>
      </c>
      <c r="K741" s="17" t="str">
        <f>IF('Main Data'!I741&gt;=5000,"High", "Low")</f>
        <v>Low</v>
      </c>
      <c r="L741" s="17">
        <f t="shared" si="89"/>
        <v>2024</v>
      </c>
      <c r="M741" s="17" t="str">
        <f t="shared" si="90"/>
        <v>Joseph Cunningham</v>
      </c>
      <c r="N741" s="17" t="str">
        <f t="shared" si="91"/>
        <v>JOSEPH CUNNINGHAM</v>
      </c>
      <c r="O741" s="20">
        <f t="shared" si="92"/>
        <v>879.66</v>
      </c>
      <c r="P741" s="20" t="str">
        <f t="shared" si="93"/>
        <v>Oct-2024</v>
      </c>
      <c r="Q741" s="46">
        <f t="shared" si="94"/>
        <v>10</v>
      </c>
      <c r="R741" s="46">
        <f t="shared" si="95"/>
        <v>2024</v>
      </c>
    </row>
    <row r="742" spans="1:18">
      <c r="A742">
        <v>4965</v>
      </c>
      <c r="B742" s="2">
        <v>45567</v>
      </c>
      <c r="C742" t="s">
        <v>814</v>
      </c>
      <c r="D742" t="s">
        <v>17</v>
      </c>
      <c r="E742" t="s">
        <v>14</v>
      </c>
      <c r="F742" t="s">
        <v>35</v>
      </c>
      <c r="G742">
        <v>7</v>
      </c>
      <c r="H742" s="20">
        <v>975.85</v>
      </c>
      <c r="I742">
        <v>6830.95</v>
      </c>
      <c r="J742" s="20">
        <f t="shared" si="88"/>
        <v>6830.95</v>
      </c>
      <c r="K742" s="17" t="str">
        <f>IF('Main Data'!I742&gt;=5000,"High", "Low")</f>
        <v>High</v>
      </c>
      <c r="L742" s="17">
        <f t="shared" si="89"/>
        <v>2024</v>
      </c>
      <c r="M742" s="17" t="str">
        <f t="shared" si="90"/>
        <v>Carla Figueroa</v>
      </c>
      <c r="N742" s="17" t="str">
        <f t="shared" si="91"/>
        <v>CARLA FIGUEROA</v>
      </c>
      <c r="O742" s="20">
        <f t="shared" si="92"/>
        <v>6147.8549999999996</v>
      </c>
      <c r="P742" s="20" t="str">
        <f t="shared" si="93"/>
        <v>Oct-2024</v>
      </c>
      <c r="Q742" s="46">
        <f t="shared" si="94"/>
        <v>10</v>
      </c>
      <c r="R742" s="46">
        <f t="shared" si="95"/>
        <v>2024</v>
      </c>
    </row>
    <row r="743" spans="1:18">
      <c r="A743">
        <v>5375</v>
      </c>
      <c r="B743" s="2">
        <v>45571</v>
      </c>
      <c r="C743" t="s">
        <v>827</v>
      </c>
      <c r="D743" t="s">
        <v>10</v>
      </c>
      <c r="E743" t="s">
        <v>11</v>
      </c>
      <c r="F743" t="s">
        <v>18</v>
      </c>
      <c r="G743">
        <v>8</v>
      </c>
      <c r="H743" s="20">
        <v>77.489999999999995</v>
      </c>
      <c r="I743">
        <v>619.91999999999996</v>
      </c>
      <c r="J743" s="20">
        <f t="shared" si="88"/>
        <v>619.91999999999996</v>
      </c>
      <c r="K743" s="17" t="str">
        <f>IF('Main Data'!I743&gt;=5000,"High", "Low")</f>
        <v>Low</v>
      </c>
      <c r="L743" s="17">
        <f t="shared" si="89"/>
        <v>2024</v>
      </c>
      <c r="M743" s="17" t="str">
        <f t="shared" si="90"/>
        <v>Lawrence Finley</v>
      </c>
      <c r="N743" s="17" t="str">
        <f t="shared" si="91"/>
        <v>LAWRENCE FINLEY</v>
      </c>
      <c r="O743" s="20">
        <f t="shared" si="92"/>
        <v>557.928</v>
      </c>
      <c r="P743" s="20" t="str">
        <f t="shared" si="93"/>
        <v>Oct-2024</v>
      </c>
      <c r="Q743" s="46">
        <f t="shared" si="94"/>
        <v>10</v>
      </c>
      <c r="R743" s="46">
        <f t="shared" si="95"/>
        <v>2024</v>
      </c>
    </row>
    <row r="744" spans="1:18">
      <c r="A744">
        <v>1854</v>
      </c>
      <c r="B744" s="2">
        <v>45571</v>
      </c>
      <c r="C744" t="s">
        <v>1002</v>
      </c>
      <c r="D744" t="s">
        <v>25</v>
      </c>
      <c r="E744" t="s">
        <v>20</v>
      </c>
      <c r="F744" t="s">
        <v>43</v>
      </c>
      <c r="G744">
        <v>1</v>
      </c>
      <c r="H744" s="20">
        <v>594.44000000000005</v>
      </c>
      <c r="I744">
        <v>594.44000000000005</v>
      </c>
      <c r="J744" s="20">
        <f t="shared" si="88"/>
        <v>594.44000000000005</v>
      </c>
      <c r="K744" s="17" t="str">
        <f>IF('Main Data'!I744&gt;=5000,"High", "Low")</f>
        <v>Low</v>
      </c>
      <c r="L744" s="17">
        <f t="shared" si="89"/>
        <v>2024</v>
      </c>
      <c r="M744" s="17" t="str">
        <f t="shared" si="90"/>
        <v>Kevin King</v>
      </c>
      <c r="N744" s="17" t="str">
        <f t="shared" si="91"/>
        <v>KEVIN KING</v>
      </c>
      <c r="O744" s="20">
        <f t="shared" si="92"/>
        <v>534.99600000000009</v>
      </c>
      <c r="P744" s="20" t="str">
        <f t="shared" si="93"/>
        <v>Oct-2024</v>
      </c>
      <c r="Q744" s="46">
        <f t="shared" si="94"/>
        <v>10</v>
      </c>
      <c r="R744" s="46">
        <f t="shared" si="95"/>
        <v>2024</v>
      </c>
    </row>
    <row r="745" spans="1:18">
      <c r="A745">
        <v>5941</v>
      </c>
      <c r="B745" s="2">
        <v>45572</v>
      </c>
      <c r="C745" t="s">
        <v>355</v>
      </c>
      <c r="D745" t="s">
        <v>17</v>
      </c>
      <c r="E745" t="s">
        <v>14</v>
      </c>
      <c r="F745" t="s">
        <v>15</v>
      </c>
      <c r="G745">
        <v>5</v>
      </c>
      <c r="H745" s="20">
        <v>228.56</v>
      </c>
      <c r="I745">
        <v>1142.8</v>
      </c>
      <c r="J745" s="20">
        <f t="shared" si="88"/>
        <v>1142.8</v>
      </c>
      <c r="K745" s="17" t="str">
        <f>IF('Main Data'!I745&gt;=5000,"High", "Low")</f>
        <v>Low</v>
      </c>
      <c r="L745" s="17">
        <f t="shared" si="89"/>
        <v>2024</v>
      </c>
      <c r="M745" s="17" t="str">
        <f t="shared" si="90"/>
        <v>Elizabeth Hill</v>
      </c>
      <c r="N745" s="17" t="str">
        <f t="shared" si="91"/>
        <v>ELIZABETH HILL</v>
      </c>
      <c r="O745" s="20">
        <f t="shared" si="92"/>
        <v>1028.52</v>
      </c>
      <c r="P745" s="20" t="str">
        <f t="shared" si="93"/>
        <v>Oct-2024</v>
      </c>
      <c r="Q745" s="46">
        <f t="shared" si="94"/>
        <v>10</v>
      </c>
      <c r="R745" s="46">
        <f t="shared" si="95"/>
        <v>2024</v>
      </c>
    </row>
    <row r="746" spans="1:18">
      <c r="A746">
        <v>4666</v>
      </c>
      <c r="B746" s="2">
        <v>45573</v>
      </c>
      <c r="C746" t="s">
        <v>430</v>
      </c>
      <c r="D746" t="s">
        <v>17</v>
      </c>
      <c r="E746" t="s">
        <v>14</v>
      </c>
      <c r="F746" t="s">
        <v>35</v>
      </c>
      <c r="G746">
        <v>3</v>
      </c>
      <c r="H746" s="20">
        <v>141.38999999999999</v>
      </c>
      <c r="I746">
        <v>424.17</v>
      </c>
      <c r="J746" s="20">
        <f t="shared" si="88"/>
        <v>424.16999999999996</v>
      </c>
      <c r="K746" s="17" t="str">
        <f>IF('Main Data'!I746&gt;=5000,"High", "Low")</f>
        <v>Low</v>
      </c>
      <c r="L746" s="17">
        <f t="shared" si="89"/>
        <v>2024</v>
      </c>
      <c r="M746" s="17" t="str">
        <f t="shared" si="90"/>
        <v>David Carlson</v>
      </c>
      <c r="N746" s="17" t="str">
        <f t="shared" si="91"/>
        <v>DAVID CARLSON</v>
      </c>
      <c r="O746" s="20">
        <f t="shared" si="92"/>
        <v>381.75299999999999</v>
      </c>
      <c r="P746" s="20" t="str">
        <f t="shared" si="93"/>
        <v>Oct-2024</v>
      </c>
      <c r="Q746" s="46">
        <f t="shared" si="94"/>
        <v>10</v>
      </c>
      <c r="R746" s="46">
        <f t="shared" si="95"/>
        <v>2024</v>
      </c>
    </row>
    <row r="747" spans="1:18">
      <c r="A747">
        <v>7769</v>
      </c>
      <c r="B747" s="2">
        <v>45573</v>
      </c>
      <c r="C747" t="s">
        <v>503</v>
      </c>
      <c r="D747" t="s">
        <v>25</v>
      </c>
      <c r="E747" t="s">
        <v>11</v>
      </c>
      <c r="F747" t="s">
        <v>12</v>
      </c>
      <c r="G747">
        <v>5</v>
      </c>
      <c r="H747" s="20">
        <v>718.67</v>
      </c>
      <c r="I747">
        <v>3593.35</v>
      </c>
      <c r="J747" s="20">
        <f t="shared" si="88"/>
        <v>3593.35</v>
      </c>
      <c r="K747" s="17" t="str">
        <f>IF('Main Data'!I747&gt;=5000,"High", "Low")</f>
        <v>Low</v>
      </c>
      <c r="L747" s="17">
        <f t="shared" si="89"/>
        <v>2024</v>
      </c>
      <c r="M747" s="17" t="str">
        <f t="shared" si="90"/>
        <v>David Meyers</v>
      </c>
      <c r="N747" s="17" t="str">
        <f t="shared" si="91"/>
        <v>DAVID MEYERS</v>
      </c>
      <c r="O747" s="20">
        <f t="shared" si="92"/>
        <v>3234.0149999999999</v>
      </c>
      <c r="P747" s="20" t="str">
        <f t="shared" si="93"/>
        <v>Oct-2024</v>
      </c>
      <c r="Q747" s="46">
        <f t="shared" si="94"/>
        <v>10</v>
      </c>
      <c r="R747" s="46">
        <f t="shared" si="95"/>
        <v>2024</v>
      </c>
    </row>
    <row r="748" spans="1:18">
      <c r="A748">
        <v>8055</v>
      </c>
      <c r="B748" s="2">
        <v>45573</v>
      </c>
      <c r="C748" t="s">
        <v>796</v>
      </c>
      <c r="D748" t="s">
        <v>17</v>
      </c>
      <c r="E748" t="s">
        <v>20</v>
      </c>
      <c r="F748" t="s">
        <v>26</v>
      </c>
      <c r="G748">
        <v>4</v>
      </c>
      <c r="H748" s="20">
        <v>920.2</v>
      </c>
      <c r="I748">
        <v>3680.8</v>
      </c>
      <c r="J748" s="20">
        <f t="shared" si="88"/>
        <v>3680.8</v>
      </c>
      <c r="K748" s="17" t="str">
        <f>IF('Main Data'!I748&gt;=5000,"High", "Low")</f>
        <v>Low</v>
      </c>
      <c r="L748" s="17">
        <f t="shared" si="89"/>
        <v>2024</v>
      </c>
      <c r="M748" s="17" t="str">
        <f t="shared" si="90"/>
        <v>John Lin</v>
      </c>
      <c r="N748" s="17" t="str">
        <f t="shared" si="91"/>
        <v>JOHN LIN</v>
      </c>
      <c r="O748" s="20">
        <f t="shared" si="92"/>
        <v>3312.7200000000003</v>
      </c>
      <c r="P748" s="20" t="str">
        <f t="shared" si="93"/>
        <v>Oct-2024</v>
      </c>
      <c r="Q748" s="46">
        <f t="shared" si="94"/>
        <v>10</v>
      </c>
      <c r="R748" s="46">
        <f t="shared" si="95"/>
        <v>2024</v>
      </c>
    </row>
    <row r="749" spans="1:18">
      <c r="A749">
        <v>2891</v>
      </c>
      <c r="B749" s="2">
        <v>45574</v>
      </c>
      <c r="C749" t="s">
        <v>959</v>
      </c>
      <c r="D749" t="s">
        <v>17</v>
      </c>
      <c r="E749" t="s">
        <v>14</v>
      </c>
      <c r="F749" t="s">
        <v>15</v>
      </c>
      <c r="G749">
        <v>1</v>
      </c>
      <c r="H749" s="20">
        <v>586.6</v>
      </c>
      <c r="I749">
        <v>586.6</v>
      </c>
      <c r="J749" s="20">
        <f t="shared" si="88"/>
        <v>586.6</v>
      </c>
      <c r="K749" s="17" t="str">
        <f>IF('Main Data'!I749&gt;=5000,"High", "Low")</f>
        <v>Low</v>
      </c>
      <c r="L749" s="17">
        <f t="shared" si="89"/>
        <v>2024</v>
      </c>
      <c r="M749" s="17" t="str">
        <f t="shared" si="90"/>
        <v>Bobby Bolton</v>
      </c>
      <c r="N749" s="17" t="str">
        <f t="shared" si="91"/>
        <v>BOBBY BOLTON</v>
      </c>
      <c r="O749" s="20">
        <f t="shared" si="92"/>
        <v>527.94000000000005</v>
      </c>
      <c r="P749" s="20" t="str">
        <f t="shared" si="93"/>
        <v>Oct-2024</v>
      </c>
      <c r="Q749" s="46">
        <f t="shared" si="94"/>
        <v>10</v>
      </c>
      <c r="R749" s="46">
        <f t="shared" si="95"/>
        <v>2024</v>
      </c>
    </row>
    <row r="750" spans="1:18">
      <c r="A750">
        <v>7989</v>
      </c>
      <c r="B750" s="2">
        <v>45576</v>
      </c>
      <c r="C750" t="s">
        <v>460</v>
      </c>
      <c r="D750" t="s">
        <v>10</v>
      </c>
      <c r="E750" t="s">
        <v>20</v>
      </c>
      <c r="F750" t="s">
        <v>26</v>
      </c>
      <c r="G750">
        <v>1</v>
      </c>
      <c r="H750" s="20">
        <v>167.95</v>
      </c>
      <c r="I750">
        <v>167.95</v>
      </c>
      <c r="J750" s="20">
        <f t="shared" si="88"/>
        <v>167.95</v>
      </c>
      <c r="K750" s="17" t="str">
        <f>IF('Main Data'!I750&gt;=5000,"High", "Low")</f>
        <v>Low</v>
      </c>
      <c r="L750" s="17">
        <f t="shared" si="89"/>
        <v>2024</v>
      </c>
      <c r="M750" s="17" t="str">
        <f t="shared" si="90"/>
        <v>William Scott</v>
      </c>
      <c r="N750" s="17" t="str">
        <f t="shared" si="91"/>
        <v>WILLIAM SCOTT</v>
      </c>
      <c r="O750" s="20">
        <f t="shared" si="92"/>
        <v>151.155</v>
      </c>
      <c r="P750" s="20" t="str">
        <f t="shared" si="93"/>
        <v>Oct-2024</v>
      </c>
      <c r="Q750" s="46">
        <f t="shared" si="94"/>
        <v>10</v>
      </c>
      <c r="R750" s="46">
        <f t="shared" si="95"/>
        <v>2024</v>
      </c>
    </row>
    <row r="751" spans="1:18">
      <c r="A751">
        <v>6482</v>
      </c>
      <c r="B751" s="2">
        <v>45576</v>
      </c>
      <c r="C751" t="s">
        <v>741</v>
      </c>
      <c r="D751" t="s">
        <v>17</v>
      </c>
      <c r="E751" t="s">
        <v>14</v>
      </c>
      <c r="F751" t="s">
        <v>15</v>
      </c>
      <c r="G751">
        <v>1</v>
      </c>
      <c r="H751" s="20">
        <v>802.35</v>
      </c>
      <c r="I751">
        <v>802.35</v>
      </c>
      <c r="J751" s="20">
        <f t="shared" si="88"/>
        <v>802.35</v>
      </c>
      <c r="K751" s="17" t="str">
        <f>IF('Main Data'!I751&gt;=5000,"High", "Low")</f>
        <v>Low</v>
      </c>
      <c r="L751" s="17">
        <f t="shared" si="89"/>
        <v>2024</v>
      </c>
      <c r="M751" s="17" t="str">
        <f t="shared" si="90"/>
        <v>Christopher Mathews</v>
      </c>
      <c r="N751" s="17" t="str">
        <f t="shared" si="91"/>
        <v>CHRISTOPHER MATHEWS</v>
      </c>
      <c r="O751" s="20">
        <f t="shared" si="92"/>
        <v>722.11500000000001</v>
      </c>
      <c r="P751" s="20" t="str">
        <f t="shared" si="93"/>
        <v>Oct-2024</v>
      </c>
      <c r="Q751" s="46">
        <f t="shared" si="94"/>
        <v>10</v>
      </c>
      <c r="R751" s="46">
        <f t="shared" si="95"/>
        <v>2024</v>
      </c>
    </row>
    <row r="752" spans="1:18">
      <c r="A752">
        <v>2703</v>
      </c>
      <c r="B752" s="2">
        <v>45576</v>
      </c>
      <c r="C752" t="s">
        <v>791</v>
      </c>
      <c r="D752" t="s">
        <v>10</v>
      </c>
      <c r="E752" t="s">
        <v>14</v>
      </c>
      <c r="F752" t="s">
        <v>15</v>
      </c>
      <c r="G752">
        <v>4</v>
      </c>
      <c r="H752" s="20">
        <v>312.47000000000003</v>
      </c>
      <c r="I752">
        <v>1249.8800000000001</v>
      </c>
      <c r="J752" s="20">
        <f t="shared" si="88"/>
        <v>1249.8800000000001</v>
      </c>
      <c r="K752" s="17" t="str">
        <f>IF('Main Data'!I752&gt;=5000,"High", "Low")</f>
        <v>Low</v>
      </c>
      <c r="L752" s="17">
        <f t="shared" si="89"/>
        <v>2024</v>
      </c>
      <c r="M752" s="17" t="str">
        <f t="shared" si="90"/>
        <v>Amber Mckee</v>
      </c>
      <c r="N752" s="17" t="str">
        <f t="shared" si="91"/>
        <v>AMBER MCKEE</v>
      </c>
      <c r="O752" s="20">
        <f t="shared" si="92"/>
        <v>1124.8920000000001</v>
      </c>
      <c r="P752" s="20" t="str">
        <f t="shared" si="93"/>
        <v>Oct-2024</v>
      </c>
      <c r="Q752" s="46">
        <f t="shared" si="94"/>
        <v>10</v>
      </c>
      <c r="R752" s="46">
        <f t="shared" si="95"/>
        <v>2024</v>
      </c>
    </row>
    <row r="753" spans="1:18">
      <c r="A753">
        <v>8678</v>
      </c>
      <c r="B753" s="2">
        <v>45577</v>
      </c>
      <c r="C753" t="s">
        <v>38</v>
      </c>
      <c r="D753" t="s">
        <v>17</v>
      </c>
      <c r="E753" t="s">
        <v>14</v>
      </c>
      <c r="F753" t="s">
        <v>26</v>
      </c>
      <c r="G753">
        <v>2</v>
      </c>
      <c r="H753" s="20">
        <v>212.93</v>
      </c>
      <c r="I753">
        <v>425.86</v>
      </c>
      <c r="J753" s="20">
        <f t="shared" si="88"/>
        <v>425.86</v>
      </c>
      <c r="K753" s="17" t="str">
        <f>IF('Main Data'!I753&gt;=5000,"High", "Low")</f>
        <v>Low</v>
      </c>
      <c r="L753" s="17">
        <f t="shared" si="89"/>
        <v>2024</v>
      </c>
      <c r="M753" s="17" t="str">
        <f t="shared" si="90"/>
        <v>Megan Williams</v>
      </c>
      <c r="N753" s="17" t="str">
        <f t="shared" si="91"/>
        <v>MEGAN WILLIAMS</v>
      </c>
      <c r="O753" s="20">
        <f t="shared" si="92"/>
        <v>383.274</v>
      </c>
      <c r="P753" s="20" t="str">
        <f t="shared" si="93"/>
        <v>Oct-2024</v>
      </c>
      <c r="Q753" s="46">
        <f t="shared" si="94"/>
        <v>10</v>
      </c>
      <c r="R753" s="46">
        <f t="shared" si="95"/>
        <v>2024</v>
      </c>
    </row>
    <row r="754" spans="1:18">
      <c r="A754">
        <v>5691</v>
      </c>
      <c r="B754" s="2">
        <v>45577</v>
      </c>
      <c r="C754" t="s">
        <v>257</v>
      </c>
      <c r="D754" t="s">
        <v>10</v>
      </c>
      <c r="E754" t="s">
        <v>14</v>
      </c>
      <c r="F754" t="s">
        <v>35</v>
      </c>
      <c r="G754">
        <v>3</v>
      </c>
      <c r="H754" s="20">
        <v>584.29</v>
      </c>
      <c r="I754">
        <v>1752.87</v>
      </c>
      <c r="J754" s="20">
        <f t="shared" si="88"/>
        <v>1752.87</v>
      </c>
      <c r="K754" s="17" t="str">
        <f>IF('Main Data'!I754&gt;=5000,"High", "Low")</f>
        <v>Low</v>
      </c>
      <c r="L754" s="17">
        <f t="shared" si="89"/>
        <v>2024</v>
      </c>
      <c r="M754" s="17" t="str">
        <f t="shared" si="90"/>
        <v>Alyssa Johnson</v>
      </c>
      <c r="N754" s="17" t="str">
        <f t="shared" si="91"/>
        <v>ALYSSA JOHNSON</v>
      </c>
      <c r="O754" s="20">
        <f t="shared" si="92"/>
        <v>1577.5830000000001</v>
      </c>
      <c r="P754" s="20" t="str">
        <f t="shared" si="93"/>
        <v>Oct-2024</v>
      </c>
      <c r="Q754" s="46">
        <f t="shared" si="94"/>
        <v>10</v>
      </c>
      <c r="R754" s="46">
        <f t="shared" si="95"/>
        <v>2024</v>
      </c>
    </row>
    <row r="755" spans="1:18">
      <c r="A755">
        <v>3086</v>
      </c>
      <c r="B755" s="2">
        <v>45577</v>
      </c>
      <c r="C755" t="s">
        <v>840</v>
      </c>
      <c r="D755" t="s">
        <v>25</v>
      </c>
      <c r="E755" t="s">
        <v>20</v>
      </c>
      <c r="F755" t="s">
        <v>18</v>
      </c>
      <c r="G755">
        <v>8</v>
      </c>
      <c r="H755" s="20">
        <v>623.39</v>
      </c>
      <c r="I755">
        <v>4987.12</v>
      </c>
      <c r="J755" s="20">
        <f t="shared" si="88"/>
        <v>4987.12</v>
      </c>
      <c r="K755" s="17" t="str">
        <f>IF('Main Data'!I755&gt;=5000,"High", "Low")</f>
        <v>Low</v>
      </c>
      <c r="L755" s="17">
        <f t="shared" si="89"/>
        <v>2024</v>
      </c>
      <c r="M755" s="17" t="str">
        <f t="shared" si="90"/>
        <v>Ricky Lewis</v>
      </c>
      <c r="N755" s="17" t="str">
        <f t="shared" si="91"/>
        <v>RICKY LEWIS</v>
      </c>
      <c r="O755" s="20">
        <f t="shared" si="92"/>
        <v>4488.4080000000004</v>
      </c>
      <c r="P755" s="20" t="str">
        <f t="shared" si="93"/>
        <v>Oct-2024</v>
      </c>
      <c r="Q755" s="46">
        <f t="shared" si="94"/>
        <v>10</v>
      </c>
      <c r="R755" s="46">
        <f t="shared" si="95"/>
        <v>2024</v>
      </c>
    </row>
    <row r="756" spans="1:18">
      <c r="A756">
        <v>2196</v>
      </c>
      <c r="B756" s="2">
        <v>45577</v>
      </c>
      <c r="C756" t="s">
        <v>996</v>
      </c>
      <c r="D756" t="s">
        <v>25</v>
      </c>
      <c r="E756" t="s">
        <v>14</v>
      </c>
      <c r="F756" t="s">
        <v>35</v>
      </c>
      <c r="G756">
        <v>1</v>
      </c>
      <c r="H756" s="20">
        <v>819.61</v>
      </c>
      <c r="I756">
        <v>819.61</v>
      </c>
      <c r="J756" s="20">
        <f t="shared" si="88"/>
        <v>819.61</v>
      </c>
      <c r="K756" s="17" t="str">
        <f>IF('Main Data'!I756&gt;=5000,"High", "Low")</f>
        <v>Low</v>
      </c>
      <c r="L756" s="17">
        <f t="shared" si="89"/>
        <v>2024</v>
      </c>
      <c r="M756" s="17" t="str">
        <f t="shared" si="90"/>
        <v>Robert Alexander</v>
      </c>
      <c r="N756" s="17" t="str">
        <f t="shared" si="91"/>
        <v>ROBERT ALEXANDER</v>
      </c>
      <c r="O756" s="20">
        <f t="shared" si="92"/>
        <v>737.649</v>
      </c>
      <c r="P756" s="20" t="str">
        <f t="shared" si="93"/>
        <v>Oct-2024</v>
      </c>
      <c r="Q756" s="46">
        <f t="shared" si="94"/>
        <v>10</v>
      </c>
      <c r="R756" s="46">
        <f t="shared" si="95"/>
        <v>2024</v>
      </c>
    </row>
    <row r="757" spans="1:18">
      <c r="A757">
        <v>4024</v>
      </c>
      <c r="B757" s="2">
        <v>45578</v>
      </c>
      <c r="C757" t="s">
        <v>904</v>
      </c>
      <c r="D757" t="s">
        <v>17</v>
      </c>
      <c r="E757" t="s">
        <v>20</v>
      </c>
      <c r="F757" t="s">
        <v>43</v>
      </c>
      <c r="G757">
        <v>4</v>
      </c>
      <c r="H757" s="20">
        <v>322.25</v>
      </c>
      <c r="I757">
        <v>1289</v>
      </c>
      <c r="J757" s="20">
        <f t="shared" si="88"/>
        <v>1289</v>
      </c>
      <c r="K757" s="17" t="str">
        <f>IF('Main Data'!I757&gt;=5000,"High", "Low")</f>
        <v>Low</v>
      </c>
      <c r="L757" s="17">
        <f t="shared" si="89"/>
        <v>2024</v>
      </c>
      <c r="M757" s="17" t="str">
        <f t="shared" si="90"/>
        <v>Mr. Dennis Brown</v>
      </c>
      <c r="N757" s="17" t="str">
        <f t="shared" si="91"/>
        <v>MR. DENNIS BROWN</v>
      </c>
      <c r="O757" s="20">
        <f t="shared" si="92"/>
        <v>1160.1000000000001</v>
      </c>
      <c r="P757" s="20" t="str">
        <f t="shared" si="93"/>
        <v>Oct-2024</v>
      </c>
      <c r="Q757" s="46">
        <f t="shared" si="94"/>
        <v>10</v>
      </c>
      <c r="R757" s="46">
        <f t="shared" si="95"/>
        <v>2024</v>
      </c>
    </row>
    <row r="758" spans="1:18">
      <c r="A758">
        <v>4035</v>
      </c>
      <c r="B758" s="2">
        <v>45578</v>
      </c>
      <c r="C758" t="s">
        <v>938</v>
      </c>
      <c r="D758" t="s">
        <v>25</v>
      </c>
      <c r="E758" t="s">
        <v>14</v>
      </c>
      <c r="F758" t="s">
        <v>35</v>
      </c>
      <c r="G758">
        <v>4</v>
      </c>
      <c r="H758" s="20">
        <v>663.7</v>
      </c>
      <c r="I758">
        <v>2654.8</v>
      </c>
      <c r="J758" s="20">
        <f t="shared" si="88"/>
        <v>2654.8</v>
      </c>
      <c r="K758" s="17" t="str">
        <f>IF('Main Data'!I758&gt;=5000,"High", "Low")</f>
        <v>Low</v>
      </c>
      <c r="L758" s="17">
        <f t="shared" si="89"/>
        <v>2024</v>
      </c>
      <c r="M758" s="17" t="str">
        <f t="shared" si="90"/>
        <v>Emily Howard</v>
      </c>
      <c r="N758" s="17" t="str">
        <f t="shared" si="91"/>
        <v>EMILY HOWARD</v>
      </c>
      <c r="O758" s="20">
        <f t="shared" si="92"/>
        <v>2389.3200000000002</v>
      </c>
      <c r="P758" s="20" t="str">
        <f t="shared" si="93"/>
        <v>Oct-2024</v>
      </c>
      <c r="Q758" s="46">
        <f t="shared" si="94"/>
        <v>10</v>
      </c>
      <c r="R758" s="46">
        <f t="shared" si="95"/>
        <v>2024</v>
      </c>
    </row>
    <row r="759" spans="1:18">
      <c r="A759">
        <v>8789</v>
      </c>
      <c r="B759" s="2">
        <v>45579</v>
      </c>
      <c r="C759" t="s">
        <v>84</v>
      </c>
      <c r="D759" t="s">
        <v>31</v>
      </c>
      <c r="E759" t="s">
        <v>11</v>
      </c>
      <c r="F759" t="s">
        <v>15</v>
      </c>
      <c r="G759">
        <v>7</v>
      </c>
      <c r="H759" s="20">
        <v>281.31</v>
      </c>
      <c r="I759">
        <v>1969.17</v>
      </c>
      <c r="J759" s="20">
        <f t="shared" si="88"/>
        <v>1969.17</v>
      </c>
      <c r="K759" s="17" t="str">
        <f>IF('Main Data'!I759&gt;=5000,"High", "Low")</f>
        <v>Low</v>
      </c>
      <c r="L759" s="17">
        <f t="shared" si="89"/>
        <v>2024</v>
      </c>
      <c r="M759" s="17" t="str">
        <f t="shared" si="90"/>
        <v>Joe Williams</v>
      </c>
      <c r="N759" s="17" t="str">
        <f t="shared" si="91"/>
        <v>JOE WILLIAMS</v>
      </c>
      <c r="O759" s="20">
        <f t="shared" si="92"/>
        <v>1772.2529999999999</v>
      </c>
      <c r="P759" s="20" t="str">
        <f t="shared" si="93"/>
        <v>Oct-2024</v>
      </c>
      <c r="Q759" s="46">
        <f t="shared" si="94"/>
        <v>10</v>
      </c>
      <c r="R759" s="46">
        <f t="shared" si="95"/>
        <v>2024</v>
      </c>
    </row>
    <row r="760" spans="1:18">
      <c r="A760">
        <v>6432</v>
      </c>
      <c r="B760" s="2">
        <v>45580</v>
      </c>
      <c r="C760" t="s">
        <v>237</v>
      </c>
      <c r="D760" t="s">
        <v>10</v>
      </c>
      <c r="E760" t="s">
        <v>14</v>
      </c>
      <c r="F760" t="s">
        <v>15</v>
      </c>
      <c r="G760">
        <v>9</v>
      </c>
      <c r="H760" s="20">
        <v>184.76</v>
      </c>
      <c r="I760">
        <v>1662.84</v>
      </c>
      <c r="J760" s="20">
        <f t="shared" si="88"/>
        <v>1662.84</v>
      </c>
      <c r="K760" s="17" t="str">
        <f>IF('Main Data'!I760&gt;=5000,"High", "Low")</f>
        <v>Low</v>
      </c>
      <c r="L760" s="17">
        <f t="shared" si="89"/>
        <v>2024</v>
      </c>
      <c r="M760" s="17" t="str">
        <f t="shared" si="90"/>
        <v>Jeremiah Fisher</v>
      </c>
      <c r="N760" s="17" t="str">
        <f t="shared" si="91"/>
        <v>JEREMIAH FISHER</v>
      </c>
      <c r="O760" s="20">
        <f t="shared" si="92"/>
        <v>1496.556</v>
      </c>
      <c r="P760" s="20" t="str">
        <f t="shared" si="93"/>
        <v>Oct-2024</v>
      </c>
      <c r="Q760" s="46">
        <f t="shared" si="94"/>
        <v>10</v>
      </c>
      <c r="R760" s="46">
        <f t="shared" si="95"/>
        <v>2024</v>
      </c>
    </row>
    <row r="761" spans="1:18">
      <c r="A761">
        <v>2968</v>
      </c>
      <c r="B761" s="2">
        <v>45581</v>
      </c>
      <c r="C761" t="s">
        <v>353</v>
      </c>
      <c r="D761" t="s">
        <v>10</v>
      </c>
      <c r="E761" t="s">
        <v>14</v>
      </c>
      <c r="F761" t="s">
        <v>12</v>
      </c>
      <c r="G761">
        <v>8</v>
      </c>
      <c r="H761" s="20">
        <v>796.86</v>
      </c>
      <c r="I761">
        <v>6374.88</v>
      </c>
      <c r="J761" s="20">
        <f t="shared" si="88"/>
        <v>6374.88</v>
      </c>
      <c r="K761" s="17" t="str">
        <f>IF('Main Data'!I761&gt;=5000,"High", "Low")</f>
        <v>High</v>
      </c>
      <c r="L761" s="17">
        <f t="shared" si="89"/>
        <v>2024</v>
      </c>
      <c r="M761" s="17" t="str">
        <f t="shared" si="90"/>
        <v>James Campbell</v>
      </c>
      <c r="N761" s="17" t="str">
        <f t="shared" si="91"/>
        <v>JAMES CAMPBELL</v>
      </c>
      <c r="O761" s="20">
        <f t="shared" si="92"/>
        <v>5737.3919999999998</v>
      </c>
      <c r="P761" s="20" t="str">
        <f t="shared" si="93"/>
        <v>Oct-2024</v>
      </c>
      <c r="Q761" s="46">
        <f t="shared" si="94"/>
        <v>10</v>
      </c>
      <c r="R761" s="46">
        <f t="shared" si="95"/>
        <v>2024</v>
      </c>
    </row>
    <row r="762" spans="1:18">
      <c r="A762">
        <v>9528</v>
      </c>
      <c r="B762" s="2">
        <v>45581</v>
      </c>
      <c r="C762" t="s">
        <v>495</v>
      </c>
      <c r="D762" t="s">
        <v>17</v>
      </c>
      <c r="E762" t="s">
        <v>14</v>
      </c>
      <c r="F762" t="s">
        <v>35</v>
      </c>
      <c r="G762">
        <v>9</v>
      </c>
      <c r="H762" s="20">
        <v>284.06</v>
      </c>
      <c r="I762">
        <v>2556.54</v>
      </c>
      <c r="J762" s="20">
        <f t="shared" si="88"/>
        <v>2556.54</v>
      </c>
      <c r="K762" s="17" t="str">
        <f>IF('Main Data'!I762&gt;=5000,"High", "Low")</f>
        <v>Low</v>
      </c>
      <c r="L762" s="17">
        <f t="shared" si="89"/>
        <v>2024</v>
      </c>
      <c r="M762" s="17" t="str">
        <f t="shared" si="90"/>
        <v>Andrew Kelly</v>
      </c>
      <c r="N762" s="17" t="str">
        <f t="shared" si="91"/>
        <v>ANDREW KELLY</v>
      </c>
      <c r="O762" s="20">
        <f t="shared" si="92"/>
        <v>2300.886</v>
      </c>
      <c r="P762" s="20" t="str">
        <f t="shared" si="93"/>
        <v>Oct-2024</v>
      </c>
      <c r="Q762" s="46">
        <f t="shared" si="94"/>
        <v>10</v>
      </c>
      <c r="R762" s="46">
        <f t="shared" si="95"/>
        <v>2024</v>
      </c>
    </row>
    <row r="763" spans="1:18">
      <c r="A763">
        <v>5378</v>
      </c>
      <c r="B763" s="2">
        <v>45581</v>
      </c>
      <c r="C763" t="s">
        <v>776</v>
      </c>
      <c r="D763" t="s">
        <v>17</v>
      </c>
      <c r="E763" t="s">
        <v>20</v>
      </c>
      <c r="F763" t="s">
        <v>29</v>
      </c>
      <c r="G763">
        <v>1</v>
      </c>
      <c r="H763" s="20">
        <v>525.75</v>
      </c>
      <c r="I763">
        <v>525.75</v>
      </c>
      <c r="J763" s="20">
        <f t="shared" si="88"/>
        <v>525.75</v>
      </c>
      <c r="K763" s="17" t="str">
        <f>IF('Main Data'!I763&gt;=5000,"High", "Low")</f>
        <v>Low</v>
      </c>
      <c r="L763" s="17">
        <f t="shared" si="89"/>
        <v>2024</v>
      </c>
      <c r="M763" s="17" t="str">
        <f t="shared" si="90"/>
        <v>Gabriel Simpson</v>
      </c>
      <c r="N763" s="17" t="str">
        <f t="shared" si="91"/>
        <v>GABRIEL SIMPSON</v>
      </c>
      <c r="O763" s="20">
        <f t="shared" si="92"/>
        <v>473.17500000000001</v>
      </c>
      <c r="P763" s="20" t="str">
        <f t="shared" si="93"/>
        <v>Oct-2024</v>
      </c>
      <c r="Q763" s="46">
        <f t="shared" si="94"/>
        <v>10</v>
      </c>
      <c r="R763" s="46">
        <f t="shared" si="95"/>
        <v>2024</v>
      </c>
    </row>
    <row r="764" spans="1:18">
      <c r="A764">
        <v>9746</v>
      </c>
      <c r="B764" s="2">
        <v>45582</v>
      </c>
      <c r="C764" t="s">
        <v>213</v>
      </c>
      <c r="D764" t="s">
        <v>25</v>
      </c>
      <c r="E764" t="s">
        <v>11</v>
      </c>
      <c r="F764" t="s">
        <v>43</v>
      </c>
      <c r="G764">
        <v>3</v>
      </c>
      <c r="H764" s="20">
        <v>303.35000000000002</v>
      </c>
      <c r="I764">
        <v>910.05000000000007</v>
      </c>
      <c r="J764" s="20">
        <f t="shared" si="88"/>
        <v>910.05000000000007</v>
      </c>
      <c r="K764" s="17" t="str">
        <f>IF('Main Data'!I764&gt;=5000,"High", "Low")</f>
        <v>Low</v>
      </c>
      <c r="L764" s="17">
        <f t="shared" si="89"/>
        <v>2024</v>
      </c>
      <c r="M764" s="17" t="str">
        <f t="shared" si="90"/>
        <v>Pamela Hunter</v>
      </c>
      <c r="N764" s="17" t="str">
        <f t="shared" si="91"/>
        <v>PAMELA HUNTER</v>
      </c>
      <c r="O764" s="20">
        <f t="shared" si="92"/>
        <v>819.04500000000007</v>
      </c>
      <c r="P764" s="20" t="str">
        <f t="shared" si="93"/>
        <v>Oct-2024</v>
      </c>
      <c r="Q764" s="46">
        <f t="shared" si="94"/>
        <v>10</v>
      </c>
      <c r="R764" s="46">
        <f t="shared" si="95"/>
        <v>2024</v>
      </c>
    </row>
    <row r="765" spans="1:18">
      <c r="A765">
        <v>6060</v>
      </c>
      <c r="B765" s="2">
        <v>45583</v>
      </c>
      <c r="C765" t="s">
        <v>242</v>
      </c>
      <c r="D765" t="s">
        <v>25</v>
      </c>
      <c r="E765" t="s">
        <v>14</v>
      </c>
      <c r="F765" t="s">
        <v>15</v>
      </c>
      <c r="G765">
        <v>4</v>
      </c>
      <c r="H765" s="20">
        <v>67.260000000000005</v>
      </c>
      <c r="I765">
        <v>269.04000000000002</v>
      </c>
      <c r="J765" s="20">
        <f t="shared" si="88"/>
        <v>269.04000000000002</v>
      </c>
      <c r="K765" s="17" t="str">
        <f>IF('Main Data'!I765&gt;=5000,"High", "Low")</f>
        <v>Low</v>
      </c>
      <c r="L765" s="17">
        <f t="shared" si="89"/>
        <v>2024</v>
      </c>
      <c r="M765" s="17" t="str">
        <f t="shared" si="90"/>
        <v>Deborah Ramirez</v>
      </c>
      <c r="N765" s="17" t="str">
        <f t="shared" si="91"/>
        <v>DEBORAH RAMIREZ</v>
      </c>
      <c r="O765" s="20">
        <f t="shared" si="92"/>
        <v>242.13600000000002</v>
      </c>
      <c r="P765" s="20" t="str">
        <f t="shared" si="93"/>
        <v>Oct-2024</v>
      </c>
      <c r="Q765" s="46">
        <f t="shared" si="94"/>
        <v>10</v>
      </c>
      <c r="R765" s="46">
        <f t="shared" si="95"/>
        <v>2024</v>
      </c>
    </row>
    <row r="766" spans="1:18">
      <c r="A766">
        <v>2653</v>
      </c>
      <c r="B766" s="2">
        <v>45583</v>
      </c>
      <c r="C766" t="s">
        <v>465</v>
      </c>
      <c r="D766" t="s">
        <v>25</v>
      </c>
      <c r="E766" t="s">
        <v>20</v>
      </c>
      <c r="F766" t="s">
        <v>26</v>
      </c>
      <c r="G766">
        <v>9</v>
      </c>
      <c r="H766" s="20">
        <v>190.3</v>
      </c>
      <c r="I766">
        <v>1712.7</v>
      </c>
      <c r="J766" s="20">
        <f t="shared" si="88"/>
        <v>1712.7</v>
      </c>
      <c r="K766" s="17" t="str">
        <f>IF('Main Data'!I766&gt;=5000,"High", "Low")</f>
        <v>Low</v>
      </c>
      <c r="L766" s="17">
        <f t="shared" si="89"/>
        <v>2024</v>
      </c>
      <c r="M766" s="17" t="str">
        <f t="shared" si="90"/>
        <v>Justin Cox</v>
      </c>
      <c r="N766" s="17" t="str">
        <f t="shared" si="91"/>
        <v>JUSTIN COX</v>
      </c>
      <c r="O766" s="20">
        <f t="shared" si="92"/>
        <v>1541.43</v>
      </c>
      <c r="P766" s="20" t="str">
        <f t="shared" si="93"/>
        <v>Oct-2024</v>
      </c>
      <c r="Q766" s="46">
        <f t="shared" si="94"/>
        <v>10</v>
      </c>
      <c r="R766" s="46">
        <f t="shared" si="95"/>
        <v>2024</v>
      </c>
    </row>
    <row r="767" spans="1:18">
      <c r="A767">
        <v>9393</v>
      </c>
      <c r="B767" s="2">
        <v>45583</v>
      </c>
      <c r="C767" t="s">
        <v>563</v>
      </c>
      <c r="D767" t="s">
        <v>25</v>
      </c>
      <c r="E767" t="s">
        <v>20</v>
      </c>
      <c r="F767" t="s">
        <v>29</v>
      </c>
      <c r="G767">
        <v>5</v>
      </c>
      <c r="H767" s="20">
        <v>311.63</v>
      </c>
      <c r="I767">
        <v>1558.15</v>
      </c>
      <c r="J767" s="20">
        <f t="shared" si="88"/>
        <v>1558.15</v>
      </c>
      <c r="K767" s="17" t="str">
        <f>IF('Main Data'!I767&gt;=5000,"High", "Low")</f>
        <v>Low</v>
      </c>
      <c r="L767" s="17">
        <f t="shared" si="89"/>
        <v>2024</v>
      </c>
      <c r="M767" s="17" t="str">
        <f t="shared" si="90"/>
        <v>David Garcia</v>
      </c>
      <c r="N767" s="17" t="str">
        <f t="shared" si="91"/>
        <v>DAVID GARCIA</v>
      </c>
      <c r="O767" s="20">
        <f t="shared" si="92"/>
        <v>1402.335</v>
      </c>
      <c r="P767" s="20" t="str">
        <f t="shared" si="93"/>
        <v>Oct-2024</v>
      </c>
      <c r="Q767" s="46">
        <f t="shared" si="94"/>
        <v>10</v>
      </c>
      <c r="R767" s="46">
        <f t="shared" si="95"/>
        <v>2024</v>
      </c>
    </row>
    <row r="768" spans="1:18">
      <c r="A768">
        <v>9661</v>
      </c>
      <c r="B768" s="2">
        <v>45584</v>
      </c>
      <c r="C768" t="s">
        <v>467</v>
      </c>
      <c r="D768" t="s">
        <v>17</v>
      </c>
      <c r="E768" t="s">
        <v>20</v>
      </c>
      <c r="F768" t="s">
        <v>12</v>
      </c>
      <c r="G768">
        <v>1</v>
      </c>
      <c r="H768" s="20">
        <v>662.12</v>
      </c>
      <c r="I768">
        <v>662.12</v>
      </c>
      <c r="J768" s="20">
        <f t="shared" si="88"/>
        <v>662.12</v>
      </c>
      <c r="K768" s="17" t="str">
        <f>IF('Main Data'!I768&gt;=5000,"High", "Low")</f>
        <v>Low</v>
      </c>
      <c r="L768" s="17">
        <f t="shared" si="89"/>
        <v>2024</v>
      </c>
      <c r="M768" s="17" t="str">
        <f t="shared" si="90"/>
        <v>Adam Turner</v>
      </c>
      <c r="N768" s="17" t="str">
        <f t="shared" si="91"/>
        <v>ADAM TURNER</v>
      </c>
      <c r="O768" s="20">
        <f t="shared" si="92"/>
        <v>595.90800000000002</v>
      </c>
      <c r="P768" s="20" t="str">
        <f t="shared" si="93"/>
        <v>Oct-2024</v>
      </c>
      <c r="Q768" s="46">
        <f t="shared" si="94"/>
        <v>10</v>
      </c>
      <c r="R768" s="46">
        <f t="shared" si="95"/>
        <v>2024</v>
      </c>
    </row>
    <row r="769" spans="1:18">
      <c r="A769">
        <v>9979</v>
      </c>
      <c r="B769" s="2">
        <v>45584</v>
      </c>
      <c r="C769" t="s">
        <v>642</v>
      </c>
      <c r="D769" t="s">
        <v>17</v>
      </c>
      <c r="E769" t="s">
        <v>11</v>
      </c>
      <c r="F769" t="s">
        <v>26</v>
      </c>
      <c r="G769">
        <v>6</v>
      </c>
      <c r="H769" s="20">
        <v>538.27</v>
      </c>
      <c r="I769">
        <v>3229.62</v>
      </c>
      <c r="J769" s="20">
        <f t="shared" si="88"/>
        <v>3229.62</v>
      </c>
      <c r="K769" s="17" t="str">
        <f>IF('Main Data'!I769&gt;=5000,"High", "Low")</f>
        <v>Low</v>
      </c>
      <c r="L769" s="17">
        <f t="shared" si="89"/>
        <v>2024</v>
      </c>
      <c r="M769" s="17" t="str">
        <f t="shared" si="90"/>
        <v>Tiffany Perez</v>
      </c>
      <c r="N769" s="17" t="str">
        <f t="shared" si="91"/>
        <v>TIFFANY PEREZ</v>
      </c>
      <c r="O769" s="20">
        <f t="shared" si="92"/>
        <v>2906.6579999999999</v>
      </c>
      <c r="P769" s="20" t="str">
        <f t="shared" si="93"/>
        <v>Oct-2024</v>
      </c>
      <c r="Q769" s="46">
        <f t="shared" si="94"/>
        <v>10</v>
      </c>
      <c r="R769" s="46">
        <f t="shared" si="95"/>
        <v>2024</v>
      </c>
    </row>
    <row r="770" spans="1:18">
      <c r="A770">
        <v>8068</v>
      </c>
      <c r="B770" s="2">
        <v>45584</v>
      </c>
      <c r="C770" t="s">
        <v>858</v>
      </c>
      <c r="D770" t="s">
        <v>10</v>
      </c>
      <c r="E770" t="s">
        <v>14</v>
      </c>
      <c r="F770" t="s">
        <v>29</v>
      </c>
      <c r="G770">
        <v>6</v>
      </c>
      <c r="H770" s="20">
        <v>996.73</v>
      </c>
      <c r="I770">
        <v>5980.38</v>
      </c>
      <c r="J770" s="20">
        <f t="shared" si="88"/>
        <v>5980.38</v>
      </c>
      <c r="K770" s="17" t="str">
        <f>IF('Main Data'!I770&gt;=5000,"High", "Low")</f>
        <v>High</v>
      </c>
      <c r="L770" s="17">
        <f t="shared" si="89"/>
        <v>2024</v>
      </c>
      <c r="M770" s="17" t="str">
        <f t="shared" si="90"/>
        <v>Elizabeth Bell</v>
      </c>
      <c r="N770" s="17" t="str">
        <f t="shared" si="91"/>
        <v>ELIZABETH BELL</v>
      </c>
      <c r="O770" s="20">
        <f t="shared" si="92"/>
        <v>5382.3420000000006</v>
      </c>
      <c r="P770" s="20" t="str">
        <f t="shared" si="93"/>
        <v>Oct-2024</v>
      </c>
      <c r="Q770" s="46">
        <f t="shared" si="94"/>
        <v>10</v>
      </c>
      <c r="R770" s="46">
        <f t="shared" si="95"/>
        <v>2024</v>
      </c>
    </row>
    <row r="771" spans="1:18">
      <c r="A771">
        <v>2480</v>
      </c>
      <c r="B771" s="2">
        <v>45585</v>
      </c>
      <c r="C771" t="s">
        <v>593</v>
      </c>
      <c r="D771" t="s">
        <v>25</v>
      </c>
      <c r="E771" t="s">
        <v>20</v>
      </c>
      <c r="F771" t="s">
        <v>26</v>
      </c>
      <c r="G771">
        <v>1</v>
      </c>
      <c r="H771" s="20">
        <v>223.52</v>
      </c>
      <c r="I771">
        <v>223.52</v>
      </c>
      <c r="J771" s="20">
        <f t="shared" ref="J771:J834" si="96">G771*H771</f>
        <v>223.52</v>
      </c>
      <c r="K771" s="17" t="str">
        <f>IF('Main Data'!I771&gt;=5000,"High", "Low")</f>
        <v>Low</v>
      </c>
      <c r="L771" s="17">
        <f t="shared" ref="L771:L834" si="97">YEAR(B771)</f>
        <v>2024</v>
      </c>
      <c r="M771" s="17" t="str">
        <f t="shared" ref="M771:M834" si="98">PROPER(C771)</f>
        <v>Benjamin Lopez</v>
      </c>
      <c r="N771" s="17" t="str">
        <f t="shared" ref="N771:N834" si="99">UPPER(C771)</f>
        <v>BENJAMIN LOPEZ</v>
      </c>
      <c r="O771" s="20">
        <f t="shared" ref="O771:O834" si="100">G771*(H771*0.9)</f>
        <v>201.16800000000001</v>
      </c>
      <c r="P771" s="20" t="str">
        <f t="shared" ref="P771:P834" si="101">TEXT((B771),"mmm-yyyy")</f>
        <v>Oct-2024</v>
      </c>
      <c r="Q771" s="46">
        <f t="shared" ref="Q771:Q834" si="102">MONTH(B771)</f>
        <v>10</v>
      </c>
      <c r="R771" s="46">
        <f t="shared" ref="R771:R834" si="103">YEAR(B771)</f>
        <v>2024</v>
      </c>
    </row>
    <row r="772" spans="1:18">
      <c r="A772">
        <v>1154</v>
      </c>
      <c r="B772" s="2">
        <v>45585</v>
      </c>
      <c r="C772" t="s">
        <v>808</v>
      </c>
      <c r="D772" t="s">
        <v>17</v>
      </c>
      <c r="E772" t="s">
        <v>11</v>
      </c>
      <c r="F772" t="s">
        <v>26</v>
      </c>
      <c r="G772">
        <v>1</v>
      </c>
      <c r="H772" s="20">
        <v>792.13</v>
      </c>
      <c r="I772">
        <v>792.13</v>
      </c>
      <c r="J772" s="20">
        <f t="shared" si="96"/>
        <v>792.13</v>
      </c>
      <c r="K772" s="17" t="str">
        <f>IF('Main Data'!I772&gt;=5000,"High", "Low")</f>
        <v>Low</v>
      </c>
      <c r="L772" s="17">
        <f t="shared" si="97"/>
        <v>2024</v>
      </c>
      <c r="M772" s="17" t="str">
        <f t="shared" si="98"/>
        <v>Randy Webb</v>
      </c>
      <c r="N772" s="17" t="str">
        <f t="shared" si="99"/>
        <v>RANDY WEBB</v>
      </c>
      <c r="O772" s="20">
        <f t="shared" si="100"/>
        <v>712.91700000000003</v>
      </c>
      <c r="P772" s="20" t="str">
        <f t="shared" si="101"/>
        <v>Oct-2024</v>
      </c>
      <c r="Q772" s="46">
        <f t="shared" si="102"/>
        <v>10</v>
      </c>
      <c r="R772" s="46">
        <f t="shared" si="103"/>
        <v>2024</v>
      </c>
    </row>
    <row r="773" spans="1:18">
      <c r="A773">
        <v>6955</v>
      </c>
      <c r="B773" s="2">
        <v>45587</v>
      </c>
      <c r="C773" t="s">
        <v>415</v>
      </c>
      <c r="D773" t="s">
        <v>10</v>
      </c>
      <c r="E773" t="s">
        <v>11</v>
      </c>
      <c r="F773" t="s">
        <v>29</v>
      </c>
      <c r="G773">
        <v>4</v>
      </c>
      <c r="H773" s="20">
        <v>249.62</v>
      </c>
      <c r="I773">
        <v>998.48</v>
      </c>
      <c r="J773" s="20">
        <f t="shared" si="96"/>
        <v>998.48</v>
      </c>
      <c r="K773" s="17" t="str">
        <f>IF('Main Data'!I773&gt;=5000,"High", "Low")</f>
        <v>Low</v>
      </c>
      <c r="L773" s="17">
        <f t="shared" si="97"/>
        <v>2024</v>
      </c>
      <c r="M773" s="17" t="str">
        <f t="shared" si="98"/>
        <v>Jeremiah Reed</v>
      </c>
      <c r="N773" s="17" t="str">
        <f t="shared" si="99"/>
        <v>JEREMIAH REED</v>
      </c>
      <c r="O773" s="20">
        <f t="shared" si="100"/>
        <v>898.63200000000006</v>
      </c>
      <c r="P773" s="20" t="str">
        <f t="shared" si="101"/>
        <v>Oct-2024</v>
      </c>
      <c r="Q773" s="46">
        <f t="shared" si="102"/>
        <v>10</v>
      </c>
      <c r="R773" s="46">
        <f t="shared" si="103"/>
        <v>2024</v>
      </c>
    </row>
    <row r="774" spans="1:18">
      <c r="A774">
        <v>3499</v>
      </c>
      <c r="B774" s="2">
        <v>45588</v>
      </c>
      <c r="C774" t="s">
        <v>740</v>
      </c>
      <c r="D774" t="s">
        <v>25</v>
      </c>
      <c r="E774" t="s">
        <v>14</v>
      </c>
      <c r="F774" t="s">
        <v>21</v>
      </c>
      <c r="G774">
        <v>8</v>
      </c>
      <c r="H774" s="20">
        <v>76.94</v>
      </c>
      <c r="I774">
        <v>615.52</v>
      </c>
      <c r="J774" s="20">
        <f t="shared" si="96"/>
        <v>615.52</v>
      </c>
      <c r="K774" s="17" t="str">
        <f>IF('Main Data'!I774&gt;=5000,"High", "Low")</f>
        <v>Low</v>
      </c>
      <c r="L774" s="17">
        <f t="shared" si="97"/>
        <v>2024</v>
      </c>
      <c r="M774" s="17" t="str">
        <f t="shared" si="98"/>
        <v>Kelly Carson</v>
      </c>
      <c r="N774" s="17" t="str">
        <f t="shared" si="99"/>
        <v>KELLY CARSON</v>
      </c>
      <c r="O774" s="20">
        <f t="shared" si="100"/>
        <v>553.96799999999996</v>
      </c>
      <c r="P774" s="20" t="str">
        <f t="shared" si="101"/>
        <v>Oct-2024</v>
      </c>
      <c r="Q774" s="46">
        <f t="shared" si="102"/>
        <v>10</v>
      </c>
      <c r="R774" s="46">
        <f t="shared" si="103"/>
        <v>2024</v>
      </c>
    </row>
    <row r="775" spans="1:18">
      <c r="A775">
        <v>4541</v>
      </c>
      <c r="B775" s="2">
        <v>45588</v>
      </c>
      <c r="C775" t="s">
        <v>911</v>
      </c>
      <c r="D775" t="s">
        <v>10</v>
      </c>
      <c r="E775" t="s">
        <v>14</v>
      </c>
      <c r="F775" t="s">
        <v>12</v>
      </c>
      <c r="G775">
        <v>9</v>
      </c>
      <c r="H775" s="20">
        <v>466.86</v>
      </c>
      <c r="I775">
        <v>4201.74</v>
      </c>
      <c r="J775" s="20">
        <f t="shared" si="96"/>
        <v>4201.74</v>
      </c>
      <c r="K775" s="17" t="str">
        <f>IF('Main Data'!I775&gt;=5000,"High", "Low")</f>
        <v>Low</v>
      </c>
      <c r="L775" s="17">
        <f t="shared" si="97"/>
        <v>2024</v>
      </c>
      <c r="M775" s="17" t="str">
        <f t="shared" si="98"/>
        <v>Andre Gutierrez Jr.</v>
      </c>
      <c r="N775" s="17" t="str">
        <f t="shared" si="99"/>
        <v>ANDRE GUTIERREZ JR.</v>
      </c>
      <c r="O775" s="20">
        <f t="shared" si="100"/>
        <v>3781.5660000000003</v>
      </c>
      <c r="P775" s="20" t="str">
        <f t="shared" si="101"/>
        <v>Oct-2024</v>
      </c>
      <c r="Q775" s="46">
        <f t="shared" si="102"/>
        <v>10</v>
      </c>
      <c r="R775" s="46">
        <f t="shared" si="103"/>
        <v>2024</v>
      </c>
    </row>
    <row r="776" spans="1:18">
      <c r="A776">
        <v>5205</v>
      </c>
      <c r="B776" s="2">
        <v>45588</v>
      </c>
      <c r="C776" t="s">
        <v>946</v>
      </c>
      <c r="D776" t="s">
        <v>31</v>
      </c>
      <c r="E776" t="s">
        <v>11</v>
      </c>
      <c r="F776" t="s">
        <v>21</v>
      </c>
      <c r="G776">
        <v>6</v>
      </c>
      <c r="H776" s="20">
        <v>388.12</v>
      </c>
      <c r="I776">
        <v>2328.7199999999998</v>
      </c>
      <c r="J776" s="20">
        <f t="shared" si="96"/>
        <v>2328.7200000000003</v>
      </c>
      <c r="K776" s="17" t="str">
        <f>IF('Main Data'!I776&gt;=5000,"High", "Low")</f>
        <v>Low</v>
      </c>
      <c r="L776" s="17">
        <f t="shared" si="97"/>
        <v>2024</v>
      </c>
      <c r="M776" s="17" t="str">
        <f t="shared" si="98"/>
        <v>Rachel Hampton</v>
      </c>
      <c r="N776" s="17" t="str">
        <f t="shared" si="99"/>
        <v>RACHEL HAMPTON</v>
      </c>
      <c r="O776" s="20">
        <f t="shared" si="100"/>
        <v>2095.848</v>
      </c>
      <c r="P776" s="20" t="str">
        <f t="shared" si="101"/>
        <v>Oct-2024</v>
      </c>
      <c r="Q776" s="46">
        <f t="shared" si="102"/>
        <v>10</v>
      </c>
      <c r="R776" s="46">
        <f t="shared" si="103"/>
        <v>2024</v>
      </c>
    </row>
    <row r="777" spans="1:18">
      <c r="A777">
        <v>9319</v>
      </c>
      <c r="B777" s="2">
        <v>45589</v>
      </c>
      <c r="C777" t="s">
        <v>988</v>
      </c>
      <c r="D777" t="s">
        <v>25</v>
      </c>
      <c r="E777" t="s">
        <v>11</v>
      </c>
      <c r="F777" t="s">
        <v>18</v>
      </c>
      <c r="G777">
        <v>4</v>
      </c>
      <c r="H777" s="20">
        <v>185.65</v>
      </c>
      <c r="I777">
        <v>742.6</v>
      </c>
      <c r="J777" s="20">
        <f t="shared" si="96"/>
        <v>742.6</v>
      </c>
      <c r="K777" s="17" t="str">
        <f>IF('Main Data'!I777&gt;=5000,"High", "Low")</f>
        <v>Low</v>
      </c>
      <c r="L777" s="17">
        <f t="shared" si="97"/>
        <v>2024</v>
      </c>
      <c r="M777" s="17" t="str">
        <f t="shared" si="98"/>
        <v>April Cunningham</v>
      </c>
      <c r="N777" s="17" t="str">
        <f t="shared" si="99"/>
        <v>APRIL CUNNINGHAM</v>
      </c>
      <c r="O777" s="20">
        <f t="shared" si="100"/>
        <v>668.34</v>
      </c>
      <c r="P777" s="20" t="str">
        <f t="shared" si="101"/>
        <v>Oct-2024</v>
      </c>
      <c r="Q777" s="46">
        <f t="shared" si="102"/>
        <v>10</v>
      </c>
      <c r="R777" s="46">
        <f t="shared" si="103"/>
        <v>2024</v>
      </c>
    </row>
    <row r="778" spans="1:18">
      <c r="A778">
        <v>1093</v>
      </c>
      <c r="B778" s="2">
        <v>45593</v>
      </c>
      <c r="C778" t="s">
        <v>471</v>
      </c>
      <c r="D778" t="s">
        <v>17</v>
      </c>
      <c r="E778" t="s">
        <v>11</v>
      </c>
      <c r="F778" t="s">
        <v>29</v>
      </c>
      <c r="G778">
        <v>3</v>
      </c>
      <c r="H778" s="20">
        <v>236.17</v>
      </c>
      <c r="I778">
        <v>708.51</v>
      </c>
      <c r="J778" s="20">
        <f t="shared" si="96"/>
        <v>708.51</v>
      </c>
      <c r="K778" s="17" t="str">
        <f>IF('Main Data'!I778&gt;=5000,"High", "Low")</f>
        <v>Low</v>
      </c>
      <c r="L778" s="17">
        <f t="shared" si="97"/>
        <v>2024</v>
      </c>
      <c r="M778" s="17" t="str">
        <f t="shared" si="98"/>
        <v>Alvin Santiago</v>
      </c>
      <c r="N778" s="17" t="str">
        <f t="shared" si="99"/>
        <v>ALVIN SANTIAGO</v>
      </c>
      <c r="O778" s="20">
        <f t="shared" si="100"/>
        <v>637.65899999999999</v>
      </c>
      <c r="P778" s="20" t="str">
        <f t="shared" si="101"/>
        <v>Oct-2024</v>
      </c>
      <c r="Q778" s="46">
        <f t="shared" si="102"/>
        <v>10</v>
      </c>
      <c r="R778" s="46">
        <f t="shared" si="103"/>
        <v>2024</v>
      </c>
    </row>
    <row r="779" spans="1:18">
      <c r="A779">
        <v>3232</v>
      </c>
      <c r="B779" s="2">
        <v>45594</v>
      </c>
      <c r="C779" t="s">
        <v>753</v>
      </c>
      <c r="D779" t="s">
        <v>17</v>
      </c>
      <c r="E779" t="s">
        <v>20</v>
      </c>
      <c r="F779" t="s">
        <v>29</v>
      </c>
      <c r="G779">
        <v>5</v>
      </c>
      <c r="H779" s="20">
        <v>733.34</v>
      </c>
      <c r="I779">
        <v>3666.7</v>
      </c>
      <c r="J779" s="20">
        <f t="shared" si="96"/>
        <v>3666.7000000000003</v>
      </c>
      <c r="K779" s="17" t="str">
        <f>IF('Main Data'!I779&gt;=5000,"High", "Low")</f>
        <v>Low</v>
      </c>
      <c r="L779" s="17">
        <f t="shared" si="97"/>
        <v>2024</v>
      </c>
      <c r="M779" s="17" t="str">
        <f t="shared" si="98"/>
        <v>Jamie Brown</v>
      </c>
      <c r="N779" s="17" t="str">
        <f t="shared" si="99"/>
        <v>JAMIE BROWN</v>
      </c>
      <c r="O779" s="20">
        <f t="shared" si="100"/>
        <v>3300.0300000000007</v>
      </c>
      <c r="P779" s="20" t="str">
        <f t="shared" si="101"/>
        <v>Oct-2024</v>
      </c>
      <c r="Q779" s="46">
        <f t="shared" si="102"/>
        <v>10</v>
      </c>
      <c r="R779" s="46">
        <f t="shared" si="103"/>
        <v>2024</v>
      </c>
    </row>
    <row r="780" spans="1:18">
      <c r="A780">
        <v>6846</v>
      </c>
      <c r="B780" s="2">
        <v>45594</v>
      </c>
      <c r="C780" t="s">
        <v>847</v>
      </c>
      <c r="D780" t="s">
        <v>10</v>
      </c>
      <c r="E780" t="s">
        <v>14</v>
      </c>
      <c r="F780" t="s">
        <v>21</v>
      </c>
      <c r="G780">
        <v>9</v>
      </c>
      <c r="H780" s="20">
        <v>67.2</v>
      </c>
      <c r="I780">
        <v>604.80000000000007</v>
      </c>
      <c r="J780" s="20">
        <f t="shared" si="96"/>
        <v>604.80000000000007</v>
      </c>
      <c r="K780" s="17" t="str">
        <f>IF('Main Data'!I780&gt;=5000,"High", "Low")</f>
        <v>Low</v>
      </c>
      <c r="L780" s="17">
        <f t="shared" si="97"/>
        <v>2024</v>
      </c>
      <c r="M780" s="17" t="str">
        <f t="shared" si="98"/>
        <v>Kristen Cook</v>
      </c>
      <c r="N780" s="17" t="str">
        <f t="shared" si="99"/>
        <v>KRISTEN COOK</v>
      </c>
      <c r="O780" s="20">
        <f t="shared" si="100"/>
        <v>544.32000000000005</v>
      </c>
      <c r="P780" s="20" t="str">
        <f t="shared" si="101"/>
        <v>Oct-2024</v>
      </c>
      <c r="Q780" s="46">
        <f t="shared" si="102"/>
        <v>10</v>
      </c>
      <c r="R780" s="46">
        <f t="shared" si="103"/>
        <v>2024</v>
      </c>
    </row>
    <row r="781" spans="1:18">
      <c r="A781">
        <v>5685</v>
      </c>
      <c r="B781" s="2">
        <v>45595</v>
      </c>
      <c r="C781" t="s">
        <v>744</v>
      </c>
      <c r="D781" t="s">
        <v>17</v>
      </c>
      <c r="E781" t="s">
        <v>11</v>
      </c>
      <c r="F781" t="s">
        <v>26</v>
      </c>
      <c r="G781">
        <v>5</v>
      </c>
      <c r="H781" s="20">
        <v>881.28</v>
      </c>
      <c r="I781">
        <v>4406.3999999999996</v>
      </c>
      <c r="J781" s="20">
        <f t="shared" si="96"/>
        <v>4406.3999999999996</v>
      </c>
      <c r="K781" s="17" t="str">
        <f>IF('Main Data'!I781&gt;=5000,"High", "Low")</f>
        <v>Low</v>
      </c>
      <c r="L781" s="17">
        <f t="shared" si="97"/>
        <v>2024</v>
      </c>
      <c r="M781" s="17" t="str">
        <f t="shared" si="98"/>
        <v>Joel Russell</v>
      </c>
      <c r="N781" s="17" t="str">
        <f t="shared" si="99"/>
        <v>JOEL RUSSELL</v>
      </c>
      <c r="O781" s="20">
        <f t="shared" si="100"/>
        <v>3965.76</v>
      </c>
      <c r="P781" s="20" t="str">
        <f t="shared" si="101"/>
        <v>Oct-2024</v>
      </c>
      <c r="Q781" s="46">
        <f t="shared" si="102"/>
        <v>10</v>
      </c>
      <c r="R781" s="46">
        <f t="shared" si="103"/>
        <v>2024</v>
      </c>
    </row>
    <row r="782" spans="1:18">
      <c r="A782">
        <v>3818</v>
      </c>
      <c r="B782" s="2">
        <v>45596</v>
      </c>
      <c r="C782" t="s">
        <v>36</v>
      </c>
      <c r="D782" t="s">
        <v>25</v>
      </c>
      <c r="E782" t="s">
        <v>11</v>
      </c>
      <c r="F782" t="s">
        <v>21</v>
      </c>
      <c r="G782">
        <v>6</v>
      </c>
      <c r="H782" s="20">
        <v>403.21</v>
      </c>
      <c r="I782">
        <v>2419.2600000000002</v>
      </c>
      <c r="J782" s="20">
        <f t="shared" si="96"/>
        <v>2419.2599999999998</v>
      </c>
      <c r="K782" s="17" t="str">
        <f>IF('Main Data'!I782&gt;=5000,"High", "Low")</f>
        <v>Low</v>
      </c>
      <c r="L782" s="17">
        <f t="shared" si="97"/>
        <v>2024</v>
      </c>
      <c r="M782" s="17" t="str">
        <f t="shared" si="98"/>
        <v>Tammy Thornton</v>
      </c>
      <c r="N782" s="17" t="str">
        <f t="shared" si="99"/>
        <v>TAMMY THORNTON</v>
      </c>
      <c r="O782" s="20">
        <f t="shared" si="100"/>
        <v>2177.3339999999998</v>
      </c>
      <c r="P782" s="20" t="str">
        <f t="shared" si="101"/>
        <v>Oct-2024</v>
      </c>
      <c r="Q782" s="46">
        <f t="shared" si="102"/>
        <v>10</v>
      </c>
      <c r="R782" s="46">
        <f t="shared" si="103"/>
        <v>2024</v>
      </c>
    </row>
    <row r="783" spans="1:18">
      <c r="A783">
        <v>1178</v>
      </c>
      <c r="B783" s="2">
        <v>45597</v>
      </c>
      <c r="C783" t="s">
        <v>221</v>
      </c>
      <c r="D783" t="s">
        <v>31</v>
      </c>
      <c r="E783" t="s">
        <v>20</v>
      </c>
      <c r="F783" t="s">
        <v>15</v>
      </c>
      <c r="G783">
        <v>2</v>
      </c>
      <c r="H783" s="20">
        <v>226.07</v>
      </c>
      <c r="I783">
        <v>452.14</v>
      </c>
      <c r="J783" s="20">
        <f t="shared" si="96"/>
        <v>452.14</v>
      </c>
      <c r="K783" s="17" t="str">
        <f>IF('Main Data'!I783&gt;=5000,"High", "Low")</f>
        <v>Low</v>
      </c>
      <c r="L783" s="17">
        <f t="shared" si="97"/>
        <v>2024</v>
      </c>
      <c r="M783" s="17" t="str">
        <f t="shared" si="98"/>
        <v>James Young</v>
      </c>
      <c r="N783" s="17" t="str">
        <f t="shared" si="99"/>
        <v>JAMES YOUNG</v>
      </c>
      <c r="O783" s="20">
        <f t="shared" si="100"/>
        <v>406.92599999999999</v>
      </c>
      <c r="P783" s="20" t="str">
        <f t="shared" si="101"/>
        <v>Nov-2024</v>
      </c>
      <c r="Q783" s="46">
        <f t="shared" si="102"/>
        <v>11</v>
      </c>
      <c r="R783" s="46">
        <f t="shared" si="103"/>
        <v>2024</v>
      </c>
    </row>
    <row r="784" spans="1:18">
      <c r="A784">
        <v>6189</v>
      </c>
      <c r="B784" s="2">
        <v>45598</v>
      </c>
      <c r="C784" t="s">
        <v>850</v>
      </c>
      <c r="D784" t="s">
        <v>31</v>
      </c>
      <c r="E784" t="s">
        <v>11</v>
      </c>
      <c r="F784" t="s">
        <v>18</v>
      </c>
      <c r="G784">
        <v>7</v>
      </c>
      <c r="H784" s="20">
        <v>246.79</v>
      </c>
      <c r="I784">
        <v>1727.53</v>
      </c>
      <c r="J784" s="20">
        <f t="shared" si="96"/>
        <v>1727.53</v>
      </c>
      <c r="K784" s="17" t="str">
        <f>IF('Main Data'!I784&gt;=5000,"High", "Low")</f>
        <v>Low</v>
      </c>
      <c r="L784" s="17">
        <f t="shared" si="97"/>
        <v>2024</v>
      </c>
      <c r="M784" s="17" t="str">
        <f t="shared" si="98"/>
        <v>Andrea Townsend</v>
      </c>
      <c r="N784" s="17" t="str">
        <f t="shared" si="99"/>
        <v>ANDREA TOWNSEND</v>
      </c>
      <c r="O784" s="20">
        <f t="shared" si="100"/>
        <v>1554.777</v>
      </c>
      <c r="P784" s="20" t="str">
        <f t="shared" si="101"/>
        <v>Nov-2024</v>
      </c>
      <c r="Q784" s="46">
        <f t="shared" si="102"/>
        <v>11</v>
      </c>
      <c r="R784" s="46">
        <f t="shared" si="103"/>
        <v>2024</v>
      </c>
    </row>
    <row r="785" spans="1:18">
      <c r="A785">
        <v>2790</v>
      </c>
      <c r="B785" s="2">
        <v>45600</v>
      </c>
      <c r="C785" t="s">
        <v>359</v>
      </c>
      <c r="D785" t="s">
        <v>31</v>
      </c>
      <c r="E785" t="s">
        <v>20</v>
      </c>
      <c r="F785" t="s">
        <v>12</v>
      </c>
      <c r="G785">
        <v>4</v>
      </c>
      <c r="H785" s="20">
        <v>280.52999999999997</v>
      </c>
      <c r="I785">
        <v>1122.1199999999999</v>
      </c>
      <c r="J785" s="20">
        <f t="shared" si="96"/>
        <v>1122.1199999999999</v>
      </c>
      <c r="K785" s="17" t="str">
        <f>IF('Main Data'!I785&gt;=5000,"High", "Low")</f>
        <v>Low</v>
      </c>
      <c r="L785" s="17">
        <f t="shared" si="97"/>
        <v>2024</v>
      </c>
      <c r="M785" s="17" t="str">
        <f t="shared" si="98"/>
        <v>Tracey King</v>
      </c>
      <c r="N785" s="17" t="str">
        <f t="shared" si="99"/>
        <v>TRACEY KING</v>
      </c>
      <c r="O785" s="20">
        <f t="shared" si="100"/>
        <v>1009.9079999999999</v>
      </c>
      <c r="P785" s="20" t="str">
        <f t="shared" si="101"/>
        <v>Nov-2024</v>
      </c>
      <c r="Q785" s="46">
        <f t="shared" si="102"/>
        <v>11</v>
      </c>
      <c r="R785" s="46">
        <f t="shared" si="103"/>
        <v>2024</v>
      </c>
    </row>
    <row r="786" spans="1:18">
      <c r="A786">
        <v>5645</v>
      </c>
      <c r="B786" s="2">
        <v>45600</v>
      </c>
      <c r="C786" t="s">
        <v>623</v>
      </c>
      <c r="D786" t="s">
        <v>25</v>
      </c>
      <c r="E786" t="s">
        <v>14</v>
      </c>
      <c r="F786" t="s">
        <v>21</v>
      </c>
      <c r="G786">
        <v>7</v>
      </c>
      <c r="H786" s="20">
        <v>394.67</v>
      </c>
      <c r="I786">
        <v>2762.69</v>
      </c>
      <c r="J786" s="20">
        <f t="shared" si="96"/>
        <v>2762.69</v>
      </c>
      <c r="K786" s="17" t="str">
        <f>IF('Main Data'!I786&gt;=5000,"High", "Low")</f>
        <v>Low</v>
      </c>
      <c r="L786" s="17">
        <f t="shared" si="97"/>
        <v>2024</v>
      </c>
      <c r="M786" s="17" t="str">
        <f t="shared" si="98"/>
        <v>Michael Berry</v>
      </c>
      <c r="N786" s="17" t="str">
        <f t="shared" si="99"/>
        <v>MICHAEL BERRY</v>
      </c>
      <c r="O786" s="20">
        <f t="shared" si="100"/>
        <v>2486.4210000000003</v>
      </c>
      <c r="P786" s="20" t="str">
        <f t="shared" si="101"/>
        <v>Nov-2024</v>
      </c>
      <c r="Q786" s="46">
        <f t="shared" si="102"/>
        <v>11</v>
      </c>
      <c r="R786" s="46">
        <f t="shared" si="103"/>
        <v>2024</v>
      </c>
    </row>
    <row r="787" spans="1:18">
      <c r="A787">
        <v>7314</v>
      </c>
      <c r="B787" s="2">
        <v>45601</v>
      </c>
      <c r="C787" t="s">
        <v>573</v>
      </c>
      <c r="D787" t="s">
        <v>10</v>
      </c>
      <c r="E787" t="s">
        <v>14</v>
      </c>
      <c r="F787" t="s">
        <v>43</v>
      </c>
      <c r="G787">
        <v>6</v>
      </c>
      <c r="H787" s="20">
        <v>209.83</v>
      </c>
      <c r="I787">
        <v>1258.98</v>
      </c>
      <c r="J787" s="20">
        <f t="shared" si="96"/>
        <v>1258.98</v>
      </c>
      <c r="K787" s="17" t="str">
        <f>IF('Main Data'!I787&gt;=5000,"High", "Low")</f>
        <v>Low</v>
      </c>
      <c r="L787" s="17">
        <f t="shared" si="97"/>
        <v>2024</v>
      </c>
      <c r="M787" s="17" t="str">
        <f t="shared" si="98"/>
        <v>Emily Jones</v>
      </c>
      <c r="N787" s="17" t="str">
        <f t="shared" si="99"/>
        <v>EMILY JONES</v>
      </c>
      <c r="O787" s="20">
        <f t="shared" si="100"/>
        <v>1133.0820000000001</v>
      </c>
      <c r="P787" s="20" t="str">
        <f t="shared" si="101"/>
        <v>Nov-2024</v>
      </c>
      <c r="Q787" s="46">
        <f t="shared" si="102"/>
        <v>11</v>
      </c>
      <c r="R787" s="46">
        <f t="shared" si="103"/>
        <v>2024</v>
      </c>
    </row>
    <row r="788" spans="1:18">
      <c r="A788">
        <v>2808</v>
      </c>
      <c r="B788" s="2">
        <v>45601</v>
      </c>
      <c r="C788" t="s">
        <v>615</v>
      </c>
      <c r="D788" t="s">
        <v>31</v>
      </c>
      <c r="E788" t="s">
        <v>20</v>
      </c>
      <c r="F788" t="s">
        <v>15</v>
      </c>
      <c r="G788">
        <v>1</v>
      </c>
      <c r="H788" s="20">
        <v>819.66</v>
      </c>
      <c r="I788">
        <v>819.66</v>
      </c>
      <c r="J788" s="20">
        <f t="shared" si="96"/>
        <v>819.66</v>
      </c>
      <c r="K788" s="17" t="str">
        <f>IF('Main Data'!I788&gt;=5000,"High", "Low")</f>
        <v>Low</v>
      </c>
      <c r="L788" s="17">
        <f t="shared" si="97"/>
        <v>2024</v>
      </c>
      <c r="M788" s="17" t="str">
        <f t="shared" si="98"/>
        <v>Nathan Scott</v>
      </c>
      <c r="N788" s="17" t="str">
        <f t="shared" si="99"/>
        <v>NATHAN SCOTT</v>
      </c>
      <c r="O788" s="20">
        <f t="shared" si="100"/>
        <v>737.69399999999996</v>
      </c>
      <c r="P788" s="20" t="str">
        <f t="shared" si="101"/>
        <v>Nov-2024</v>
      </c>
      <c r="Q788" s="46">
        <f t="shared" si="102"/>
        <v>11</v>
      </c>
      <c r="R788" s="46">
        <f t="shared" si="103"/>
        <v>2024</v>
      </c>
    </row>
    <row r="789" spans="1:18">
      <c r="A789">
        <v>3199</v>
      </c>
      <c r="B789" s="2">
        <v>45602</v>
      </c>
      <c r="C789" t="s">
        <v>407</v>
      </c>
      <c r="D789" t="s">
        <v>31</v>
      </c>
      <c r="E789" t="s">
        <v>14</v>
      </c>
      <c r="F789" t="s">
        <v>18</v>
      </c>
      <c r="G789">
        <v>1</v>
      </c>
      <c r="H789" s="20">
        <v>604.02</v>
      </c>
      <c r="I789">
        <v>604.02</v>
      </c>
      <c r="J789" s="20">
        <f t="shared" si="96"/>
        <v>604.02</v>
      </c>
      <c r="K789" s="17" t="str">
        <f>IF('Main Data'!I789&gt;=5000,"High", "Low")</f>
        <v>Low</v>
      </c>
      <c r="L789" s="17">
        <f t="shared" si="97"/>
        <v>2024</v>
      </c>
      <c r="M789" s="17" t="str">
        <f t="shared" si="98"/>
        <v>Joseph Ramirez</v>
      </c>
      <c r="N789" s="17" t="str">
        <f t="shared" si="99"/>
        <v>JOSEPH RAMIREZ</v>
      </c>
      <c r="O789" s="20">
        <f t="shared" si="100"/>
        <v>543.61800000000005</v>
      </c>
      <c r="P789" s="20" t="str">
        <f t="shared" si="101"/>
        <v>Nov-2024</v>
      </c>
      <c r="Q789" s="46">
        <f t="shared" si="102"/>
        <v>11</v>
      </c>
      <c r="R789" s="46">
        <f t="shared" si="103"/>
        <v>2024</v>
      </c>
    </row>
    <row r="790" spans="1:18">
      <c r="A790">
        <v>8426</v>
      </c>
      <c r="B790" s="2">
        <v>45603</v>
      </c>
      <c r="C790" t="s">
        <v>587</v>
      </c>
      <c r="D790" t="s">
        <v>31</v>
      </c>
      <c r="E790" t="s">
        <v>20</v>
      </c>
      <c r="F790" t="s">
        <v>15</v>
      </c>
      <c r="G790">
        <v>2</v>
      </c>
      <c r="H790" s="20">
        <v>870.22</v>
      </c>
      <c r="I790">
        <v>1740.44</v>
      </c>
      <c r="J790" s="20">
        <f t="shared" si="96"/>
        <v>1740.44</v>
      </c>
      <c r="K790" s="17" t="str">
        <f>IF('Main Data'!I790&gt;=5000,"High", "Low")</f>
        <v>Low</v>
      </c>
      <c r="L790" s="17">
        <f t="shared" si="97"/>
        <v>2024</v>
      </c>
      <c r="M790" s="17" t="str">
        <f t="shared" si="98"/>
        <v>Adrienne Moore</v>
      </c>
      <c r="N790" s="17" t="str">
        <f t="shared" si="99"/>
        <v>ADRIENNE MOORE</v>
      </c>
      <c r="O790" s="20">
        <f t="shared" si="100"/>
        <v>1566.3960000000002</v>
      </c>
      <c r="P790" s="20" t="str">
        <f t="shared" si="101"/>
        <v>Nov-2024</v>
      </c>
      <c r="Q790" s="46">
        <f t="shared" si="102"/>
        <v>11</v>
      </c>
      <c r="R790" s="46">
        <f t="shared" si="103"/>
        <v>2024</v>
      </c>
    </row>
    <row r="791" spans="1:18">
      <c r="A791">
        <v>2191</v>
      </c>
      <c r="B791" s="2">
        <v>45603</v>
      </c>
      <c r="C791" t="s">
        <v>742</v>
      </c>
      <c r="D791" t="s">
        <v>10</v>
      </c>
      <c r="E791" t="s">
        <v>11</v>
      </c>
      <c r="F791" t="s">
        <v>43</v>
      </c>
      <c r="G791">
        <v>3</v>
      </c>
      <c r="H791" s="20">
        <v>241.37</v>
      </c>
      <c r="I791">
        <v>724.11</v>
      </c>
      <c r="J791" s="20">
        <f t="shared" si="96"/>
        <v>724.11</v>
      </c>
      <c r="K791" s="17" t="str">
        <f>IF('Main Data'!I791&gt;=5000,"High", "Low")</f>
        <v>Low</v>
      </c>
      <c r="L791" s="17">
        <f t="shared" si="97"/>
        <v>2024</v>
      </c>
      <c r="M791" s="17" t="str">
        <f t="shared" si="98"/>
        <v>Shaun Herrera</v>
      </c>
      <c r="N791" s="17" t="str">
        <f t="shared" si="99"/>
        <v>SHAUN HERRERA</v>
      </c>
      <c r="O791" s="20">
        <f t="shared" si="100"/>
        <v>651.69900000000007</v>
      </c>
      <c r="P791" s="20" t="str">
        <f t="shared" si="101"/>
        <v>Nov-2024</v>
      </c>
      <c r="Q791" s="46">
        <f t="shared" si="102"/>
        <v>11</v>
      </c>
      <c r="R791" s="46">
        <f t="shared" si="103"/>
        <v>2024</v>
      </c>
    </row>
    <row r="792" spans="1:18">
      <c r="A792">
        <v>8764</v>
      </c>
      <c r="B792" s="2">
        <v>45603</v>
      </c>
      <c r="C792" t="s">
        <v>798</v>
      </c>
      <c r="D792" t="s">
        <v>31</v>
      </c>
      <c r="E792" t="s">
        <v>11</v>
      </c>
      <c r="F792" t="s">
        <v>18</v>
      </c>
      <c r="G792">
        <v>1</v>
      </c>
      <c r="H792" s="20">
        <v>992.24</v>
      </c>
      <c r="I792">
        <v>992.24</v>
      </c>
      <c r="J792" s="20">
        <f t="shared" si="96"/>
        <v>992.24</v>
      </c>
      <c r="K792" s="17" t="str">
        <f>IF('Main Data'!I792&gt;=5000,"High", "Low")</f>
        <v>Low</v>
      </c>
      <c r="L792" s="17">
        <f t="shared" si="97"/>
        <v>2024</v>
      </c>
      <c r="M792" s="17" t="str">
        <f t="shared" si="98"/>
        <v>Amanda Phillips</v>
      </c>
      <c r="N792" s="17" t="str">
        <f t="shared" si="99"/>
        <v>AMANDA PHILLIPS</v>
      </c>
      <c r="O792" s="20">
        <f t="shared" si="100"/>
        <v>893.01600000000008</v>
      </c>
      <c r="P792" s="20" t="str">
        <f t="shared" si="101"/>
        <v>Nov-2024</v>
      </c>
      <c r="Q792" s="46">
        <f t="shared" si="102"/>
        <v>11</v>
      </c>
      <c r="R792" s="46">
        <f t="shared" si="103"/>
        <v>2024</v>
      </c>
    </row>
    <row r="793" spans="1:18">
      <c r="A793">
        <v>3164</v>
      </c>
      <c r="B793" s="2">
        <v>45604</v>
      </c>
      <c r="C793" t="s">
        <v>419</v>
      </c>
      <c r="D793" t="s">
        <v>10</v>
      </c>
      <c r="E793" t="s">
        <v>11</v>
      </c>
      <c r="F793" t="s">
        <v>35</v>
      </c>
      <c r="G793">
        <v>1</v>
      </c>
      <c r="H793" s="20">
        <v>621.97</v>
      </c>
      <c r="I793">
        <v>621.97</v>
      </c>
      <c r="J793" s="20">
        <f t="shared" si="96"/>
        <v>621.97</v>
      </c>
      <c r="K793" s="17" t="str">
        <f>IF('Main Data'!I793&gt;=5000,"High", "Low")</f>
        <v>Low</v>
      </c>
      <c r="L793" s="17">
        <f t="shared" si="97"/>
        <v>2024</v>
      </c>
      <c r="M793" s="17" t="str">
        <f t="shared" si="98"/>
        <v>Eric Galvan</v>
      </c>
      <c r="N793" s="17" t="str">
        <f t="shared" si="99"/>
        <v>ERIC GALVAN</v>
      </c>
      <c r="O793" s="20">
        <f t="shared" si="100"/>
        <v>559.77300000000002</v>
      </c>
      <c r="P793" s="20" t="str">
        <f t="shared" si="101"/>
        <v>Nov-2024</v>
      </c>
      <c r="Q793" s="46">
        <f t="shared" si="102"/>
        <v>11</v>
      </c>
      <c r="R793" s="46">
        <f t="shared" si="103"/>
        <v>2024</v>
      </c>
    </row>
    <row r="794" spans="1:18">
      <c r="A794">
        <v>8362</v>
      </c>
      <c r="B794" s="2">
        <v>45604</v>
      </c>
      <c r="C794" t="s">
        <v>550</v>
      </c>
      <c r="D794" t="s">
        <v>31</v>
      </c>
      <c r="E794" t="s">
        <v>20</v>
      </c>
      <c r="F794" t="s">
        <v>26</v>
      </c>
      <c r="G794">
        <v>5</v>
      </c>
      <c r="H794" s="20">
        <v>535.86</v>
      </c>
      <c r="I794">
        <v>2679.3</v>
      </c>
      <c r="J794" s="20">
        <f t="shared" si="96"/>
        <v>2679.3</v>
      </c>
      <c r="K794" s="17" t="str">
        <f>IF('Main Data'!I794&gt;=5000,"High", "Low")</f>
        <v>Low</v>
      </c>
      <c r="L794" s="17">
        <f t="shared" si="97"/>
        <v>2024</v>
      </c>
      <c r="M794" s="17" t="str">
        <f t="shared" si="98"/>
        <v>Teresa Mcdonald</v>
      </c>
      <c r="N794" s="17" t="str">
        <f t="shared" si="99"/>
        <v>TERESA MCDONALD</v>
      </c>
      <c r="O794" s="20">
        <f t="shared" si="100"/>
        <v>2411.37</v>
      </c>
      <c r="P794" s="20" t="str">
        <f t="shared" si="101"/>
        <v>Nov-2024</v>
      </c>
      <c r="Q794" s="46">
        <f t="shared" si="102"/>
        <v>11</v>
      </c>
      <c r="R794" s="46">
        <f t="shared" si="103"/>
        <v>2024</v>
      </c>
    </row>
    <row r="795" spans="1:18">
      <c r="A795">
        <v>6541</v>
      </c>
      <c r="B795" s="2">
        <v>45605</v>
      </c>
      <c r="C795" t="s">
        <v>701</v>
      </c>
      <c r="D795" t="s">
        <v>17</v>
      </c>
      <c r="E795" t="s">
        <v>11</v>
      </c>
      <c r="F795" t="s">
        <v>43</v>
      </c>
      <c r="G795">
        <v>4</v>
      </c>
      <c r="H795" s="20">
        <v>670.87</v>
      </c>
      <c r="I795">
        <v>2683.48</v>
      </c>
      <c r="J795" s="20">
        <f t="shared" si="96"/>
        <v>2683.48</v>
      </c>
      <c r="K795" s="17" t="str">
        <f>IF('Main Data'!I795&gt;=5000,"High", "Low")</f>
        <v>Low</v>
      </c>
      <c r="L795" s="17">
        <f t="shared" si="97"/>
        <v>2024</v>
      </c>
      <c r="M795" s="17" t="str">
        <f t="shared" si="98"/>
        <v>David Butler</v>
      </c>
      <c r="N795" s="17" t="str">
        <f t="shared" si="99"/>
        <v>DAVID BUTLER</v>
      </c>
      <c r="O795" s="20">
        <f t="shared" si="100"/>
        <v>2415.1320000000001</v>
      </c>
      <c r="P795" s="20" t="str">
        <f t="shared" si="101"/>
        <v>Nov-2024</v>
      </c>
      <c r="Q795" s="46">
        <f t="shared" si="102"/>
        <v>11</v>
      </c>
      <c r="R795" s="46">
        <f t="shared" si="103"/>
        <v>2024</v>
      </c>
    </row>
    <row r="796" spans="1:18">
      <c r="A796">
        <v>5671</v>
      </c>
      <c r="B796" s="2">
        <v>45606</v>
      </c>
      <c r="C796" t="s">
        <v>624</v>
      </c>
      <c r="D796" t="s">
        <v>10</v>
      </c>
      <c r="E796" t="s">
        <v>11</v>
      </c>
      <c r="F796" t="s">
        <v>43</v>
      </c>
      <c r="G796">
        <v>6</v>
      </c>
      <c r="H796" s="20">
        <v>272.39999999999998</v>
      </c>
      <c r="I796">
        <v>1634.4</v>
      </c>
      <c r="J796" s="20">
        <f t="shared" si="96"/>
        <v>1634.3999999999999</v>
      </c>
      <c r="K796" s="17" t="str">
        <f>IF('Main Data'!I796&gt;=5000,"High", "Low")</f>
        <v>Low</v>
      </c>
      <c r="L796" s="17">
        <f t="shared" si="97"/>
        <v>2024</v>
      </c>
      <c r="M796" s="17" t="str">
        <f t="shared" si="98"/>
        <v>Jacob Johnson</v>
      </c>
      <c r="N796" s="17" t="str">
        <f t="shared" si="99"/>
        <v>JACOB JOHNSON</v>
      </c>
      <c r="O796" s="20">
        <f t="shared" si="100"/>
        <v>1470.96</v>
      </c>
      <c r="P796" s="20" t="str">
        <f t="shared" si="101"/>
        <v>Nov-2024</v>
      </c>
      <c r="Q796" s="46">
        <f t="shared" si="102"/>
        <v>11</v>
      </c>
      <c r="R796" s="46">
        <f t="shared" si="103"/>
        <v>2024</v>
      </c>
    </row>
    <row r="797" spans="1:18">
      <c r="A797">
        <v>2330</v>
      </c>
      <c r="B797" s="2">
        <v>45607</v>
      </c>
      <c r="C797" t="s">
        <v>165</v>
      </c>
      <c r="D797" t="s">
        <v>10</v>
      </c>
      <c r="E797" t="s">
        <v>20</v>
      </c>
      <c r="F797" t="s">
        <v>12</v>
      </c>
      <c r="G797">
        <v>3</v>
      </c>
      <c r="H797" s="20">
        <v>304.38</v>
      </c>
      <c r="I797">
        <v>913.14</v>
      </c>
      <c r="J797" s="20">
        <f t="shared" si="96"/>
        <v>913.14</v>
      </c>
      <c r="K797" s="17" t="str">
        <f>IF('Main Data'!I797&gt;=5000,"High", "Low")</f>
        <v>Low</v>
      </c>
      <c r="L797" s="17">
        <f t="shared" si="97"/>
        <v>2024</v>
      </c>
      <c r="M797" s="17" t="str">
        <f t="shared" si="98"/>
        <v>Adam Schwartz</v>
      </c>
      <c r="N797" s="17" t="str">
        <f t="shared" si="99"/>
        <v>ADAM SCHWARTZ</v>
      </c>
      <c r="O797" s="20">
        <f t="shared" si="100"/>
        <v>821.82600000000002</v>
      </c>
      <c r="P797" s="20" t="str">
        <f t="shared" si="101"/>
        <v>Nov-2024</v>
      </c>
      <c r="Q797" s="46">
        <f t="shared" si="102"/>
        <v>11</v>
      </c>
      <c r="R797" s="46">
        <f t="shared" si="103"/>
        <v>2024</v>
      </c>
    </row>
    <row r="798" spans="1:18">
      <c r="A798">
        <v>9662</v>
      </c>
      <c r="B798" s="2">
        <v>45608</v>
      </c>
      <c r="C798" t="s">
        <v>341</v>
      </c>
      <c r="D798" t="s">
        <v>25</v>
      </c>
      <c r="E798" t="s">
        <v>11</v>
      </c>
      <c r="F798" t="s">
        <v>12</v>
      </c>
      <c r="G798">
        <v>2</v>
      </c>
      <c r="H798" s="20">
        <v>760.68</v>
      </c>
      <c r="I798">
        <v>1521.36</v>
      </c>
      <c r="J798" s="20">
        <f t="shared" si="96"/>
        <v>1521.36</v>
      </c>
      <c r="K798" s="17" t="str">
        <f>IF('Main Data'!I798&gt;=5000,"High", "Low")</f>
        <v>Low</v>
      </c>
      <c r="L798" s="17">
        <f t="shared" si="97"/>
        <v>2024</v>
      </c>
      <c r="M798" s="17" t="str">
        <f t="shared" si="98"/>
        <v>Patricia Parker</v>
      </c>
      <c r="N798" s="17" t="str">
        <f t="shared" si="99"/>
        <v>PATRICIA PARKER</v>
      </c>
      <c r="O798" s="20">
        <f t="shared" si="100"/>
        <v>1369.2239999999999</v>
      </c>
      <c r="P798" s="20" t="str">
        <f t="shared" si="101"/>
        <v>Nov-2024</v>
      </c>
      <c r="Q798" s="46">
        <f t="shared" si="102"/>
        <v>11</v>
      </c>
      <c r="R798" s="46">
        <f t="shared" si="103"/>
        <v>2024</v>
      </c>
    </row>
    <row r="799" spans="1:18">
      <c r="A799">
        <v>9159</v>
      </c>
      <c r="B799" s="2">
        <v>45609</v>
      </c>
      <c r="C799" t="s">
        <v>459</v>
      </c>
      <c r="D799" t="s">
        <v>31</v>
      </c>
      <c r="E799" t="s">
        <v>20</v>
      </c>
      <c r="F799" t="s">
        <v>29</v>
      </c>
      <c r="G799">
        <v>5</v>
      </c>
      <c r="H799" s="20">
        <v>254.63</v>
      </c>
      <c r="I799">
        <v>1273.1500000000001</v>
      </c>
      <c r="J799" s="20">
        <f t="shared" si="96"/>
        <v>1273.1500000000001</v>
      </c>
      <c r="K799" s="17" t="str">
        <f>IF('Main Data'!I799&gt;=5000,"High", "Low")</f>
        <v>Low</v>
      </c>
      <c r="L799" s="17">
        <f t="shared" si="97"/>
        <v>2024</v>
      </c>
      <c r="M799" s="17" t="str">
        <f t="shared" si="98"/>
        <v>Joseph Green</v>
      </c>
      <c r="N799" s="17" t="str">
        <f t="shared" si="99"/>
        <v>JOSEPH GREEN</v>
      </c>
      <c r="O799" s="20">
        <f t="shared" si="100"/>
        <v>1145.835</v>
      </c>
      <c r="P799" s="20" t="str">
        <f t="shared" si="101"/>
        <v>Nov-2024</v>
      </c>
      <c r="Q799" s="46">
        <f t="shared" si="102"/>
        <v>11</v>
      </c>
      <c r="R799" s="46">
        <f t="shared" si="103"/>
        <v>2024</v>
      </c>
    </row>
    <row r="800" spans="1:18">
      <c r="A800">
        <v>4775</v>
      </c>
      <c r="B800" s="2">
        <v>45609</v>
      </c>
      <c r="C800" t="s">
        <v>932</v>
      </c>
      <c r="D800" t="s">
        <v>25</v>
      </c>
      <c r="E800" t="s">
        <v>11</v>
      </c>
      <c r="F800" t="s">
        <v>12</v>
      </c>
      <c r="G800">
        <v>9</v>
      </c>
      <c r="H800" s="20">
        <v>356.21</v>
      </c>
      <c r="I800">
        <v>3205.89</v>
      </c>
      <c r="J800" s="20">
        <f t="shared" si="96"/>
        <v>3205.89</v>
      </c>
      <c r="K800" s="17" t="str">
        <f>IF('Main Data'!I800&gt;=5000,"High", "Low")</f>
        <v>Low</v>
      </c>
      <c r="L800" s="17">
        <f t="shared" si="97"/>
        <v>2024</v>
      </c>
      <c r="M800" s="17" t="str">
        <f t="shared" si="98"/>
        <v>Jennifer Hill</v>
      </c>
      <c r="N800" s="17" t="str">
        <f t="shared" si="99"/>
        <v>JENNIFER HILL</v>
      </c>
      <c r="O800" s="20">
        <f t="shared" si="100"/>
        <v>2885.3009999999999</v>
      </c>
      <c r="P800" s="20" t="str">
        <f t="shared" si="101"/>
        <v>Nov-2024</v>
      </c>
      <c r="Q800" s="46">
        <f t="shared" si="102"/>
        <v>11</v>
      </c>
      <c r="R800" s="46">
        <f t="shared" si="103"/>
        <v>2024</v>
      </c>
    </row>
    <row r="801" spans="1:18">
      <c r="A801">
        <v>8011</v>
      </c>
      <c r="B801" s="2">
        <v>45611</v>
      </c>
      <c r="C801" t="s">
        <v>654</v>
      </c>
      <c r="D801" t="s">
        <v>25</v>
      </c>
      <c r="E801" t="s">
        <v>14</v>
      </c>
      <c r="F801" t="s">
        <v>43</v>
      </c>
      <c r="G801">
        <v>3</v>
      </c>
      <c r="H801" s="20">
        <v>927.76</v>
      </c>
      <c r="I801">
        <v>2783.28</v>
      </c>
      <c r="J801" s="20">
        <f t="shared" si="96"/>
        <v>2783.2799999999997</v>
      </c>
      <c r="K801" s="17" t="str">
        <f>IF('Main Data'!I801&gt;=5000,"High", "Low")</f>
        <v>Low</v>
      </c>
      <c r="L801" s="17">
        <f t="shared" si="97"/>
        <v>2024</v>
      </c>
      <c r="M801" s="17" t="str">
        <f t="shared" si="98"/>
        <v>William Maldonado</v>
      </c>
      <c r="N801" s="17" t="str">
        <f t="shared" si="99"/>
        <v>WILLIAM MALDONADO</v>
      </c>
      <c r="O801" s="20">
        <f t="shared" si="100"/>
        <v>2504.9520000000002</v>
      </c>
      <c r="P801" s="20" t="str">
        <f t="shared" si="101"/>
        <v>Nov-2024</v>
      </c>
      <c r="Q801" s="46">
        <f t="shared" si="102"/>
        <v>11</v>
      </c>
      <c r="R801" s="46">
        <f t="shared" si="103"/>
        <v>2024</v>
      </c>
    </row>
    <row r="802" spans="1:18">
      <c r="A802">
        <v>4098</v>
      </c>
      <c r="B802" s="2">
        <v>45612</v>
      </c>
      <c r="C802" t="s">
        <v>653</v>
      </c>
      <c r="D802" t="s">
        <v>31</v>
      </c>
      <c r="E802" t="s">
        <v>11</v>
      </c>
      <c r="F802" t="s">
        <v>29</v>
      </c>
      <c r="G802">
        <v>7</v>
      </c>
      <c r="H802" s="20">
        <v>251.05</v>
      </c>
      <c r="I802">
        <v>1757.35</v>
      </c>
      <c r="J802" s="20">
        <f t="shared" si="96"/>
        <v>1757.3500000000001</v>
      </c>
      <c r="K802" s="17" t="str">
        <f>IF('Main Data'!I802&gt;=5000,"High", "Low")</f>
        <v>Low</v>
      </c>
      <c r="L802" s="17">
        <f t="shared" si="97"/>
        <v>2024</v>
      </c>
      <c r="M802" s="17" t="str">
        <f t="shared" si="98"/>
        <v>William Mccoy</v>
      </c>
      <c r="N802" s="17" t="str">
        <f t="shared" si="99"/>
        <v>WILLIAM MCCOY</v>
      </c>
      <c r="O802" s="20">
        <f t="shared" si="100"/>
        <v>1581.6150000000002</v>
      </c>
      <c r="P802" s="20" t="str">
        <f t="shared" si="101"/>
        <v>Nov-2024</v>
      </c>
      <c r="Q802" s="46">
        <f t="shared" si="102"/>
        <v>11</v>
      </c>
      <c r="R802" s="46">
        <f t="shared" si="103"/>
        <v>2024</v>
      </c>
    </row>
    <row r="803" spans="1:18">
      <c r="A803">
        <v>7459</v>
      </c>
      <c r="B803" s="2">
        <v>45612</v>
      </c>
      <c r="C803" t="s">
        <v>816</v>
      </c>
      <c r="D803" t="s">
        <v>31</v>
      </c>
      <c r="E803" t="s">
        <v>14</v>
      </c>
      <c r="F803" t="s">
        <v>26</v>
      </c>
      <c r="G803">
        <v>1</v>
      </c>
      <c r="H803" s="20">
        <v>824.26</v>
      </c>
      <c r="I803">
        <v>824.26</v>
      </c>
      <c r="J803" s="20">
        <f t="shared" si="96"/>
        <v>824.26</v>
      </c>
      <c r="K803" s="17" t="str">
        <f>IF('Main Data'!I803&gt;=5000,"High", "Low")</f>
        <v>Low</v>
      </c>
      <c r="L803" s="17">
        <f t="shared" si="97"/>
        <v>2024</v>
      </c>
      <c r="M803" s="17" t="str">
        <f t="shared" si="98"/>
        <v>Deborah Coleman</v>
      </c>
      <c r="N803" s="17" t="str">
        <f t="shared" si="99"/>
        <v>DEBORAH COLEMAN</v>
      </c>
      <c r="O803" s="20">
        <f t="shared" si="100"/>
        <v>741.83400000000006</v>
      </c>
      <c r="P803" s="20" t="str">
        <f t="shared" si="101"/>
        <v>Nov-2024</v>
      </c>
      <c r="Q803" s="46">
        <f t="shared" si="102"/>
        <v>11</v>
      </c>
      <c r="R803" s="46">
        <f t="shared" si="103"/>
        <v>2024</v>
      </c>
    </row>
    <row r="804" spans="1:18">
      <c r="A804">
        <v>9402</v>
      </c>
      <c r="B804" s="2">
        <v>45613</v>
      </c>
      <c r="C804" t="s">
        <v>933</v>
      </c>
      <c r="D804" t="s">
        <v>10</v>
      </c>
      <c r="E804" t="s">
        <v>20</v>
      </c>
      <c r="F804" t="s">
        <v>26</v>
      </c>
      <c r="G804">
        <v>4</v>
      </c>
      <c r="H804" s="20">
        <v>776.91</v>
      </c>
      <c r="I804">
        <v>3107.64</v>
      </c>
      <c r="J804" s="20">
        <f t="shared" si="96"/>
        <v>3107.64</v>
      </c>
      <c r="K804" s="17" t="str">
        <f>IF('Main Data'!I804&gt;=5000,"High", "Low")</f>
        <v>Low</v>
      </c>
      <c r="L804" s="17">
        <f t="shared" si="97"/>
        <v>2024</v>
      </c>
      <c r="M804" s="17" t="str">
        <f t="shared" si="98"/>
        <v>Amy Garrett</v>
      </c>
      <c r="N804" s="17" t="str">
        <f t="shared" si="99"/>
        <v>AMY GARRETT</v>
      </c>
      <c r="O804" s="20">
        <f t="shared" si="100"/>
        <v>2796.8759999999997</v>
      </c>
      <c r="P804" s="20" t="str">
        <f t="shared" si="101"/>
        <v>Nov-2024</v>
      </c>
      <c r="Q804" s="46">
        <f t="shared" si="102"/>
        <v>11</v>
      </c>
      <c r="R804" s="46">
        <f t="shared" si="103"/>
        <v>2024</v>
      </c>
    </row>
    <row r="805" spans="1:18">
      <c r="A805">
        <v>4367</v>
      </c>
      <c r="B805" s="2">
        <v>45614</v>
      </c>
      <c r="C805" t="s">
        <v>91</v>
      </c>
      <c r="D805" t="s">
        <v>10</v>
      </c>
      <c r="E805" t="s">
        <v>14</v>
      </c>
      <c r="F805" t="s">
        <v>35</v>
      </c>
      <c r="G805">
        <v>9</v>
      </c>
      <c r="H805" s="20">
        <v>901.02</v>
      </c>
      <c r="I805">
        <v>8109.18</v>
      </c>
      <c r="J805" s="20">
        <f t="shared" si="96"/>
        <v>8109.18</v>
      </c>
      <c r="K805" s="17" t="str">
        <f>IF('Main Data'!I805&gt;=5000,"High", "Low")</f>
        <v>High</v>
      </c>
      <c r="L805" s="17">
        <f t="shared" si="97"/>
        <v>2024</v>
      </c>
      <c r="M805" s="17" t="str">
        <f t="shared" si="98"/>
        <v>David Davis</v>
      </c>
      <c r="N805" s="17" t="str">
        <f t="shared" si="99"/>
        <v>DAVID DAVIS</v>
      </c>
      <c r="O805" s="20">
        <f t="shared" si="100"/>
        <v>7298.2619999999997</v>
      </c>
      <c r="P805" s="20" t="str">
        <f t="shared" si="101"/>
        <v>Nov-2024</v>
      </c>
      <c r="Q805" s="46">
        <f t="shared" si="102"/>
        <v>11</v>
      </c>
      <c r="R805" s="46">
        <f t="shared" si="103"/>
        <v>2024</v>
      </c>
    </row>
    <row r="806" spans="1:18">
      <c r="A806">
        <v>7876</v>
      </c>
      <c r="B806" s="2">
        <v>45614</v>
      </c>
      <c r="C806" t="s">
        <v>421</v>
      </c>
      <c r="D806" t="s">
        <v>17</v>
      </c>
      <c r="E806" t="s">
        <v>20</v>
      </c>
      <c r="F806" t="s">
        <v>18</v>
      </c>
      <c r="G806">
        <v>3</v>
      </c>
      <c r="H806" s="20">
        <v>564.04999999999995</v>
      </c>
      <c r="I806">
        <v>1692.15</v>
      </c>
      <c r="J806" s="20">
        <f t="shared" si="96"/>
        <v>1692.1499999999999</v>
      </c>
      <c r="K806" s="17" t="str">
        <f>IF('Main Data'!I806&gt;=5000,"High", "Low")</f>
        <v>Low</v>
      </c>
      <c r="L806" s="17">
        <f t="shared" si="97"/>
        <v>2024</v>
      </c>
      <c r="M806" s="17" t="str">
        <f t="shared" si="98"/>
        <v>Matthew Miller</v>
      </c>
      <c r="N806" s="17" t="str">
        <f t="shared" si="99"/>
        <v>MATTHEW MILLER</v>
      </c>
      <c r="O806" s="20">
        <f t="shared" si="100"/>
        <v>1522.9349999999999</v>
      </c>
      <c r="P806" s="20" t="str">
        <f t="shared" si="101"/>
        <v>Nov-2024</v>
      </c>
      <c r="Q806" s="46">
        <f t="shared" si="102"/>
        <v>11</v>
      </c>
      <c r="R806" s="46">
        <f t="shared" si="103"/>
        <v>2024</v>
      </c>
    </row>
    <row r="807" spans="1:18">
      <c r="A807">
        <v>1720</v>
      </c>
      <c r="B807" s="2">
        <v>45614</v>
      </c>
      <c r="C807" t="s">
        <v>968</v>
      </c>
      <c r="D807" t="s">
        <v>31</v>
      </c>
      <c r="E807" t="s">
        <v>11</v>
      </c>
      <c r="F807" t="s">
        <v>29</v>
      </c>
      <c r="G807">
        <v>8</v>
      </c>
      <c r="H807" s="20">
        <v>437.76</v>
      </c>
      <c r="I807">
        <v>3502.08</v>
      </c>
      <c r="J807" s="20">
        <f t="shared" si="96"/>
        <v>3502.08</v>
      </c>
      <c r="K807" s="17" t="str">
        <f>IF('Main Data'!I807&gt;=5000,"High", "Low")</f>
        <v>Low</v>
      </c>
      <c r="L807" s="17">
        <f t="shared" si="97"/>
        <v>2024</v>
      </c>
      <c r="M807" s="17" t="str">
        <f t="shared" si="98"/>
        <v>Stephanie Thornton</v>
      </c>
      <c r="N807" s="17" t="str">
        <f t="shared" si="99"/>
        <v>STEPHANIE THORNTON</v>
      </c>
      <c r="O807" s="20">
        <f t="shared" si="100"/>
        <v>3151.8719999999998</v>
      </c>
      <c r="P807" s="20" t="str">
        <f t="shared" si="101"/>
        <v>Nov-2024</v>
      </c>
      <c r="Q807" s="46">
        <f t="shared" si="102"/>
        <v>11</v>
      </c>
      <c r="R807" s="46">
        <f t="shared" si="103"/>
        <v>2024</v>
      </c>
    </row>
    <row r="808" spans="1:18">
      <c r="A808">
        <v>1967</v>
      </c>
      <c r="B808" s="2">
        <v>45615</v>
      </c>
      <c r="C808" t="s">
        <v>304</v>
      </c>
      <c r="D808" t="s">
        <v>10</v>
      </c>
      <c r="E808" t="s">
        <v>20</v>
      </c>
      <c r="F808" t="s">
        <v>35</v>
      </c>
      <c r="G808">
        <v>3</v>
      </c>
      <c r="H808" s="20">
        <v>341.77</v>
      </c>
      <c r="I808">
        <v>1025.31</v>
      </c>
      <c r="J808" s="20">
        <f t="shared" si="96"/>
        <v>1025.31</v>
      </c>
      <c r="K808" s="17" t="str">
        <f>IF('Main Data'!I808&gt;=5000,"High", "Low")</f>
        <v>Low</v>
      </c>
      <c r="L808" s="17">
        <f t="shared" si="97"/>
        <v>2024</v>
      </c>
      <c r="M808" s="17" t="str">
        <f t="shared" si="98"/>
        <v>Timothy Graham</v>
      </c>
      <c r="N808" s="17" t="str">
        <f t="shared" si="99"/>
        <v>TIMOTHY GRAHAM</v>
      </c>
      <c r="O808" s="20">
        <f t="shared" si="100"/>
        <v>922.779</v>
      </c>
      <c r="P808" s="20" t="str">
        <f t="shared" si="101"/>
        <v>Nov-2024</v>
      </c>
      <c r="Q808" s="46">
        <f t="shared" si="102"/>
        <v>11</v>
      </c>
      <c r="R808" s="46">
        <f t="shared" si="103"/>
        <v>2024</v>
      </c>
    </row>
    <row r="809" spans="1:18">
      <c r="A809">
        <v>1849</v>
      </c>
      <c r="B809" s="2">
        <v>45616</v>
      </c>
      <c r="C809" t="s">
        <v>222</v>
      </c>
      <c r="D809" t="s">
        <v>10</v>
      </c>
      <c r="E809" t="s">
        <v>14</v>
      </c>
      <c r="F809" t="s">
        <v>35</v>
      </c>
      <c r="G809">
        <v>8</v>
      </c>
      <c r="H809" s="20">
        <v>950.46</v>
      </c>
      <c r="I809">
        <v>7603.68</v>
      </c>
      <c r="J809" s="20">
        <f t="shared" si="96"/>
        <v>7603.68</v>
      </c>
      <c r="K809" s="17" t="str">
        <f>IF('Main Data'!I809&gt;=5000,"High", "Low")</f>
        <v>High</v>
      </c>
      <c r="L809" s="17">
        <f t="shared" si="97"/>
        <v>2024</v>
      </c>
      <c r="M809" s="17" t="str">
        <f t="shared" si="98"/>
        <v>April Lambert</v>
      </c>
      <c r="N809" s="17" t="str">
        <f t="shared" si="99"/>
        <v>APRIL LAMBERT</v>
      </c>
      <c r="O809" s="20">
        <f t="shared" si="100"/>
        <v>6843.3120000000008</v>
      </c>
      <c r="P809" s="20" t="str">
        <f t="shared" si="101"/>
        <v>Nov-2024</v>
      </c>
      <c r="Q809" s="46">
        <f t="shared" si="102"/>
        <v>11</v>
      </c>
      <c r="R809" s="46">
        <f t="shared" si="103"/>
        <v>2024</v>
      </c>
    </row>
    <row r="810" spans="1:18">
      <c r="A810">
        <v>8919</v>
      </c>
      <c r="B810" s="2">
        <v>45617</v>
      </c>
      <c r="C810" t="s">
        <v>160</v>
      </c>
      <c r="D810" t="s">
        <v>31</v>
      </c>
      <c r="E810" t="s">
        <v>11</v>
      </c>
      <c r="F810" t="s">
        <v>35</v>
      </c>
      <c r="G810">
        <v>6</v>
      </c>
      <c r="H810" s="20">
        <v>188.77</v>
      </c>
      <c r="I810">
        <v>1132.6199999999999</v>
      </c>
      <c r="J810" s="20">
        <f t="shared" si="96"/>
        <v>1132.6200000000001</v>
      </c>
      <c r="K810" s="17" t="str">
        <f>IF('Main Data'!I810&gt;=5000,"High", "Low")</f>
        <v>Low</v>
      </c>
      <c r="L810" s="17">
        <f t="shared" si="97"/>
        <v>2024</v>
      </c>
      <c r="M810" s="17" t="str">
        <f t="shared" si="98"/>
        <v>Gregory Jones</v>
      </c>
      <c r="N810" s="17" t="str">
        <f t="shared" si="99"/>
        <v>GREGORY JONES</v>
      </c>
      <c r="O810" s="20">
        <f t="shared" si="100"/>
        <v>1019.3579999999999</v>
      </c>
      <c r="P810" s="20" t="str">
        <f t="shared" si="101"/>
        <v>Nov-2024</v>
      </c>
      <c r="Q810" s="46">
        <f t="shared" si="102"/>
        <v>11</v>
      </c>
      <c r="R810" s="46">
        <f t="shared" si="103"/>
        <v>2024</v>
      </c>
    </row>
    <row r="811" spans="1:18">
      <c r="A811">
        <v>9064</v>
      </c>
      <c r="B811" s="2">
        <v>45618</v>
      </c>
      <c r="C811" t="s">
        <v>92</v>
      </c>
      <c r="D811" t="s">
        <v>25</v>
      </c>
      <c r="E811" t="s">
        <v>14</v>
      </c>
      <c r="F811" t="s">
        <v>43</v>
      </c>
      <c r="G811">
        <v>9</v>
      </c>
      <c r="H811" s="20">
        <v>875.15</v>
      </c>
      <c r="I811">
        <v>7876.3499999999995</v>
      </c>
      <c r="J811" s="20">
        <f t="shared" si="96"/>
        <v>7876.3499999999995</v>
      </c>
      <c r="K811" s="17" t="str">
        <f>IF('Main Data'!I811&gt;=5000,"High", "Low")</f>
        <v>High</v>
      </c>
      <c r="L811" s="17">
        <f t="shared" si="97"/>
        <v>2024</v>
      </c>
      <c r="M811" s="17" t="str">
        <f t="shared" si="98"/>
        <v>Michael Banks</v>
      </c>
      <c r="N811" s="17" t="str">
        <f t="shared" si="99"/>
        <v>MICHAEL BANKS</v>
      </c>
      <c r="O811" s="20">
        <f t="shared" si="100"/>
        <v>7088.7150000000001</v>
      </c>
      <c r="P811" s="20" t="str">
        <f t="shared" si="101"/>
        <v>Nov-2024</v>
      </c>
      <c r="Q811" s="46">
        <f t="shared" si="102"/>
        <v>11</v>
      </c>
      <c r="R811" s="46">
        <f t="shared" si="103"/>
        <v>2024</v>
      </c>
    </row>
    <row r="812" spans="1:18">
      <c r="A812">
        <v>4161</v>
      </c>
      <c r="B812" s="2">
        <v>45618</v>
      </c>
      <c r="C812" t="s">
        <v>216</v>
      </c>
      <c r="D812" t="s">
        <v>31</v>
      </c>
      <c r="E812" t="s">
        <v>14</v>
      </c>
      <c r="F812" t="s">
        <v>18</v>
      </c>
      <c r="G812">
        <v>4</v>
      </c>
      <c r="H812" s="20">
        <v>27.7</v>
      </c>
      <c r="I812">
        <v>110.8</v>
      </c>
      <c r="J812" s="20">
        <f t="shared" si="96"/>
        <v>110.8</v>
      </c>
      <c r="K812" s="17" t="str">
        <f>IF('Main Data'!I812&gt;=5000,"High", "Low")</f>
        <v>Low</v>
      </c>
      <c r="L812" s="17">
        <f t="shared" si="97"/>
        <v>2024</v>
      </c>
      <c r="M812" s="17" t="str">
        <f t="shared" si="98"/>
        <v>Brittany Tate</v>
      </c>
      <c r="N812" s="17" t="str">
        <f t="shared" si="99"/>
        <v>BRITTANY TATE</v>
      </c>
      <c r="O812" s="20">
        <f t="shared" si="100"/>
        <v>99.72</v>
      </c>
      <c r="P812" s="20" t="str">
        <f t="shared" si="101"/>
        <v>Nov-2024</v>
      </c>
      <c r="Q812" s="46">
        <f t="shared" si="102"/>
        <v>11</v>
      </c>
      <c r="R812" s="46">
        <f t="shared" si="103"/>
        <v>2024</v>
      </c>
    </row>
    <row r="813" spans="1:18">
      <c r="A813">
        <v>1679</v>
      </c>
      <c r="B813" s="2">
        <v>45618</v>
      </c>
      <c r="C813" t="s">
        <v>531</v>
      </c>
      <c r="D813" t="s">
        <v>10</v>
      </c>
      <c r="E813" t="s">
        <v>11</v>
      </c>
      <c r="F813" t="s">
        <v>21</v>
      </c>
      <c r="G813">
        <v>1</v>
      </c>
      <c r="H813" s="20">
        <v>343.63</v>
      </c>
      <c r="I813">
        <v>343.63</v>
      </c>
      <c r="J813" s="20">
        <f t="shared" si="96"/>
        <v>343.63</v>
      </c>
      <c r="K813" s="17" t="str">
        <f>IF('Main Data'!I813&gt;=5000,"High", "Low")</f>
        <v>Low</v>
      </c>
      <c r="L813" s="17">
        <f t="shared" si="97"/>
        <v>2024</v>
      </c>
      <c r="M813" s="17" t="str">
        <f t="shared" si="98"/>
        <v>Shelly Parsons</v>
      </c>
      <c r="N813" s="17" t="str">
        <f t="shared" si="99"/>
        <v>SHELLY PARSONS</v>
      </c>
      <c r="O813" s="20">
        <f t="shared" si="100"/>
        <v>309.267</v>
      </c>
      <c r="P813" s="20" t="str">
        <f t="shared" si="101"/>
        <v>Nov-2024</v>
      </c>
      <c r="Q813" s="46">
        <f t="shared" si="102"/>
        <v>11</v>
      </c>
      <c r="R813" s="46">
        <f t="shared" si="103"/>
        <v>2024</v>
      </c>
    </row>
    <row r="814" spans="1:18">
      <c r="A814">
        <v>6397</v>
      </c>
      <c r="B814" s="2">
        <v>45618</v>
      </c>
      <c r="C814" t="s">
        <v>895</v>
      </c>
      <c r="D814" t="s">
        <v>25</v>
      </c>
      <c r="E814" t="s">
        <v>20</v>
      </c>
      <c r="F814" t="s">
        <v>21</v>
      </c>
      <c r="G814">
        <v>8</v>
      </c>
      <c r="H814" s="20">
        <v>331.43</v>
      </c>
      <c r="I814">
        <v>2651.44</v>
      </c>
      <c r="J814" s="20">
        <f t="shared" si="96"/>
        <v>2651.44</v>
      </c>
      <c r="K814" s="17" t="str">
        <f>IF('Main Data'!I814&gt;=5000,"High", "Low")</f>
        <v>Low</v>
      </c>
      <c r="L814" s="17">
        <f t="shared" si="97"/>
        <v>2024</v>
      </c>
      <c r="M814" s="17" t="str">
        <f t="shared" si="98"/>
        <v>Michael Perez</v>
      </c>
      <c r="N814" s="17" t="str">
        <f t="shared" si="99"/>
        <v>MICHAEL PEREZ</v>
      </c>
      <c r="O814" s="20">
        <f t="shared" si="100"/>
        <v>2386.2960000000003</v>
      </c>
      <c r="P814" s="20" t="str">
        <f t="shared" si="101"/>
        <v>Nov-2024</v>
      </c>
      <c r="Q814" s="46">
        <f t="shared" si="102"/>
        <v>11</v>
      </c>
      <c r="R814" s="46">
        <f t="shared" si="103"/>
        <v>2024</v>
      </c>
    </row>
    <row r="815" spans="1:18">
      <c r="A815">
        <v>7133</v>
      </c>
      <c r="B815" s="2">
        <v>45619</v>
      </c>
      <c r="C815" t="s">
        <v>543</v>
      </c>
      <c r="D815" t="s">
        <v>25</v>
      </c>
      <c r="E815" t="s">
        <v>20</v>
      </c>
      <c r="F815" t="s">
        <v>43</v>
      </c>
      <c r="G815">
        <v>3</v>
      </c>
      <c r="H815" s="20">
        <v>807.61</v>
      </c>
      <c r="I815">
        <v>2422.83</v>
      </c>
      <c r="J815" s="20">
        <f t="shared" si="96"/>
        <v>2422.83</v>
      </c>
      <c r="K815" s="17" t="str">
        <f>IF('Main Data'!I815&gt;=5000,"High", "Low")</f>
        <v>Low</v>
      </c>
      <c r="L815" s="17">
        <f t="shared" si="97"/>
        <v>2024</v>
      </c>
      <c r="M815" s="17" t="str">
        <f t="shared" si="98"/>
        <v>Charles Jenkins</v>
      </c>
      <c r="N815" s="17" t="str">
        <f t="shared" si="99"/>
        <v>CHARLES JENKINS</v>
      </c>
      <c r="O815" s="20">
        <f t="shared" si="100"/>
        <v>2180.547</v>
      </c>
      <c r="P815" s="20" t="str">
        <f t="shared" si="101"/>
        <v>Nov-2024</v>
      </c>
      <c r="Q815" s="46">
        <f t="shared" si="102"/>
        <v>11</v>
      </c>
      <c r="R815" s="46">
        <f t="shared" si="103"/>
        <v>2024</v>
      </c>
    </row>
    <row r="816" spans="1:18">
      <c r="A816">
        <v>7737</v>
      </c>
      <c r="B816" s="2">
        <v>45622</v>
      </c>
      <c r="C816" t="s">
        <v>440</v>
      </c>
      <c r="D816" t="s">
        <v>25</v>
      </c>
      <c r="E816" t="s">
        <v>20</v>
      </c>
      <c r="F816" t="s">
        <v>21</v>
      </c>
      <c r="G816">
        <v>2</v>
      </c>
      <c r="H816" s="20">
        <v>936.85</v>
      </c>
      <c r="I816">
        <v>1873.7</v>
      </c>
      <c r="J816" s="20">
        <f t="shared" si="96"/>
        <v>1873.7</v>
      </c>
      <c r="K816" s="17" t="str">
        <f>IF('Main Data'!I816&gt;=5000,"High", "Low")</f>
        <v>Low</v>
      </c>
      <c r="L816" s="17">
        <f t="shared" si="97"/>
        <v>2024</v>
      </c>
      <c r="M816" s="17" t="str">
        <f t="shared" si="98"/>
        <v>Kyle Porter</v>
      </c>
      <c r="N816" s="17" t="str">
        <f t="shared" si="99"/>
        <v>KYLE PORTER</v>
      </c>
      <c r="O816" s="20">
        <f t="shared" si="100"/>
        <v>1686.3300000000002</v>
      </c>
      <c r="P816" s="20" t="str">
        <f t="shared" si="101"/>
        <v>Nov-2024</v>
      </c>
      <c r="Q816" s="46">
        <f t="shared" si="102"/>
        <v>11</v>
      </c>
      <c r="R816" s="46">
        <f t="shared" si="103"/>
        <v>2024</v>
      </c>
    </row>
    <row r="817" spans="1:18">
      <c r="A817">
        <v>4524</v>
      </c>
      <c r="B817" s="2">
        <v>45623</v>
      </c>
      <c r="C817" t="s">
        <v>1003</v>
      </c>
      <c r="D817" t="s">
        <v>10</v>
      </c>
      <c r="E817" t="s">
        <v>11</v>
      </c>
      <c r="F817" t="s">
        <v>26</v>
      </c>
      <c r="G817">
        <v>9</v>
      </c>
      <c r="H817" s="20">
        <v>513.28</v>
      </c>
      <c r="I817">
        <v>4619.5200000000004</v>
      </c>
      <c r="J817" s="20">
        <f t="shared" si="96"/>
        <v>4619.5199999999995</v>
      </c>
      <c r="K817" s="17" t="str">
        <f>IF('Main Data'!I817&gt;=5000,"High", "Low")</f>
        <v>Low</v>
      </c>
      <c r="L817" s="17">
        <f t="shared" si="97"/>
        <v>2024</v>
      </c>
      <c r="M817" s="17" t="str">
        <f t="shared" si="98"/>
        <v>Crystal Rose</v>
      </c>
      <c r="N817" s="17" t="str">
        <f t="shared" si="99"/>
        <v>CRYSTAL ROSE</v>
      </c>
      <c r="O817" s="20">
        <f t="shared" si="100"/>
        <v>4157.5680000000002</v>
      </c>
      <c r="P817" s="20" t="str">
        <f t="shared" si="101"/>
        <v>Nov-2024</v>
      </c>
      <c r="Q817" s="46">
        <f t="shared" si="102"/>
        <v>11</v>
      </c>
      <c r="R817" s="46">
        <f t="shared" si="103"/>
        <v>2024</v>
      </c>
    </row>
    <row r="818" spans="1:18">
      <c r="A818">
        <v>5568</v>
      </c>
      <c r="B818" s="2">
        <v>45626</v>
      </c>
      <c r="C818" t="s">
        <v>42</v>
      </c>
      <c r="D818" t="s">
        <v>10</v>
      </c>
      <c r="E818" t="s">
        <v>20</v>
      </c>
      <c r="F818" t="s">
        <v>43</v>
      </c>
      <c r="G818">
        <v>5</v>
      </c>
      <c r="H818" s="20">
        <v>94.65</v>
      </c>
      <c r="I818">
        <v>473.25</v>
      </c>
      <c r="J818" s="20">
        <f t="shared" si="96"/>
        <v>473.25</v>
      </c>
      <c r="K818" s="17" t="str">
        <f>IF('Main Data'!I818&gt;=5000,"High", "Low")</f>
        <v>Low</v>
      </c>
      <c r="L818" s="17">
        <f t="shared" si="97"/>
        <v>2024</v>
      </c>
      <c r="M818" s="17" t="str">
        <f t="shared" si="98"/>
        <v>Belinda Bonilla</v>
      </c>
      <c r="N818" s="17" t="str">
        <f t="shared" si="99"/>
        <v>BELINDA BONILLA</v>
      </c>
      <c r="O818" s="20">
        <f t="shared" si="100"/>
        <v>425.92500000000001</v>
      </c>
      <c r="P818" s="20" t="str">
        <f t="shared" si="101"/>
        <v>Nov-2024</v>
      </c>
      <c r="Q818" s="46">
        <f t="shared" si="102"/>
        <v>11</v>
      </c>
      <c r="R818" s="46">
        <f t="shared" si="103"/>
        <v>2024</v>
      </c>
    </row>
    <row r="819" spans="1:18">
      <c r="A819">
        <v>7480</v>
      </c>
      <c r="B819" s="2">
        <v>45626</v>
      </c>
      <c r="C819" t="s">
        <v>327</v>
      </c>
      <c r="D819" t="s">
        <v>31</v>
      </c>
      <c r="E819" t="s">
        <v>20</v>
      </c>
      <c r="F819" t="s">
        <v>26</v>
      </c>
      <c r="G819">
        <v>7</v>
      </c>
      <c r="H819" s="20">
        <v>691.01</v>
      </c>
      <c r="I819">
        <v>4837.07</v>
      </c>
      <c r="J819" s="20">
        <f t="shared" si="96"/>
        <v>4837.07</v>
      </c>
      <c r="K819" s="17" t="str">
        <f>IF('Main Data'!I819&gt;=5000,"High", "Low")</f>
        <v>Low</v>
      </c>
      <c r="L819" s="17">
        <f t="shared" si="97"/>
        <v>2024</v>
      </c>
      <c r="M819" s="17" t="str">
        <f t="shared" si="98"/>
        <v>Anna Hutchinson</v>
      </c>
      <c r="N819" s="17" t="str">
        <f t="shared" si="99"/>
        <v>ANNA HUTCHINSON</v>
      </c>
      <c r="O819" s="20">
        <f t="shared" si="100"/>
        <v>4353.3630000000003</v>
      </c>
      <c r="P819" s="20" t="str">
        <f t="shared" si="101"/>
        <v>Nov-2024</v>
      </c>
      <c r="Q819" s="46">
        <f t="shared" si="102"/>
        <v>11</v>
      </c>
      <c r="R819" s="46">
        <f t="shared" si="103"/>
        <v>2024</v>
      </c>
    </row>
    <row r="820" spans="1:18">
      <c r="A820">
        <v>8288</v>
      </c>
      <c r="B820" s="2">
        <v>45627</v>
      </c>
      <c r="C820" t="s">
        <v>474</v>
      </c>
      <c r="D820" t="s">
        <v>25</v>
      </c>
      <c r="E820" t="s">
        <v>11</v>
      </c>
      <c r="F820" t="s">
        <v>15</v>
      </c>
      <c r="G820">
        <v>9</v>
      </c>
      <c r="H820" s="20">
        <v>653.82000000000005</v>
      </c>
      <c r="I820">
        <v>5884.38</v>
      </c>
      <c r="J820" s="20">
        <f t="shared" si="96"/>
        <v>5884.38</v>
      </c>
      <c r="K820" s="17" t="str">
        <f>IF('Main Data'!I820&gt;=5000,"High", "Low")</f>
        <v>High</v>
      </c>
      <c r="L820" s="17">
        <f t="shared" si="97"/>
        <v>2024</v>
      </c>
      <c r="M820" s="17" t="str">
        <f t="shared" si="98"/>
        <v>Gail Armstrong</v>
      </c>
      <c r="N820" s="17" t="str">
        <f t="shared" si="99"/>
        <v>GAIL ARMSTRONG</v>
      </c>
      <c r="O820" s="20">
        <f t="shared" si="100"/>
        <v>5295.9420000000009</v>
      </c>
      <c r="P820" s="20" t="str">
        <f t="shared" si="101"/>
        <v>Dec-2024</v>
      </c>
      <c r="Q820" s="46">
        <f t="shared" si="102"/>
        <v>12</v>
      </c>
      <c r="R820" s="46">
        <f t="shared" si="103"/>
        <v>2024</v>
      </c>
    </row>
    <row r="821" spans="1:18">
      <c r="A821">
        <v>3716</v>
      </c>
      <c r="B821" s="2">
        <v>45627</v>
      </c>
      <c r="C821" t="s">
        <v>644</v>
      </c>
      <c r="D821" t="s">
        <v>31</v>
      </c>
      <c r="E821" t="s">
        <v>11</v>
      </c>
      <c r="F821" t="s">
        <v>15</v>
      </c>
      <c r="G821">
        <v>2</v>
      </c>
      <c r="H821" s="20">
        <v>767.23</v>
      </c>
      <c r="I821">
        <v>1534.46</v>
      </c>
      <c r="J821" s="20">
        <f t="shared" si="96"/>
        <v>1534.46</v>
      </c>
      <c r="K821" s="17" t="str">
        <f>IF('Main Data'!I821&gt;=5000,"High", "Low")</f>
        <v>Low</v>
      </c>
      <c r="L821" s="17">
        <f t="shared" si="97"/>
        <v>2024</v>
      </c>
      <c r="M821" s="17" t="str">
        <f t="shared" si="98"/>
        <v>Stephen Patterson</v>
      </c>
      <c r="N821" s="17" t="str">
        <f t="shared" si="99"/>
        <v>STEPHEN PATTERSON</v>
      </c>
      <c r="O821" s="20">
        <f t="shared" si="100"/>
        <v>1381.0140000000001</v>
      </c>
      <c r="P821" s="20" t="str">
        <f t="shared" si="101"/>
        <v>Dec-2024</v>
      </c>
      <c r="Q821" s="46">
        <f t="shared" si="102"/>
        <v>12</v>
      </c>
      <c r="R821" s="46">
        <f t="shared" si="103"/>
        <v>2024</v>
      </c>
    </row>
    <row r="822" spans="1:18">
      <c r="A822">
        <v>2960</v>
      </c>
      <c r="B822" s="2">
        <v>45627</v>
      </c>
      <c r="C822" t="s">
        <v>1004</v>
      </c>
      <c r="D822" t="s">
        <v>25</v>
      </c>
      <c r="E822" t="s">
        <v>20</v>
      </c>
      <c r="F822" t="s">
        <v>43</v>
      </c>
      <c r="G822">
        <v>7</v>
      </c>
      <c r="H822" s="20">
        <v>304.57</v>
      </c>
      <c r="I822">
        <v>2131.9899999999998</v>
      </c>
      <c r="J822" s="20">
        <f t="shared" si="96"/>
        <v>2131.9899999999998</v>
      </c>
      <c r="K822" s="17" t="str">
        <f>IF('Main Data'!I822&gt;=5000,"High", "Low")</f>
        <v>Low</v>
      </c>
      <c r="L822" s="17">
        <f t="shared" si="97"/>
        <v>2024</v>
      </c>
      <c r="M822" s="17" t="str">
        <f t="shared" si="98"/>
        <v>Tyler Oneal</v>
      </c>
      <c r="N822" s="17" t="str">
        <f t="shared" si="99"/>
        <v>TYLER ONEAL</v>
      </c>
      <c r="O822" s="20">
        <f t="shared" si="100"/>
        <v>1918.7909999999999</v>
      </c>
      <c r="P822" s="20" t="str">
        <f t="shared" si="101"/>
        <v>Dec-2024</v>
      </c>
      <c r="Q822" s="46">
        <f t="shared" si="102"/>
        <v>12</v>
      </c>
      <c r="R822" s="46">
        <f t="shared" si="103"/>
        <v>2024</v>
      </c>
    </row>
    <row r="823" spans="1:18">
      <c r="A823">
        <v>6689</v>
      </c>
      <c r="B823" s="2">
        <v>45628</v>
      </c>
      <c r="C823" t="s">
        <v>689</v>
      </c>
      <c r="D823" t="s">
        <v>10</v>
      </c>
      <c r="E823" t="s">
        <v>14</v>
      </c>
      <c r="F823" t="s">
        <v>18</v>
      </c>
      <c r="G823">
        <v>6</v>
      </c>
      <c r="H823" s="20">
        <v>235.8</v>
      </c>
      <c r="I823">
        <v>1414.8</v>
      </c>
      <c r="J823" s="20">
        <f t="shared" si="96"/>
        <v>1414.8000000000002</v>
      </c>
      <c r="K823" s="17" t="str">
        <f>IF('Main Data'!I823&gt;=5000,"High", "Low")</f>
        <v>Low</v>
      </c>
      <c r="L823" s="17">
        <f t="shared" si="97"/>
        <v>2024</v>
      </c>
      <c r="M823" s="17" t="str">
        <f t="shared" si="98"/>
        <v>Margaret Castillo</v>
      </c>
      <c r="N823" s="17" t="str">
        <f t="shared" si="99"/>
        <v>MARGARET CASTILLO</v>
      </c>
      <c r="O823" s="20">
        <f t="shared" si="100"/>
        <v>1273.3200000000002</v>
      </c>
      <c r="P823" s="20" t="str">
        <f t="shared" si="101"/>
        <v>Dec-2024</v>
      </c>
      <c r="Q823" s="46">
        <f t="shared" si="102"/>
        <v>12</v>
      </c>
      <c r="R823" s="46">
        <f t="shared" si="103"/>
        <v>2024</v>
      </c>
    </row>
    <row r="824" spans="1:18">
      <c r="A824">
        <v>4610</v>
      </c>
      <c r="B824" s="2">
        <v>45629</v>
      </c>
      <c r="C824" t="s">
        <v>919</v>
      </c>
      <c r="D824" t="s">
        <v>10</v>
      </c>
      <c r="E824" t="s">
        <v>14</v>
      </c>
      <c r="F824" t="s">
        <v>15</v>
      </c>
      <c r="G824">
        <v>5</v>
      </c>
      <c r="H824" s="20">
        <v>158.66999999999999</v>
      </c>
      <c r="I824">
        <v>793.34999999999991</v>
      </c>
      <c r="J824" s="20">
        <f t="shared" si="96"/>
        <v>793.34999999999991</v>
      </c>
      <c r="K824" s="17" t="str">
        <f>IF('Main Data'!I824&gt;=5000,"High", "Low")</f>
        <v>Low</v>
      </c>
      <c r="L824" s="17">
        <f t="shared" si="97"/>
        <v>2024</v>
      </c>
      <c r="M824" s="17" t="str">
        <f t="shared" si="98"/>
        <v>Kenneth Beck</v>
      </c>
      <c r="N824" s="17" t="str">
        <f t="shared" si="99"/>
        <v>KENNETH BECK</v>
      </c>
      <c r="O824" s="20">
        <f t="shared" si="100"/>
        <v>714.01499999999999</v>
      </c>
      <c r="P824" s="20" t="str">
        <f t="shared" si="101"/>
        <v>Dec-2024</v>
      </c>
      <c r="Q824" s="46">
        <f t="shared" si="102"/>
        <v>12</v>
      </c>
      <c r="R824" s="46">
        <f t="shared" si="103"/>
        <v>2024</v>
      </c>
    </row>
    <row r="825" spans="1:18">
      <c r="A825">
        <v>1038</v>
      </c>
      <c r="B825" s="2">
        <v>45631</v>
      </c>
      <c r="C825" t="s">
        <v>234</v>
      </c>
      <c r="D825" t="s">
        <v>17</v>
      </c>
      <c r="E825" t="s">
        <v>11</v>
      </c>
      <c r="F825" t="s">
        <v>35</v>
      </c>
      <c r="G825">
        <v>5</v>
      </c>
      <c r="H825" s="20">
        <v>611.66</v>
      </c>
      <c r="I825">
        <v>3058.3</v>
      </c>
      <c r="J825" s="20">
        <f t="shared" si="96"/>
        <v>3058.2999999999997</v>
      </c>
      <c r="K825" s="17" t="str">
        <f>IF('Main Data'!I825&gt;=5000,"High", "Low")</f>
        <v>Low</v>
      </c>
      <c r="L825" s="17">
        <f t="shared" si="97"/>
        <v>2024</v>
      </c>
      <c r="M825" s="17" t="str">
        <f t="shared" si="98"/>
        <v>Briana Fry</v>
      </c>
      <c r="N825" s="17" t="str">
        <f t="shared" si="99"/>
        <v>BRIANA FRY</v>
      </c>
      <c r="O825" s="20">
        <f t="shared" si="100"/>
        <v>2752.4700000000003</v>
      </c>
      <c r="P825" s="20" t="str">
        <f t="shared" si="101"/>
        <v>Dec-2024</v>
      </c>
      <c r="Q825" s="46">
        <f t="shared" si="102"/>
        <v>12</v>
      </c>
      <c r="R825" s="46">
        <f t="shared" si="103"/>
        <v>2024</v>
      </c>
    </row>
    <row r="826" spans="1:18">
      <c r="A826">
        <v>3121</v>
      </c>
      <c r="B826" s="2">
        <v>45631</v>
      </c>
      <c r="C826" t="s">
        <v>321</v>
      </c>
      <c r="D826" t="s">
        <v>10</v>
      </c>
      <c r="E826" t="s">
        <v>20</v>
      </c>
      <c r="F826" t="s">
        <v>35</v>
      </c>
      <c r="G826">
        <v>1</v>
      </c>
      <c r="H826" s="20">
        <v>963.36</v>
      </c>
      <c r="I826">
        <v>963.36</v>
      </c>
      <c r="J826" s="20">
        <f t="shared" si="96"/>
        <v>963.36</v>
      </c>
      <c r="K826" s="17" t="str">
        <f>IF('Main Data'!I826&gt;=5000,"High", "Low")</f>
        <v>Low</v>
      </c>
      <c r="L826" s="17">
        <f t="shared" si="97"/>
        <v>2024</v>
      </c>
      <c r="M826" s="17" t="str">
        <f t="shared" si="98"/>
        <v>Daniel Richards</v>
      </c>
      <c r="N826" s="17" t="str">
        <f t="shared" si="99"/>
        <v>DANIEL RICHARDS</v>
      </c>
      <c r="O826" s="20">
        <f t="shared" si="100"/>
        <v>867.024</v>
      </c>
      <c r="P826" s="20" t="str">
        <f t="shared" si="101"/>
        <v>Dec-2024</v>
      </c>
      <c r="Q826" s="46">
        <f t="shared" si="102"/>
        <v>12</v>
      </c>
      <c r="R826" s="46">
        <f t="shared" si="103"/>
        <v>2024</v>
      </c>
    </row>
    <row r="827" spans="1:18">
      <c r="A827">
        <v>3868</v>
      </c>
      <c r="B827" s="2">
        <v>45631</v>
      </c>
      <c r="C827" t="s">
        <v>361</v>
      </c>
      <c r="D827" t="s">
        <v>10</v>
      </c>
      <c r="E827" t="s">
        <v>11</v>
      </c>
      <c r="F827" t="s">
        <v>15</v>
      </c>
      <c r="G827">
        <v>7</v>
      </c>
      <c r="H827" s="20">
        <v>159.55000000000001</v>
      </c>
      <c r="I827">
        <v>1116.8499999999999</v>
      </c>
      <c r="J827" s="20">
        <f t="shared" si="96"/>
        <v>1116.8500000000001</v>
      </c>
      <c r="K827" s="17" t="str">
        <f>IF('Main Data'!I827&gt;=5000,"High", "Low")</f>
        <v>Low</v>
      </c>
      <c r="L827" s="17">
        <f t="shared" si="97"/>
        <v>2024</v>
      </c>
      <c r="M827" s="17" t="str">
        <f t="shared" si="98"/>
        <v>Michaela Patel</v>
      </c>
      <c r="N827" s="17" t="str">
        <f t="shared" si="99"/>
        <v>MICHAELA PATEL</v>
      </c>
      <c r="O827" s="20">
        <f t="shared" si="100"/>
        <v>1005.1650000000002</v>
      </c>
      <c r="P827" s="20" t="str">
        <f t="shared" si="101"/>
        <v>Dec-2024</v>
      </c>
      <c r="Q827" s="46">
        <f t="shared" si="102"/>
        <v>12</v>
      </c>
      <c r="R827" s="46">
        <f t="shared" si="103"/>
        <v>2024</v>
      </c>
    </row>
    <row r="828" spans="1:18">
      <c r="A828">
        <v>6923</v>
      </c>
      <c r="B828" s="2">
        <v>45631</v>
      </c>
      <c r="C828" t="s">
        <v>569</v>
      </c>
      <c r="D828" t="s">
        <v>31</v>
      </c>
      <c r="E828" t="s">
        <v>14</v>
      </c>
      <c r="F828" t="s">
        <v>15</v>
      </c>
      <c r="G828">
        <v>1</v>
      </c>
      <c r="H828" s="20">
        <v>148.25</v>
      </c>
      <c r="I828">
        <v>148.25</v>
      </c>
      <c r="J828" s="20">
        <f t="shared" si="96"/>
        <v>148.25</v>
      </c>
      <c r="K828" s="17" t="str">
        <f>IF('Main Data'!I828&gt;=5000,"High", "Low")</f>
        <v>Low</v>
      </c>
      <c r="L828" s="17">
        <f t="shared" si="97"/>
        <v>2024</v>
      </c>
      <c r="M828" s="17" t="str">
        <f t="shared" si="98"/>
        <v>Kevin Cruz</v>
      </c>
      <c r="N828" s="17" t="str">
        <f t="shared" si="99"/>
        <v>KEVIN CRUZ</v>
      </c>
      <c r="O828" s="20">
        <f t="shared" si="100"/>
        <v>133.42500000000001</v>
      </c>
      <c r="P828" s="20" t="str">
        <f t="shared" si="101"/>
        <v>Dec-2024</v>
      </c>
      <c r="Q828" s="46">
        <f t="shared" si="102"/>
        <v>12</v>
      </c>
      <c r="R828" s="46">
        <f t="shared" si="103"/>
        <v>2024</v>
      </c>
    </row>
    <row r="829" spans="1:18">
      <c r="A829">
        <v>2226</v>
      </c>
      <c r="B829" s="2">
        <v>45632</v>
      </c>
      <c r="C829" t="s">
        <v>27</v>
      </c>
      <c r="D829" t="s">
        <v>10</v>
      </c>
      <c r="E829" t="s">
        <v>20</v>
      </c>
      <c r="F829" t="s">
        <v>18</v>
      </c>
      <c r="G829">
        <v>8</v>
      </c>
      <c r="H829" s="20">
        <v>245.8</v>
      </c>
      <c r="I829">
        <v>1966.4</v>
      </c>
      <c r="J829" s="20">
        <f t="shared" si="96"/>
        <v>1966.4</v>
      </c>
      <c r="K829" s="17" t="str">
        <f>IF('Main Data'!I829&gt;=5000,"High", "Low")</f>
        <v>Low</v>
      </c>
      <c r="L829" s="17">
        <f t="shared" si="97"/>
        <v>2024</v>
      </c>
      <c r="M829" s="17" t="str">
        <f t="shared" si="98"/>
        <v>James Brooks</v>
      </c>
      <c r="N829" s="17" t="str">
        <f t="shared" si="99"/>
        <v>JAMES BROOKS</v>
      </c>
      <c r="O829" s="20">
        <f t="shared" si="100"/>
        <v>1769.7600000000002</v>
      </c>
      <c r="P829" s="20" t="str">
        <f t="shared" si="101"/>
        <v>Dec-2024</v>
      </c>
      <c r="Q829" s="46">
        <f t="shared" si="102"/>
        <v>12</v>
      </c>
      <c r="R829" s="46">
        <f t="shared" si="103"/>
        <v>2024</v>
      </c>
    </row>
    <row r="830" spans="1:18">
      <c r="A830">
        <v>4706</v>
      </c>
      <c r="B830" s="2">
        <v>45633</v>
      </c>
      <c r="C830" t="s">
        <v>450</v>
      </c>
      <c r="D830" t="s">
        <v>17</v>
      </c>
      <c r="E830" t="s">
        <v>11</v>
      </c>
      <c r="F830" t="s">
        <v>26</v>
      </c>
      <c r="G830">
        <v>3</v>
      </c>
      <c r="H830" s="20">
        <v>895.87</v>
      </c>
      <c r="I830">
        <v>2687.61</v>
      </c>
      <c r="J830" s="20">
        <f t="shared" si="96"/>
        <v>2687.61</v>
      </c>
      <c r="K830" s="17" t="str">
        <f>IF('Main Data'!I830&gt;=5000,"High", "Low")</f>
        <v>Low</v>
      </c>
      <c r="L830" s="17">
        <f t="shared" si="97"/>
        <v>2024</v>
      </c>
      <c r="M830" s="17" t="str">
        <f t="shared" si="98"/>
        <v>Patricia Evans</v>
      </c>
      <c r="N830" s="17" t="str">
        <f t="shared" si="99"/>
        <v>PATRICIA EVANS</v>
      </c>
      <c r="O830" s="20">
        <f t="shared" si="100"/>
        <v>2418.8490000000002</v>
      </c>
      <c r="P830" s="20" t="str">
        <f t="shared" si="101"/>
        <v>Dec-2024</v>
      </c>
      <c r="Q830" s="46">
        <f t="shared" si="102"/>
        <v>12</v>
      </c>
      <c r="R830" s="46">
        <f t="shared" si="103"/>
        <v>2024</v>
      </c>
    </row>
    <row r="831" spans="1:18">
      <c r="A831">
        <v>9318</v>
      </c>
      <c r="B831" s="2">
        <v>45634</v>
      </c>
      <c r="C831" t="s">
        <v>189</v>
      </c>
      <c r="D831" t="s">
        <v>17</v>
      </c>
      <c r="E831" t="s">
        <v>14</v>
      </c>
      <c r="F831" t="s">
        <v>12</v>
      </c>
      <c r="G831">
        <v>1</v>
      </c>
      <c r="H831" s="20">
        <v>619.70000000000005</v>
      </c>
      <c r="I831">
        <v>619.70000000000005</v>
      </c>
      <c r="J831" s="20">
        <f t="shared" si="96"/>
        <v>619.70000000000005</v>
      </c>
      <c r="K831" s="17" t="str">
        <f>IF('Main Data'!I831&gt;=5000,"High", "Low")</f>
        <v>Low</v>
      </c>
      <c r="L831" s="17">
        <f t="shared" si="97"/>
        <v>2024</v>
      </c>
      <c r="M831" s="17" t="str">
        <f t="shared" si="98"/>
        <v>Barbara Mcbride</v>
      </c>
      <c r="N831" s="17" t="str">
        <f t="shared" si="99"/>
        <v>BARBARA MCBRIDE</v>
      </c>
      <c r="O831" s="20">
        <f t="shared" si="100"/>
        <v>557.73</v>
      </c>
      <c r="P831" s="20" t="str">
        <f t="shared" si="101"/>
        <v>Dec-2024</v>
      </c>
      <c r="Q831" s="46">
        <f t="shared" si="102"/>
        <v>12</v>
      </c>
      <c r="R831" s="46">
        <f t="shared" si="103"/>
        <v>2024</v>
      </c>
    </row>
    <row r="832" spans="1:18">
      <c r="A832">
        <v>4172</v>
      </c>
      <c r="B832" s="2">
        <v>45634</v>
      </c>
      <c r="C832" t="s">
        <v>749</v>
      </c>
      <c r="D832" t="s">
        <v>17</v>
      </c>
      <c r="E832" t="s">
        <v>11</v>
      </c>
      <c r="F832" t="s">
        <v>26</v>
      </c>
      <c r="G832">
        <v>6</v>
      </c>
      <c r="H832" s="20">
        <v>672.79</v>
      </c>
      <c r="I832">
        <v>4036.74</v>
      </c>
      <c r="J832" s="20">
        <f t="shared" si="96"/>
        <v>4036.74</v>
      </c>
      <c r="K832" s="17" t="str">
        <f>IF('Main Data'!I832&gt;=5000,"High", "Low")</f>
        <v>Low</v>
      </c>
      <c r="L832" s="17">
        <f t="shared" si="97"/>
        <v>2024</v>
      </c>
      <c r="M832" s="17" t="str">
        <f t="shared" si="98"/>
        <v>Christian Heath</v>
      </c>
      <c r="N832" s="17" t="str">
        <f t="shared" si="99"/>
        <v>CHRISTIAN HEATH</v>
      </c>
      <c r="O832" s="20">
        <f t="shared" si="100"/>
        <v>3633.0659999999998</v>
      </c>
      <c r="P832" s="20" t="str">
        <f t="shared" si="101"/>
        <v>Dec-2024</v>
      </c>
      <c r="Q832" s="46">
        <f t="shared" si="102"/>
        <v>12</v>
      </c>
      <c r="R832" s="46">
        <f t="shared" si="103"/>
        <v>2024</v>
      </c>
    </row>
    <row r="833" spans="1:18">
      <c r="A833">
        <v>2676</v>
      </c>
      <c r="B833" s="2">
        <v>45635</v>
      </c>
      <c r="C833" t="s">
        <v>87</v>
      </c>
      <c r="D833" t="s">
        <v>25</v>
      </c>
      <c r="E833" t="s">
        <v>20</v>
      </c>
      <c r="F833" t="s">
        <v>21</v>
      </c>
      <c r="G833">
        <v>5</v>
      </c>
      <c r="H833" s="20">
        <v>831.44</v>
      </c>
      <c r="I833">
        <v>4157.2000000000007</v>
      </c>
      <c r="J833" s="20">
        <f t="shared" si="96"/>
        <v>4157.2000000000007</v>
      </c>
      <c r="K833" s="17" t="str">
        <f>IF('Main Data'!I833&gt;=5000,"High", "Low")</f>
        <v>Low</v>
      </c>
      <c r="L833" s="17">
        <f t="shared" si="97"/>
        <v>2024</v>
      </c>
      <c r="M833" s="17" t="str">
        <f t="shared" si="98"/>
        <v>Joseph Hopkins</v>
      </c>
      <c r="N833" s="17" t="str">
        <f t="shared" si="99"/>
        <v>JOSEPH HOPKINS</v>
      </c>
      <c r="O833" s="20">
        <f t="shared" si="100"/>
        <v>3741.4800000000005</v>
      </c>
      <c r="P833" s="20" t="str">
        <f t="shared" si="101"/>
        <v>Dec-2024</v>
      </c>
      <c r="Q833" s="46">
        <f t="shared" si="102"/>
        <v>12</v>
      </c>
      <c r="R833" s="46">
        <f t="shared" si="103"/>
        <v>2024</v>
      </c>
    </row>
    <row r="834" spans="1:18">
      <c r="A834">
        <v>6712</v>
      </c>
      <c r="B834" s="2">
        <v>45635</v>
      </c>
      <c r="C834" t="s">
        <v>512</v>
      </c>
      <c r="D834" t="s">
        <v>25</v>
      </c>
      <c r="E834" t="s">
        <v>14</v>
      </c>
      <c r="F834" t="s">
        <v>29</v>
      </c>
      <c r="G834">
        <v>7</v>
      </c>
      <c r="H834" s="20">
        <v>872.04</v>
      </c>
      <c r="I834">
        <v>6104.28</v>
      </c>
      <c r="J834" s="20">
        <f t="shared" si="96"/>
        <v>6104.28</v>
      </c>
      <c r="K834" s="17" t="str">
        <f>IF('Main Data'!I834&gt;=5000,"High", "Low")</f>
        <v>High</v>
      </c>
      <c r="L834" s="17">
        <f t="shared" si="97"/>
        <v>2024</v>
      </c>
      <c r="M834" s="17" t="str">
        <f t="shared" si="98"/>
        <v>Rachel Mckenzie</v>
      </c>
      <c r="N834" s="17" t="str">
        <f t="shared" si="99"/>
        <v>RACHEL MCKENZIE</v>
      </c>
      <c r="O834" s="20">
        <f t="shared" si="100"/>
        <v>5493.8519999999999</v>
      </c>
      <c r="P834" s="20" t="str">
        <f t="shared" si="101"/>
        <v>Dec-2024</v>
      </c>
      <c r="Q834" s="46">
        <f t="shared" si="102"/>
        <v>12</v>
      </c>
      <c r="R834" s="46">
        <f t="shared" si="103"/>
        <v>2024</v>
      </c>
    </row>
    <row r="835" spans="1:18">
      <c r="A835">
        <v>4373</v>
      </c>
      <c r="B835" s="2">
        <v>45636</v>
      </c>
      <c r="C835" t="s">
        <v>922</v>
      </c>
      <c r="D835" t="s">
        <v>10</v>
      </c>
      <c r="E835" t="s">
        <v>20</v>
      </c>
      <c r="F835" t="s">
        <v>43</v>
      </c>
      <c r="G835">
        <v>6</v>
      </c>
      <c r="H835" s="20">
        <v>683.43</v>
      </c>
      <c r="I835">
        <v>4100.58</v>
      </c>
      <c r="J835" s="20">
        <f t="shared" ref="J835:J898" si="104">G835*H835</f>
        <v>4100.58</v>
      </c>
      <c r="K835" s="17" t="str">
        <f>IF('Main Data'!I835&gt;=5000,"High", "Low")</f>
        <v>Low</v>
      </c>
      <c r="L835" s="17">
        <f t="shared" ref="L835:L898" si="105">YEAR(B835)</f>
        <v>2024</v>
      </c>
      <c r="M835" s="17" t="str">
        <f t="shared" ref="M835:M898" si="106">PROPER(C835)</f>
        <v>Teresa Underwood</v>
      </c>
      <c r="N835" s="17" t="str">
        <f t="shared" ref="N835:N898" si="107">UPPER(C835)</f>
        <v>TERESA UNDERWOOD</v>
      </c>
      <c r="O835" s="20">
        <f t="shared" ref="O835:O898" si="108">G835*(H835*0.9)</f>
        <v>3690.5219999999999</v>
      </c>
      <c r="P835" s="20" t="str">
        <f t="shared" ref="P835:P898" si="109">TEXT((B835),"mmm-yyyy")</f>
        <v>Dec-2024</v>
      </c>
      <c r="Q835" s="46">
        <f t="shared" ref="Q835:Q898" si="110">MONTH(B835)</f>
        <v>12</v>
      </c>
      <c r="R835" s="46">
        <f t="shared" ref="R835:R898" si="111">YEAR(B835)</f>
        <v>2024</v>
      </c>
    </row>
    <row r="836" spans="1:18">
      <c r="A836">
        <v>4198</v>
      </c>
      <c r="B836" s="2">
        <v>45638</v>
      </c>
      <c r="C836" t="s">
        <v>79</v>
      </c>
      <c r="D836" t="s">
        <v>25</v>
      </c>
      <c r="E836" t="s">
        <v>20</v>
      </c>
      <c r="F836" t="s">
        <v>26</v>
      </c>
      <c r="G836">
        <v>6</v>
      </c>
      <c r="H836" s="20">
        <v>279.58</v>
      </c>
      <c r="I836">
        <v>1677.48</v>
      </c>
      <c r="J836" s="20">
        <f t="shared" si="104"/>
        <v>1677.48</v>
      </c>
      <c r="K836" s="17" t="str">
        <f>IF('Main Data'!I836&gt;=5000,"High", "Low")</f>
        <v>Low</v>
      </c>
      <c r="L836" s="17">
        <f t="shared" si="105"/>
        <v>2024</v>
      </c>
      <c r="M836" s="17" t="str">
        <f t="shared" si="106"/>
        <v>Madison Fitzgerald</v>
      </c>
      <c r="N836" s="17" t="str">
        <f t="shared" si="107"/>
        <v>MADISON FITZGERALD</v>
      </c>
      <c r="O836" s="20">
        <f t="shared" si="108"/>
        <v>1509.732</v>
      </c>
      <c r="P836" s="20" t="str">
        <f t="shared" si="109"/>
        <v>Dec-2024</v>
      </c>
      <c r="Q836" s="46">
        <f t="shared" si="110"/>
        <v>12</v>
      </c>
      <c r="R836" s="46">
        <f t="shared" si="111"/>
        <v>2024</v>
      </c>
    </row>
    <row r="837" spans="1:18">
      <c r="A837">
        <v>2127</v>
      </c>
      <c r="B837" s="2">
        <v>45638</v>
      </c>
      <c r="C837" t="s">
        <v>823</v>
      </c>
      <c r="D837" t="s">
        <v>25</v>
      </c>
      <c r="E837" t="s">
        <v>11</v>
      </c>
      <c r="F837" t="s">
        <v>29</v>
      </c>
      <c r="G837">
        <v>3</v>
      </c>
      <c r="H837" s="20">
        <v>507.54</v>
      </c>
      <c r="I837">
        <v>1522.62</v>
      </c>
      <c r="J837" s="20">
        <f t="shared" si="104"/>
        <v>1522.6200000000001</v>
      </c>
      <c r="K837" s="17" t="str">
        <f>IF('Main Data'!I837&gt;=5000,"High", "Low")</f>
        <v>Low</v>
      </c>
      <c r="L837" s="17">
        <f t="shared" si="105"/>
        <v>2024</v>
      </c>
      <c r="M837" s="17" t="str">
        <f t="shared" si="106"/>
        <v>Christina Fitzgerald Md</v>
      </c>
      <c r="N837" s="17" t="str">
        <f t="shared" si="107"/>
        <v>CHRISTINA FITZGERALD MD</v>
      </c>
      <c r="O837" s="20">
        <f t="shared" si="108"/>
        <v>1370.3579999999999</v>
      </c>
      <c r="P837" s="20" t="str">
        <f t="shared" si="109"/>
        <v>Dec-2024</v>
      </c>
      <c r="Q837" s="46">
        <f t="shared" si="110"/>
        <v>12</v>
      </c>
      <c r="R837" s="46">
        <f t="shared" si="111"/>
        <v>2024</v>
      </c>
    </row>
    <row r="838" spans="1:18">
      <c r="A838">
        <v>1730</v>
      </c>
      <c r="B838" s="2">
        <v>45639</v>
      </c>
      <c r="C838" t="s">
        <v>390</v>
      </c>
      <c r="D838" t="s">
        <v>31</v>
      </c>
      <c r="E838" t="s">
        <v>20</v>
      </c>
      <c r="F838" t="s">
        <v>18</v>
      </c>
      <c r="G838">
        <v>9</v>
      </c>
      <c r="H838" s="20">
        <v>486.71</v>
      </c>
      <c r="I838">
        <v>4380.3899999999994</v>
      </c>
      <c r="J838" s="20">
        <f t="shared" si="104"/>
        <v>4380.3899999999994</v>
      </c>
      <c r="K838" s="17" t="str">
        <f>IF('Main Data'!I838&gt;=5000,"High", "Low")</f>
        <v>Low</v>
      </c>
      <c r="L838" s="17">
        <f t="shared" si="105"/>
        <v>2024</v>
      </c>
      <c r="M838" s="17" t="str">
        <f t="shared" si="106"/>
        <v>Jason Perry</v>
      </c>
      <c r="N838" s="17" t="str">
        <f t="shared" si="107"/>
        <v>JASON PERRY</v>
      </c>
      <c r="O838" s="20">
        <f t="shared" si="108"/>
        <v>3942.3509999999997</v>
      </c>
      <c r="P838" s="20" t="str">
        <f t="shared" si="109"/>
        <v>Dec-2024</v>
      </c>
      <c r="Q838" s="46">
        <f t="shared" si="110"/>
        <v>12</v>
      </c>
      <c r="R838" s="46">
        <f t="shared" si="111"/>
        <v>2024</v>
      </c>
    </row>
    <row r="839" spans="1:18">
      <c r="A839">
        <v>4895</v>
      </c>
      <c r="B839" s="2">
        <v>45639</v>
      </c>
      <c r="C839" t="s">
        <v>417</v>
      </c>
      <c r="D839" t="s">
        <v>25</v>
      </c>
      <c r="E839" t="s">
        <v>20</v>
      </c>
      <c r="F839" t="s">
        <v>15</v>
      </c>
      <c r="G839">
        <v>2</v>
      </c>
      <c r="H839" s="20">
        <v>151.07</v>
      </c>
      <c r="I839">
        <v>302.14</v>
      </c>
      <c r="J839" s="20">
        <f t="shared" si="104"/>
        <v>302.14</v>
      </c>
      <c r="K839" s="17" t="str">
        <f>IF('Main Data'!I839&gt;=5000,"High", "Low")</f>
        <v>Low</v>
      </c>
      <c r="L839" s="17">
        <f t="shared" si="105"/>
        <v>2024</v>
      </c>
      <c r="M839" s="17" t="str">
        <f t="shared" si="106"/>
        <v>Kelly Day</v>
      </c>
      <c r="N839" s="17" t="str">
        <f t="shared" si="107"/>
        <v>KELLY DAY</v>
      </c>
      <c r="O839" s="20">
        <f t="shared" si="108"/>
        <v>271.92599999999999</v>
      </c>
      <c r="P839" s="20" t="str">
        <f t="shared" si="109"/>
        <v>Dec-2024</v>
      </c>
      <c r="Q839" s="46">
        <f t="shared" si="110"/>
        <v>12</v>
      </c>
      <c r="R839" s="46">
        <f t="shared" si="111"/>
        <v>2024</v>
      </c>
    </row>
    <row r="840" spans="1:18">
      <c r="A840">
        <v>9679</v>
      </c>
      <c r="B840" s="2">
        <v>45639</v>
      </c>
      <c r="C840" t="s">
        <v>691</v>
      </c>
      <c r="D840" t="s">
        <v>25</v>
      </c>
      <c r="E840" t="s">
        <v>14</v>
      </c>
      <c r="F840" t="s">
        <v>26</v>
      </c>
      <c r="G840">
        <v>5</v>
      </c>
      <c r="H840" s="20">
        <v>614.87</v>
      </c>
      <c r="I840">
        <v>3074.35</v>
      </c>
      <c r="J840" s="20">
        <f t="shared" si="104"/>
        <v>3074.35</v>
      </c>
      <c r="K840" s="17" t="str">
        <f>IF('Main Data'!I840&gt;=5000,"High", "Low")</f>
        <v>Low</v>
      </c>
      <c r="L840" s="17">
        <f t="shared" si="105"/>
        <v>2024</v>
      </c>
      <c r="M840" s="17" t="str">
        <f t="shared" si="106"/>
        <v>Tammy Marshall</v>
      </c>
      <c r="N840" s="17" t="str">
        <f t="shared" si="107"/>
        <v>TAMMY MARSHALL</v>
      </c>
      <c r="O840" s="20">
        <f t="shared" si="108"/>
        <v>2766.915</v>
      </c>
      <c r="P840" s="20" t="str">
        <f t="shared" si="109"/>
        <v>Dec-2024</v>
      </c>
      <c r="Q840" s="46">
        <f t="shared" si="110"/>
        <v>12</v>
      </c>
      <c r="R840" s="46">
        <f t="shared" si="111"/>
        <v>2024</v>
      </c>
    </row>
    <row r="841" spans="1:18">
      <c r="A841">
        <v>2168</v>
      </c>
      <c r="B841" s="2">
        <v>45639</v>
      </c>
      <c r="C841" t="s">
        <v>757</v>
      </c>
      <c r="D841" t="s">
        <v>10</v>
      </c>
      <c r="E841" t="s">
        <v>11</v>
      </c>
      <c r="F841" t="s">
        <v>26</v>
      </c>
      <c r="G841">
        <v>6</v>
      </c>
      <c r="H841" s="20">
        <v>958.05</v>
      </c>
      <c r="I841">
        <v>5748.2999999999993</v>
      </c>
      <c r="J841" s="20">
        <f t="shared" si="104"/>
        <v>5748.2999999999993</v>
      </c>
      <c r="K841" s="17" t="str">
        <f>IF('Main Data'!I841&gt;=5000,"High", "Low")</f>
        <v>High</v>
      </c>
      <c r="L841" s="17">
        <f t="shared" si="105"/>
        <v>2024</v>
      </c>
      <c r="M841" s="17" t="str">
        <f t="shared" si="106"/>
        <v>Ashley Myers</v>
      </c>
      <c r="N841" s="17" t="str">
        <f t="shared" si="107"/>
        <v>ASHLEY MYERS</v>
      </c>
      <c r="O841" s="20">
        <f t="shared" si="108"/>
        <v>5173.47</v>
      </c>
      <c r="P841" s="20" t="str">
        <f t="shared" si="109"/>
        <v>Dec-2024</v>
      </c>
      <c r="Q841" s="46">
        <f t="shared" si="110"/>
        <v>12</v>
      </c>
      <c r="R841" s="46">
        <f t="shared" si="111"/>
        <v>2024</v>
      </c>
    </row>
    <row r="842" spans="1:18">
      <c r="A842">
        <v>3213</v>
      </c>
      <c r="B842" s="2">
        <v>45641</v>
      </c>
      <c r="C842" t="s">
        <v>150</v>
      </c>
      <c r="D842" t="s">
        <v>17</v>
      </c>
      <c r="E842" t="s">
        <v>20</v>
      </c>
      <c r="F842" t="s">
        <v>29</v>
      </c>
      <c r="G842">
        <v>9</v>
      </c>
      <c r="H842" s="20">
        <v>695.35</v>
      </c>
      <c r="I842">
        <v>6258.1500000000005</v>
      </c>
      <c r="J842" s="20">
        <f t="shared" si="104"/>
        <v>6258.1500000000005</v>
      </c>
      <c r="K842" s="17" t="str">
        <f>IF('Main Data'!I842&gt;=5000,"High", "Low")</f>
        <v>High</v>
      </c>
      <c r="L842" s="17">
        <f t="shared" si="105"/>
        <v>2024</v>
      </c>
      <c r="M842" s="17" t="str">
        <f t="shared" si="106"/>
        <v>Jennifer Sanchez</v>
      </c>
      <c r="N842" s="17" t="str">
        <f t="shared" si="107"/>
        <v>JENNIFER SANCHEZ</v>
      </c>
      <c r="O842" s="20">
        <f t="shared" si="108"/>
        <v>5632.3350000000009</v>
      </c>
      <c r="P842" s="20" t="str">
        <f t="shared" si="109"/>
        <v>Dec-2024</v>
      </c>
      <c r="Q842" s="46">
        <f t="shared" si="110"/>
        <v>12</v>
      </c>
      <c r="R842" s="46">
        <f t="shared" si="111"/>
        <v>2024</v>
      </c>
    </row>
    <row r="843" spans="1:18">
      <c r="A843">
        <v>3746</v>
      </c>
      <c r="B843" s="2">
        <v>45641</v>
      </c>
      <c r="C843" t="s">
        <v>986</v>
      </c>
      <c r="D843" t="s">
        <v>31</v>
      </c>
      <c r="E843" t="s">
        <v>14</v>
      </c>
      <c r="F843" t="s">
        <v>35</v>
      </c>
      <c r="G843">
        <v>6</v>
      </c>
      <c r="H843" s="20">
        <v>778.68</v>
      </c>
      <c r="I843">
        <v>4672.08</v>
      </c>
      <c r="J843" s="20">
        <f t="shared" si="104"/>
        <v>4672.08</v>
      </c>
      <c r="K843" s="17" t="str">
        <f>IF('Main Data'!I843&gt;=5000,"High", "Low")</f>
        <v>Low</v>
      </c>
      <c r="L843" s="17">
        <f t="shared" si="105"/>
        <v>2024</v>
      </c>
      <c r="M843" s="17" t="str">
        <f t="shared" si="106"/>
        <v>Chelsea Taylor</v>
      </c>
      <c r="N843" s="17" t="str">
        <f t="shared" si="107"/>
        <v>CHELSEA TAYLOR</v>
      </c>
      <c r="O843" s="20">
        <f t="shared" si="108"/>
        <v>4204.8720000000003</v>
      </c>
      <c r="P843" s="20" t="str">
        <f t="shared" si="109"/>
        <v>Dec-2024</v>
      </c>
      <c r="Q843" s="46">
        <f t="shared" si="110"/>
        <v>12</v>
      </c>
      <c r="R843" s="46">
        <f t="shared" si="111"/>
        <v>2024</v>
      </c>
    </row>
    <row r="844" spans="1:18">
      <c r="A844">
        <v>8529</v>
      </c>
      <c r="B844" s="2">
        <v>45644</v>
      </c>
      <c r="C844" t="s">
        <v>856</v>
      </c>
      <c r="D844" t="s">
        <v>17</v>
      </c>
      <c r="E844" t="s">
        <v>11</v>
      </c>
      <c r="F844" t="s">
        <v>15</v>
      </c>
      <c r="G844">
        <v>7</v>
      </c>
      <c r="H844" s="20">
        <v>71.67</v>
      </c>
      <c r="I844">
        <v>501.69</v>
      </c>
      <c r="J844" s="20">
        <f t="shared" si="104"/>
        <v>501.69</v>
      </c>
      <c r="K844" s="17" t="str">
        <f>IF('Main Data'!I844&gt;=5000,"High", "Low")</f>
        <v>Low</v>
      </c>
      <c r="L844" s="17">
        <f t="shared" si="105"/>
        <v>2024</v>
      </c>
      <c r="M844" s="17" t="str">
        <f t="shared" si="106"/>
        <v>Tonya Curry</v>
      </c>
      <c r="N844" s="17" t="str">
        <f t="shared" si="107"/>
        <v>TONYA CURRY</v>
      </c>
      <c r="O844" s="20">
        <f t="shared" si="108"/>
        <v>451.52100000000002</v>
      </c>
      <c r="P844" s="20" t="str">
        <f t="shared" si="109"/>
        <v>Dec-2024</v>
      </c>
      <c r="Q844" s="46">
        <f t="shared" si="110"/>
        <v>12</v>
      </c>
      <c r="R844" s="46">
        <f t="shared" si="111"/>
        <v>2024</v>
      </c>
    </row>
    <row r="845" spans="1:18">
      <c r="A845">
        <v>5937</v>
      </c>
      <c r="B845" s="2">
        <v>45646</v>
      </c>
      <c r="C845" t="s">
        <v>302</v>
      </c>
      <c r="D845" t="s">
        <v>25</v>
      </c>
      <c r="E845" t="s">
        <v>20</v>
      </c>
      <c r="F845" t="s">
        <v>29</v>
      </c>
      <c r="G845">
        <v>1</v>
      </c>
      <c r="H845" s="20">
        <v>827.56</v>
      </c>
      <c r="I845">
        <v>827.56</v>
      </c>
      <c r="J845" s="20">
        <f t="shared" si="104"/>
        <v>827.56</v>
      </c>
      <c r="K845" s="17" t="str">
        <f>IF('Main Data'!I845&gt;=5000,"High", "Low")</f>
        <v>Low</v>
      </c>
      <c r="L845" s="17">
        <f t="shared" si="105"/>
        <v>2024</v>
      </c>
      <c r="M845" s="17" t="str">
        <f t="shared" si="106"/>
        <v>Dan Bush</v>
      </c>
      <c r="N845" s="17" t="str">
        <f t="shared" si="107"/>
        <v>DAN BUSH</v>
      </c>
      <c r="O845" s="20">
        <f t="shared" si="108"/>
        <v>744.80399999999997</v>
      </c>
      <c r="P845" s="20" t="str">
        <f t="shared" si="109"/>
        <v>Dec-2024</v>
      </c>
      <c r="Q845" s="46">
        <f t="shared" si="110"/>
        <v>12</v>
      </c>
      <c r="R845" s="46">
        <f t="shared" si="111"/>
        <v>2024</v>
      </c>
    </row>
    <row r="846" spans="1:18">
      <c r="A846">
        <v>2343</v>
      </c>
      <c r="B846" s="2">
        <v>45647</v>
      </c>
      <c r="C846" t="s">
        <v>854</v>
      </c>
      <c r="D846" t="s">
        <v>31</v>
      </c>
      <c r="E846" t="s">
        <v>14</v>
      </c>
      <c r="F846" t="s">
        <v>12</v>
      </c>
      <c r="G846">
        <v>8</v>
      </c>
      <c r="H846" s="20">
        <v>110.04</v>
      </c>
      <c r="I846">
        <v>880.32</v>
      </c>
      <c r="J846" s="20">
        <f t="shared" si="104"/>
        <v>880.32</v>
      </c>
      <c r="K846" s="17" t="str">
        <f>IF('Main Data'!I846&gt;=5000,"High", "Low")</f>
        <v>Low</v>
      </c>
      <c r="L846" s="17">
        <f t="shared" si="105"/>
        <v>2024</v>
      </c>
      <c r="M846" s="17" t="str">
        <f t="shared" si="106"/>
        <v>Katherine Boyer</v>
      </c>
      <c r="N846" s="17" t="str">
        <f t="shared" si="107"/>
        <v>KATHERINE BOYER</v>
      </c>
      <c r="O846" s="20">
        <f t="shared" si="108"/>
        <v>792.28800000000001</v>
      </c>
      <c r="P846" s="20" t="str">
        <f t="shared" si="109"/>
        <v>Dec-2024</v>
      </c>
      <c r="Q846" s="46">
        <f t="shared" si="110"/>
        <v>12</v>
      </c>
      <c r="R846" s="46">
        <f t="shared" si="111"/>
        <v>2024</v>
      </c>
    </row>
    <row r="847" spans="1:18">
      <c r="A847">
        <v>7025</v>
      </c>
      <c r="B847" s="2">
        <v>45649</v>
      </c>
      <c r="C847" t="s">
        <v>589</v>
      </c>
      <c r="D847" t="s">
        <v>25</v>
      </c>
      <c r="E847" t="s">
        <v>14</v>
      </c>
      <c r="F847" t="s">
        <v>35</v>
      </c>
      <c r="G847">
        <v>5</v>
      </c>
      <c r="H847" s="20">
        <v>40.08</v>
      </c>
      <c r="I847">
        <v>200.4</v>
      </c>
      <c r="J847" s="20">
        <f t="shared" si="104"/>
        <v>200.39999999999998</v>
      </c>
      <c r="K847" s="17" t="str">
        <f>IF('Main Data'!I847&gt;=5000,"High", "Low")</f>
        <v>Low</v>
      </c>
      <c r="L847" s="17">
        <f t="shared" si="105"/>
        <v>2024</v>
      </c>
      <c r="M847" s="17" t="str">
        <f t="shared" si="106"/>
        <v>James Steele</v>
      </c>
      <c r="N847" s="17" t="str">
        <f t="shared" si="107"/>
        <v>JAMES STEELE</v>
      </c>
      <c r="O847" s="20">
        <f t="shared" si="108"/>
        <v>180.36</v>
      </c>
      <c r="P847" s="20" t="str">
        <f t="shared" si="109"/>
        <v>Dec-2024</v>
      </c>
      <c r="Q847" s="46">
        <f t="shared" si="110"/>
        <v>12</v>
      </c>
      <c r="R847" s="46">
        <f t="shared" si="111"/>
        <v>2024</v>
      </c>
    </row>
    <row r="848" spans="1:18">
      <c r="A848">
        <v>7516</v>
      </c>
      <c r="B848" s="2">
        <v>45649</v>
      </c>
      <c r="C848" t="s">
        <v>674</v>
      </c>
      <c r="D848" t="s">
        <v>10</v>
      </c>
      <c r="E848" t="s">
        <v>11</v>
      </c>
      <c r="F848" t="s">
        <v>43</v>
      </c>
      <c r="G848">
        <v>4</v>
      </c>
      <c r="H848" s="20">
        <v>529.91</v>
      </c>
      <c r="I848">
        <v>2119.64</v>
      </c>
      <c r="J848" s="20">
        <f t="shared" si="104"/>
        <v>2119.64</v>
      </c>
      <c r="K848" s="17" t="str">
        <f>IF('Main Data'!I848&gt;=5000,"High", "Low")</f>
        <v>Low</v>
      </c>
      <c r="L848" s="17">
        <f t="shared" si="105"/>
        <v>2024</v>
      </c>
      <c r="M848" s="17" t="str">
        <f t="shared" si="106"/>
        <v>Kyle Walker</v>
      </c>
      <c r="N848" s="17" t="str">
        <f t="shared" si="107"/>
        <v>KYLE WALKER</v>
      </c>
      <c r="O848" s="20">
        <f t="shared" si="108"/>
        <v>1907.6759999999999</v>
      </c>
      <c r="P848" s="20" t="str">
        <f t="shared" si="109"/>
        <v>Dec-2024</v>
      </c>
      <c r="Q848" s="46">
        <f t="shared" si="110"/>
        <v>12</v>
      </c>
      <c r="R848" s="46">
        <f t="shared" si="111"/>
        <v>2024</v>
      </c>
    </row>
    <row r="849" spans="1:18">
      <c r="A849">
        <v>7985</v>
      </c>
      <c r="B849" s="2">
        <v>45650</v>
      </c>
      <c r="C849" t="s">
        <v>739</v>
      </c>
      <c r="D849" t="s">
        <v>31</v>
      </c>
      <c r="E849" t="s">
        <v>14</v>
      </c>
      <c r="F849" t="s">
        <v>26</v>
      </c>
      <c r="G849">
        <v>8</v>
      </c>
      <c r="H849" s="20">
        <v>523.87</v>
      </c>
      <c r="I849">
        <v>4190.96</v>
      </c>
      <c r="J849" s="20">
        <f t="shared" si="104"/>
        <v>4190.96</v>
      </c>
      <c r="K849" s="17" t="str">
        <f>IF('Main Data'!I849&gt;=5000,"High", "Low")</f>
        <v>Low</v>
      </c>
      <c r="L849" s="17">
        <f t="shared" si="105"/>
        <v>2024</v>
      </c>
      <c r="M849" s="17" t="str">
        <f t="shared" si="106"/>
        <v>Michael Newman</v>
      </c>
      <c r="N849" s="17" t="str">
        <f t="shared" si="107"/>
        <v>MICHAEL NEWMAN</v>
      </c>
      <c r="O849" s="20">
        <f t="shared" si="108"/>
        <v>3771.864</v>
      </c>
      <c r="P849" s="20" t="str">
        <f t="shared" si="109"/>
        <v>Dec-2024</v>
      </c>
      <c r="Q849" s="46">
        <f t="shared" si="110"/>
        <v>12</v>
      </c>
      <c r="R849" s="46">
        <f t="shared" si="111"/>
        <v>2024</v>
      </c>
    </row>
    <row r="850" spans="1:18">
      <c r="A850">
        <v>8422</v>
      </c>
      <c r="B850" s="2">
        <v>45651</v>
      </c>
      <c r="C850" t="s">
        <v>681</v>
      </c>
      <c r="D850" t="s">
        <v>10</v>
      </c>
      <c r="E850" t="s">
        <v>11</v>
      </c>
      <c r="F850" t="s">
        <v>12</v>
      </c>
      <c r="G850">
        <v>2</v>
      </c>
      <c r="H850" s="20">
        <v>807.93</v>
      </c>
      <c r="I850">
        <v>1615.86</v>
      </c>
      <c r="J850" s="20">
        <f t="shared" si="104"/>
        <v>1615.86</v>
      </c>
      <c r="K850" s="17" t="str">
        <f>IF('Main Data'!I850&gt;=5000,"High", "Low")</f>
        <v>Low</v>
      </c>
      <c r="L850" s="17">
        <f t="shared" si="105"/>
        <v>2024</v>
      </c>
      <c r="M850" s="17" t="str">
        <f t="shared" si="106"/>
        <v>Gregory Mcfarland</v>
      </c>
      <c r="N850" s="17" t="str">
        <f t="shared" si="107"/>
        <v>GREGORY MCFARLAND</v>
      </c>
      <c r="O850" s="20">
        <f t="shared" si="108"/>
        <v>1454.2739999999999</v>
      </c>
      <c r="P850" s="20" t="str">
        <f t="shared" si="109"/>
        <v>Dec-2024</v>
      </c>
      <c r="Q850" s="46">
        <f t="shared" si="110"/>
        <v>12</v>
      </c>
      <c r="R850" s="46">
        <f t="shared" si="111"/>
        <v>2024</v>
      </c>
    </row>
    <row r="851" spans="1:18">
      <c r="A851">
        <v>8127</v>
      </c>
      <c r="B851" s="2">
        <v>45652</v>
      </c>
      <c r="C851" t="s">
        <v>144</v>
      </c>
      <c r="D851" t="s">
        <v>25</v>
      </c>
      <c r="E851" t="s">
        <v>20</v>
      </c>
      <c r="F851" t="s">
        <v>29</v>
      </c>
      <c r="G851">
        <v>2</v>
      </c>
      <c r="H851" s="20">
        <v>193.28</v>
      </c>
      <c r="I851">
        <v>386.56</v>
      </c>
      <c r="J851" s="20">
        <f t="shared" si="104"/>
        <v>386.56</v>
      </c>
      <c r="K851" s="17" t="str">
        <f>IF('Main Data'!I851&gt;=5000,"High", "Low")</f>
        <v>Low</v>
      </c>
      <c r="L851" s="17">
        <f t="shared" si="105"/>
        <v>2024</v>
      </c>
      <c r="M851" s="17" t="str">
        <f t="shared" si="106"/>
        <v>Charles Davis</v>
      </c>
      <c r="N851" s="17" t="str">
        <f t="shared" si="107"/>
        <v>CHARLES DAVIS</v>
      </c>
      <c r="O851" s="20">
        <f t="shared" si="108"/>
        <v>347.904</v>
      </c>
      <c r="P851" s="20" t="str">
        <f t="shared" si="109"/>
        <v>Dec-2024</v>
      </c>
      <c r="Q851" s="46">
        <f t="shared" si="110"/>
        <v>12</v>
      </c>
      <c r="R851" s="46">
        <f t="shared" si="111"/>
        <v>2024</v>
      </c>
    </row>
    <row r="852" spans="1:18">
      <c r="A852">
        <v>1847</v>
      </c>
      <c r="B852" s="2">
        <v>45653</v>
      </c>
      <c r="C852" t="s">
        <v>345</v>
      </c>
      <c r="D852" t="s">
        <v>25</v>
      </c>
      <c r="E852" t="s">
        <v>11</v>
      </c>
      <c r="F852" t="s">
        <v>12</v>
      </c>
      <c r="G852">
        <v>6</v>
      </c>
      <c r="H852" s="20">
        <v>772.7</v>
      </c>
      <c r="I852">
        <v>4636.2000000000007</v>
      </c>
      <c r="J852" s="20">
        <f t="shared" si="104"/>
        <v>4636.2000000000007</v>
      </c>
      <c r="K852" s="17" t="str">
        <f>IF('Main Data'!I852&gt;=5000,"High", "Low")</f>
        <v>Low</v>
      </c>
      <c r="L852" s="17">
        <f t="shared" si="105"/>
        <v>2024</v>
      </c>
      <c r="M852" s="17" t="str">
        <f t="shared" si="106"/>
        <v>Amy Garcia</v>
      </c>
      <c r="N852" s="17" t="str">
        <f t="shared" si="107"/>
        <v>AMY GARCIA</v>
      </c>
      <c r="O852" s="20">
        <f t="shared" si="108"/>
        <v>4172.58</v>
      </c>
      <c r="P852" s="20" t="str">
        <f t="shared" si="109"/>
        <v>Dec-2024</v>
      </c>
      <c r="Q852" s="46">
        <f t="shared" si="110"/>
        <v>12</v>
      </c>
      <c r="R852" s="46">
        <f t="shared" si="111"/>
        <v>2024</v>
      </c>
    </row>
    <row r="853" spans="1:18">
      <c r="A853">
        <v>3608</v>
      </c>
      <c r="B853" s="2">
        <v>45653</v>
      </c>
      <c r="C853" t="s">
        <v>411</v>
      </c>
      <c r="D853" t="s">
        <v>17</v>
      </c>
      <c r="E853" t="s">
        <v>20</v>
      </c>
      <c r="F853" t="s">
        <v>29</v>
      </c>
      <c r="G853">
        <v>8</v>
      </c>
      <c r="H853" s="20">
        <v>782.05</v>
      </c>
      <c r="I853">
        <v>6256.4</v>
      </c>
      <c r="J853" s="20">
        <f t="shared" si="104"/>
        <v>6256.4</v>
      </c>
      <c r="K853" s="17" t="str">
        <f>IF('Main Data'!I853&gt;=5000,"High", "Low")</f>
        <v>High</v>
      </c>
      <c r="L853" s="17">
        <f t="shared" si="105"/>
        <v>2024</v>
      </c>
      <c r="M853" s="17" t="str">
        <f t="shared" si="106"/>
        <v>Kevin Morris</v>
      </c>
      <c r="N853" s="17" t="str">
        <f t="shared" si="107"/>
        <v>KEVIN MORRIS</v>
      </c>
      <c r="O853" s="20">
        <f t="shared" si="108"/>
        <v>5630.76</v>
      </c>
      <c r="P853" s="20" t="str">
        <f t="shared" si="109"/>
        <v>Dec-2024</v>
      </c>
      <c r="Q853" s="46">
        <f t="shared" si="110"/>
        <v>12</v>
      </c>
      <c r="R853" s="46">
        <f t="shared" si="111"/>
        <v>2024</v>
      </c>
    </row>
    <row r="854" spans="1:18">
      <c r="A854">
        <v>3927</v>
      </c>
      <c r="B854" s="2">
        <v>45654</v>
      </c>
      <c r="C854" t="s">
        <v>667</v>
      </c>
      <c r="D854" t="s">
        <v>17</v>
      </c>
      <c r="E854" t="s">
        <v>20</v>
      </c>
      <c r="F854" t="s">
        <v>26</v>
      </c>
      <c r="G854">
        <v>2</v>
      </c>
      <c r="H854" s="20">
        <v>718.99</v>
      </c>
      <c r="I854">
        <v>1437.98</v>
      </c>
      <c r="J854" s="20">
        <f t="shared" si="104"/>
        <v>1437.98</v>
      </c>
      <c r="K854" s="17" t="str">
        <f>IF('Main Data'!I854&gt;=5000,"High", "Low")</f>
        <v>Low</v>
      </c>
      <c r="L854" s="17">
        <f t="shared" si="105"/>
        <v>2024</v>
      </c>
      <c r="M854" s="17" t="str">
        <f t="shared" si="106"/>
        <v>Barry Smith</v>
      </c>
      <c r="N854" s="17" t="str">
        <f t="shared" si="107"/>
        <v>BARRY SMITH</v>
      </c>
      <c r="O854" s="20">
        <f t="shared" si="108"/>
        <v>1294.182</v>
      </c>
      <c r="P854" s="20" t="str">
        <f t="shared" si="109"/>
        <v>Dec-2024</v>
      </c>
      <c r="Q854" s="46">
        <f t="shared" si="110"/>
        <v>12</v>
      </c>
      <c r="R854" s="46">
        <f t="shared" si="111"/>
        <v>2024</v>
      </c>
    </row>
    <row r="855" spans="1:18">
      <c r="A855">
        <v>3743</v>
      </c>
      <c r="B855" s="2">
        <v>45655</v>
      </c>
      <c r="C855" t="s">
        <v>508</v>
      </c>
      <c r="D855" t="s">
        <v>10</v>
      </c>
      <c r="E855" t="s">
        <v>11</v>
      </c>
      <c r="F855" t="s">
        <v>26</v>
      </c>
      <c r="G855">
        <v>1</v>
      </c>
      <c r="H855" s="20">
        <v>189.17</v>
      </c>
      <c r="I855">
        <v>189.17</v>
      </c>
      <c r="J855" s="20">
        <f t="shared" si="104"/>
        <v>189.17</v>
      </c>
      <c r="K855" s="17" t="str">
        <f>IF('Main Data'!I855&gt;=5000,"High", "Low")</f>
        <v>Low</v>
      </c>
      <c r="L855" s="17">
        <f t="shared" si="105"/>
        <v>2024</v>
      </c>
      <c r="M855" s="17" t="str">
        <f t="shared" si="106"/>
        <v>Lisa Gutierrez</v>
      </c>
      <c r="N855" s="17" t="str">
        <f t="shared" si="107"/>
        <v>LISA GUTIERREZ</v>
      </c>
      <c r="O855" s="20">
        <f t="shared" si="108"/>
        <v>170.25299999999999</v>
      </c>
      <c r="P855" s="20" t="str">
        <f t="shared" si="109"/>
        <v>Dec-2024</v>
      </c>
      <c r="Q855" s="46">
        <f t="shared" si="110"/>
        <v>12</v>
      </c>
      <c r="R855" s="46">
        <f t="shared" si="111"/>
        <v>2024</v>
      </c>
    </row>
    <row r="856" spans="1:18">
      <c r="A856">
        <v>8675</v>
      </c>
      <c r="B856" s="2">
        <v>45656</v>
      </c>
      <c r="C856" t="s">
        <v>312</v>
      </c>
      <c r="D856" t="s">
        <v>31</v>
      </c>
      <c r="E856" t="s">
        <v>14</v>
      </c>
      <c r="F856" t="s">
        <v>26</v>
      </c>
      <c r="G856">
        <v>9</v>
      </c>
      <c r="H856" s="20">
        <v>620.76</v>
      </c>
      <c r="I856">
        <v>5586.84</v>
      </c>
      <c r="J856" s="20">
        <f t="shared" si="104"/>
        <v>5586.84</v>
      </c>
      <c r="K856" s="17" t="str">
        <f>IF('Main Data'!I856&gt;=5000,"High", "Low")</f>
        <v>High</v>
      </c>
      <c r="L856" s="17">
        <f t="shared" si="105"/>
        <v>2024</v>
      </c>
      <c r="M856" s="17" t="str">
        <f t="shared" si="106"/>
        <v>Julie Burgess</v>
      </c>
      <c r="N856" s="17" t="str">
        <f t="shared" si="107"/>
        <v>JULIE BURGESS</v>
      </c>
      <c r="O856" s="20">
        <f t="shared" si="108"/>
        <v>5028.1559999999999</v>
      </c>
      <c r="P856" s="20" t="str">
        <f t="shared" si="109"/>
        <v>Dec-2024</v>
      </c>
      <c r="Q856" s="46">
        <f t="shared" si="110"/>
        <v>12</v>
      </c>
      <c r="R856" s="46">
        <f t="shared" si="111"/>
        <v>2024</v>
      </c>
    </row>
    <row r="857" spans="1:18">
      <c r="A857">
        <v>4485</v>
      </c>
      <c r="B857" s="2">
        <v>45657</v>
      </c>
      <c r="C857" t="s">
        <v>95</v>
      </c>
      <c r="D857" t="s">
        <v>25</v>
      </c>
      <c r="E857" t="s">
        <v>11</v>
      </c>
      <c r="F857" t="s">
        <v>43</v>
      </c>
      <c r="G857">
        <v>7</v>
      </c>
      <c r="H857" s="20">
        <v>668.39</v>
      </c>
      <c r="I857">
        <v>4678.7299999999996</v>
      </c>
      <c r="J857" s="20">
        <f t="shared" si="104"/>
        <v>4678.7299999999996</v>
      </c>
      <c r="K857" s="17" t="str">
        <f>IF('Main Data'!I857&gt;=5000,"High", "Low")</f>
        <v>Low</v>
      </c>
      <c r="L857" s="17">
        <f t="shared" si="105"/>
        <v>2024</v>
      </c>
      <c r="M857" s="17" t="str">
        <f t="shared" si="106"/>
        <v>Angela Gonzalez</v>
      </c>
      <c r="N857" s="17" t="str">
        <f t="shared" si="107"/>
        <v>ANGELA GONZALEZ</v>
      </c>
      <c r="O857" s="20">
        <f t="shared" si="108"/>
        <v>4210.857</v>
      </c>
      <c r="P857" s="20" t="str">
        <f t="shared" si="109"/>
        <v>Dec-2024</v>
      </c>
      <c r="Q857" s="46">
        <f t="shared" si="110"/>
        <v>12</v>
      </c>
      <c r="R857" s="46">
        <f t="shared" si="111"/>
        <v>2024</v>
      </c>
    </row>
    <row r="858" spans="1:18">
      <c r="A858">
        <v>2207</v>
      </c>
      <c r="B858" s="2">
        <v>45657</v>
      </c>
      <c r="C858" t="s">
        <v>634</v>
      </c>
      <c r="D858" t="s">
        <v>17</v>
      </c>
      <c r="E858" t="s">
        <v>14</v>
      </c>
      <c r="F858" t="s">
        <v>21</v>
      </c>
      <c r="G858">
        <v>7</v>
      </c>
      <c r="H858" s="20">
        <v>864.7</v>
      </c>
      <c r="I858">
        <v>6052.9000000000005</v>
      </c>
      <c r="J858" s="20">
        <f t="shared" si="104"/>
        <v>6052.9000000000005</v>
      </c>
      <c r="K858" s="17" t="str">
        <f>IF('Main Data'!I858&gt;=5000,"High", "Low")</f>
        <v>High</v>
      </c>
      <c r="L858" s="17">
        <f t="shared" si="105"/>
        <v>2024</v>
      </c>
      <c r="M858" s="17" t="str">
        <f t="shared" si="106"/>
        <v>Thomas Smith</v>
      </c>
      <c r="N858" s="17" t="str">
        <f t="shared" si="107"/>
        <v>THOMAS SMITH</v>
      </c>
      <c r="O858" s="20">
        <f t="shared" si="108"/>
        <v>5447.6100000000006</v>
      </c>
      <c r="P858" s="20" t="str">
        <f t="shared" si="109"/>
        <v>Dec-2024</v>
      </c>
      <c r="Q858" s="46">
        <f t="shared" si="110"/>
        <v>12</v>
      </c>
      <c r="R858" s="46">
        <f t="shared" si="111"/>
        <v>2024</v>
      </c>
    </row>
    <row r="859" spans="1:18">
      <c r="A859">
        <v>4902</v>
      </c>
      <c r="B859" s="2">
        <v>45658</v>
      </c>
      <c r="C859" t="s">
        <v>605</v>
      </c>
      <c r="D859" t="s">
        <v>31</v>
      </c>
      <c r="E859" t="s">
        <v>20</v>
      </c>
      <c r="F859" t="s">
        <v>26</v>
      </c>
      <c r="G859">
        <v>3</v>
      </c>
      <c r="H859" s="20">
        <v>571.35</v>
      </c>
      <c r="I859">
        <v>1714.05</v>
      </c>
      <c r="J859" s="20">
        <f t="shared" si="104"/>
        <v>1714.0500000000002</v>
      </c>
      <c r="K859" s="17" t="str">
        <f>IF('Main Data'!I859&gt;=5000,"High", "Low")</f>
        <v>Low</v>
      </c>
      <c r="L859" s="17">
        <f t="shared" si="105"/>
        <v>2025</v>
      </c>
      <c r="M859" s="17" t="str">
        <f t="shared" si="106"/>
        <v>Michael Smith</v>
      </c>
      <c r="N859" s="17" t="str">
        <f t="shared" si="107"/>
        <v>MICHAEL SMITH</v>
      </c>
      <c r="O859" s="20">
        <f t="shared" si="108"/>
        <v>1542.645</v>
      </c>
      <c r="P859" s="20" t="str">
        <f t="shared" si="109"/>
        <v>Jan-2025</v>
      </c>
      <c r="Q859" s="46">
        <f t="shared" si="110"/>
        <v>1</v>
      </c>
      <c r="R859" s="46">
        <f t="shared" si="111"/>
        <v>2025</v>
      </c>
    </row>
    <row r="860" spans="1:18">
      <c r="A860">
        <v>4912</v>
      </c>
      <c r="B860" s="2">
        <v>45659</v>
      </c>
      <c r="C860" t="s">
        <v>745</v>
      </c>
      <c r="D860" t="s">
        <v>25</v>
      </c>
      <c r="E860" t="s">
        <v>14</v>
      </c>
      <c r="F860" t="s">
        <v>29</v>
      </c>
      <c r="G860">
        <v>6</v>
      </c>
      <c r="H860" s="20">
        <v>654.37</v>
      </c>
      <c r="I860">
        <v>3926.22</v>
      </c>
      <c r="J860" s="20">
        <f t="shared" si="104"/>
        <v>3926.2200000000003</v>
      </c>
      <c r="K860" s="17" t="str">
        <f>IF('Main Data'!I860&gt;=5000,"High", "Low")</f>
        <v>Low</v>
      </c>
      <c r="L860" s="17">
        <f t="shared" si="105"/>
        <v>2025</v>
      </c>
      <c r="M860" s="17" t="str">
        <f t="shared" si="106"/>
        <v>Bonnie Smith</v>
      </c>
      <c r="N860" s="17" t="str">
        <f t="shared" si="107"/>
        <v>BONNIE SMITH</v>
      </c>
      <c r="O860" s="20">
        <f t="shared" si="108"/>
        <v>3533.598</v>
      </c>
      <c r="P860" s="20" t="str">
        <f t="shared" si="109"/>
        <v>Jan-2025</v>
      </c>
      <c r="Q860" s="46">
        <f t="shared" si="110"/>
        <v>1</v>
      </c>
      <c r="R860" s="46">
        <f t="shared" si="111"/>
        <v>2025</v>
      </c>
    </row>
    <row r="861" spans="1:18">
      <c r="A861">
        <v>6983</v>
      </c>
      <c r="B861" s="2">
        <v>45659</v>
      </c>
      <c r="C861" t="s">
        <v>1000</v>
      </c>
      <c r="D861" t="s">
        <v>10</v>
      </c>
      <c r="E861" t="s">
        <v>14</v>
      </c>
      <c r="F861" t="s">
        <v>43</v>
      </c>
      <c r="G861">
        <v>7</v>
      </c>
      <c r="H861" s="20">
        <v>735.47</v>
      </c>
      <c r="I861">
        <v>5148.29</v>
      </c>
      <c r="J861" s="20">
        <f t="shared" si="104"/>
        <v>5148.29</v>
      </c>
      <c r="K861" s="17" t="str">
        <f>IF('Main Data'!I861&gt;=5000,"High", "Low")</f>
        <v>High</v>
      </c>
      <c r="L861" s="17">
        <f t="shared" si="105"/>
        <v>2025</v>
      </c>
      <c r="M861" s="17" t="str">
        <f t="shared" si="106"/>
        <v>Stanley Watson</v>
      </c>
      <c r="N861" s="17" t="str">
        <f t="shared" si="107"/>
        <v>STANLEY WATSON</v>
      </c>
      <c r="O861" s="20">
        <f t="shared" si="108"/>
        <v>4633.4610000000002</v>
      </c>
      <c r="P861" s="20" t="str">
        <f t="shared" si="109"/>
        <v>Jan-2025</v>
      </c>
      <c r="Q861" s="46">
        <f t="shared" si="110"/>
        <v>1</v>
      </c>
      <c r="R861" s="46">
        <f t="shared" si="111"/>
        <v>2025</v>
      </c>
    </row>
    <row r="862" spans="1:18">
      <c r="A862">
        <v>6778</v>
      </c>
      <c r="B862" s="2">
        <v>45660</v>
      </c>
      <c r="C862" t="s">
        <v>445</v>
      </c>
      <c r="D862" t="s">
        <v>31</v>
      </c>
      <c r="E862" t="s">
        <v>20</v>
      </c>
      <c r="F862" t="s">
        <v>43</v>
      </c>
      <c r="G862">
        <v>9</v>
      </c>
      <c r="H862" s="20">
        <v>716.95</v>
      </c>
      <c r="I862">
        <v>6452.55</v>
      </c>
      <c r="J862" s="20">
        <f t="shared" si="104"/>
        <v>6452.55</v>
      </c>
      <c r="K862" s="17" t="str">
        <f>IF('Main Data'!I862&gt;=5000,"High", "Low")</f>
        <v>High</v>
      </c>
      <c r="L862" s="17">
        <f t="shared" si="105"/>
        <v>2025</v>
      </c>
      <c r="M862" s="17" t="str">
        <f t="shared" si="106"/>
        <v>Pamela Martinez</v>
      </c>
      <c r="N862" s="17" t="str">
        <f t="shared" si="107"/>
        <v>PAMELA MARTINEZ</v>
      </c>
      <c r="O862" s="20">
        <f t="shared" si="108"/>
        <v>5807.295000000001</v>
      </c>
      <c r="P862" s="20" t="str">
        <f t="shared" si="109"/>
        <v>Jan-2025</v>
      </c>
      <c r="Q862" s="46">
        <f t="shared" si="110"/>
        <v>1</v>
      </c>
      <c r="R862" s="46">
        <f t="shared" si="111"/>
        <v>2025</v>
      </c>
    </row>
    <row r="863" spans="1:18">
      <c r="A863">
        <v>3528</v>
      </c>
      <c r="B863" s="2">
        <v>45660</v>
      </c>
      <c r="C863" t="s">
        <v>767</v>
      </c>
      <c r="D863" t="s">
        <v>25</v>
      </c>
      <c r="E863" t="s">
        <v>14</v>
      </c>
      <c r="F863" t="s">
        <v>29</v>
      </c>
      <c r="G863">
        <v>5</v>
      </c>
      <c r="H863" s="20">
        <v>797.5</v>
      </c>
      <c r="I863">
        <v>3987.5</v>
      </c>
      <c r="J863" s="20">
        <f t="shared" si="104"/>
        <v>3987.5</v>
      </c>
      <c r="K863" s="17" t="str">
        <f>IF('Main Data'!I863&gt;=5000,"High", "Low")</f>
        <v>Low</v>
      </c>
      <c r="L863" s="17">
        <f t="shared" si="105"/>
        <v>2025</v>
      </c>
      <c r="M863" s="17" t="str">
        <f t="shared" si="106"/>
        <v>Sabrina Mendoza</v>
      </c>
      <c r="N863" s="17" t="str">
        <f t="shared" si="107"/>
        <v>SABRINA MENDOZA</v>
      </c>
      <c r="O863" s="20">
        <f t="shared" si="108"/>
        <v>3588.75</v>
      </c>
      <c r="P863" s="20" t="str">
        <f t="shared" si="109"/>
        <v>Jan-2025</v>
      </c>
      <c r="Q863" s="46">
        <f t="shared" si="110"/>
        <v>1</v>
      </c>
      <c r="R863" s="46">
        <f t="shared" si="111"/>
        <v>2025</v>
      </c>
    </row>
    <row r="864" spans="1:18">
      <c r="A864">
        <v>2984</v>
      </c>
      <c r="B864" s="2">
        <v>45661</v>
      </c>
      <c r="C864" t="s">
        <v>143</v>
      </c>
      <c r="D864" t="s">
        <v>31</v>
      </c>
      <c r="E864" t="s">
        <v>14</v>
      </c>
      <c r="F864" t="s">
        <v>43</v>
      </c>
      <c r="G864">
        <v>6</v>
      </c>
      <c r="H864" s="20">
        <v>451.55</v>
      </c>
      <c r="I864">
        <v>2709.3</v>
      </c>
      <c r="J864" s="20">
        <f t="shared" si="104"/>
        <v>2709.3</v>
      </c>
      <c r="K864" s="17" t="str">
        <f>IF('Main Data'!I864&gt;=5000,"High", "Low")</f>
        <v>Low</v>
      </c>
      <c r="L864" s="17">
        <f t="shared" si="105"/>
        <v>2025</v>
      </c>
      <c r="M864" s="17" t="str">
        <f t="shared" si="106"/>
        <v>Christine Martin</v>
      </c>
      <c r="N864" s="17" t="str">
        <f t="shared" si="107"/>
        <v>CHRISTINE MARTIN</v>
      </c>
      <c r="O864" s="20">
        <f t="shared" si="108"/>
        <v>2438.3700000000003</v>
      </c>
      <c r="P864" s="20" t="str">
        <f t="shared" si="109"/>
        <v>Jan-2025</v>
      </c>
      <c r="Q864" s="46">
        <f t="shared" si="110"/>
        <v>1</v>
      </c>
      <c r="R864" s="46">
        <f t="shared" si="111"/>
        <v>2025</v>
      </c>
    </row>
    <row r="865" spans="1:18">
      <c r="A865">
        <v>6190</v>
      </c>
      <c r="B865" s="2">
        <v>45661</v>
      </c>
      <c r="C865" t="s">
        <v>332</v>
      </c>
      <c r="D865" t="s">
        <v>31</v>
      </c>
      <c r="E865" t="s">
        <v>11</v>
      </c>
      <c r="F865" t="s">
        <v>18</v>
      </c>
      <c r="G865">
        <v>7</v>
      </c>
      <c r="H865" s="20">
        <v>586.35</v>
      </c>
      <c r="I865">
        <v>4104.45</v>
      </c>
      <c r="J865" s="20">
        <f t="shared" si="104"/>
        <v>4104.45</v>
      </c>
      <c r="K865" s="17" t="str">
        <f>IF('Main Data'!I865&gt;=5000,"High", "Low")</f>
        <v>Low</v>
      </c>
      <c r="L865" s="17">
        <f t="shared" si="105"/>
        <v>2025</v>
      </c>
      <c r="M865" s="17" t="str">
        <f t="shared" si="106"/>
        <v>Sally Jacobs</v>
      </c>
      <c r="N865" s="17" t="str">
        <f t="shared" si="107"/>
        <v>SALLY JACOBS</v>
      </c>
      <c r="O865" s="20">
        <f t="shared" si="108"/>
        <v>3694.0050000000001</v>
      </c>
      <c r="P865" s="20" t="str">
        <f t="shared" si="109"/>
        <v>Jan-2025</v>
      </c>
      <c r="Q865" s="46">
        <f t="shared" si="110"/>
        <v>1</v>
      </c>
      <c r="R865" s="46">
        <f t="shared" si="111"/>
        <v>2025</v>
      </c>
    </row>
    <row r="866" spans="1:18">
      <c r="A866">
        <v>5080</v>
      </c>
      <c r="B866" s="2">
        <v>45661</v>
      </c>
      <c r="C866" t="s">
        <v>783</v>
      </c>
      <c r="D866" t="s">
        <v>17</v>
      </c>
      <c r="E866" t="s">
        <v>14</v>
      </c>
      <c r="F866" t="s">
        <v>18</v>
      </c>
      <c r="G866">
        <v>3</v>
      </c>
      <c r="H866" s="20">
        <v>711.66</v>
      </c>
      <c r="I866">
        <v>2134.98</v>
      </c>
      <c r="J866" s="20">
        <f t="shared" si="104"/>
        <v>2134.98</v>
      </c>
      <c r="K866" s="17" t="str">
        <f>IF('Main Data'!I866&gt;=5000,"High", "Low")</f>
        <v>Low</v>
      </c>
      <c r="L866" s="17">
        <f t="shared" si="105"/>
        <v>2025</v>
      </c>
      <c r="M866" s="17" t="str">
        <f t="shared" si="106"/>
        <v>Derrick Farmer</v>
      </c>
      <c r="N866" s="17" t="str">
        <f t="shared" si="107"/>
        <v>DERRICK FARMER</v>
      </c>
      <c r="O866" s="20">
        <f t="shared" si="108"/>
        <v>1921.482</v>
      </c>
      <c r="P866" s="20" t="str">
        <f t="shared" si="109"/>
        <v>Jan-2025</v>
      </c>
      <c r="Q866" s="46">
        <f t="shared" si="110"/>
        <v>1</v>
      </c>
      <c r="R866" s="46">
        <f t="shared" si="111"/>
        <v>2025</v>
      </c>
    </row>
    <row r="867" spans="1:18">
      <c r="A867">
        <v>5642</v>
      </c>
      <c r="B867" s="2">
        <v>45664</v>
      </c>
      <c r="C867" t="s">
        <v>686</v>
      </c>
      <c r="D867" t="s">
        <v>17</v>
      </c>
      <c r="E867" t="s">
        <v>20</v>
      </c>
      <c r="F867" t="s">
        <v>29</v>
      </c>
      <c r="G867">
        <v>2</v>
      </c>
      <c r="H867" s="20">
        <v>605.6</v>
      </c>
      <c r="I867">
        <v>1211.2</v>
      </c>
      <c r="J867" s="20">
        <f t="shared" si="104"/>
        <v>1211.2</v>
      </c>
      <c r="K867" s="17" t="str">
        <f>IF('Main Data'!I867&gt;=5000,"High", "Low")</f>
        <v>Low</v>
      </c>
      <c r="L867" s="17">
        <f t="shared" si="105"/>
        <v>2025</v>
      </c>
      <c r="M867" s="17" t="str">
        <f t="shared" si="106"/>
        <v>Jared Walker</v>
      </c>
      <c r="N867" s="17" t="str">
        <f t="shared" si="107"/>
        <v>JARED WALKER</v>
      </c>
      <c r="O867" s="20">
        <f t="shared" si="108"/>
        <v>1090.0800000000002</v>
      </c>
      <c r="P867" s="20" t="str">
        <f t="shared" si="109"/>
        <v>Jan-2025</v>
      </c>
      <c r="Q867" s="46">
        <f t="shared" si="110"/>
        <v>1</v>
      </c>
      <c r="R867" s="46">
        <f t="shared" si="111"/>
        <v>2025</v>
      </c>
    </row>
    <row r="868" spans="1:18">
      <c r="A868">
        <v>1205</v>
      </c>
      <c r="B868" s="2">
        <v>45665</v>
      </c>
      <c r="C868" t="s">
        <v>797</v>
      </c>
      <c r="D868" t="s">
        <v>31</v>
      </c>
      <c r="E868" t="s">
        <v>14</v>
      </c>
      <c r="F868" t="s">
        <v>35</v>
      </c>
      <c r="G868">
        <v>3</v>
      </c>
      <c r="H868" s="20">
        <v>501.99</v>
      </c>
      <c r="I868">
        <v>1505.97</v>
      </c>
      <c r="J868" s="20">
        <f t="shared" si="104"/>
        <v>1505.97</v>
      </c>
      <c r="K868" s="17" t="str">
        <f>IF('Main Data'!I868&gt;=5000,"High", "Low")</f>
        <v>Low</v>
      </c>
      <c r="L868" s="17">
        <f t="shared" si="105"/>
        <v>2025</v>
      </c>
      <c r="M868" s="17" t="str">
        <f t="shared" si="106"/>
        <v>Crystal Bennett</v>
      </c>
      <c r="N868" s="17" t="str">
        <f t="shared" si="107"/>
        <v>CRYSTAL BENNETT</v>
      </c>
      <c r="O868" s="20">
        <f t="shared" si="108"/>
        <v>1355.373</v>
      </c>
      <c r="P868" s="20" t="str">
        <f t="shared" si="109"/>
        <v>Jan-2025</v>
      </c>
      <c r="Q868" s="46">
        <f t="shared" si="110"/>
        <v>1</v>
      </c>
      <c r="R868" s="46">
        <f t="shared" si="111"/>
        <v>2025</v>
      </c>
    </row>
    <row r="869" spans="1:18">
      <c r="A869">
        <v>7689</v>
      </c>
      <c r="B869" s="2">
        <v>45668</v>
      </c>
      <c r="C869" t="s">
        <v>30</v>
      </c>
      <c r="D869" t="s">
        <v>31</v>
      </c>
      <c r="E869" t="s">
        <v>20</v>
      </c>
      <c r="F869" t="s">
        <v>29</v>
      </c>
      <c r="G869">
        <v>4</v>
      </c>
      <c r="H869" s="20">
        <v>250.74</v>
      </c>
      <c r="I869">
        <v>1002.96</v>
      </c>
      <c r="J869" s="20">
        <f t="shared" si="104"/>
        <v>1002.96</v>
      </c>
      <c r="K869" s="17" t="str">
        <f>IF('Main Data'!I869&gt;=5000,"High", "Low")</f>
        <v>Low</v>
      </c>
      <c r="L869" s="17">
        <f t="shared" si="105"/>
        <v>2025</v>
      </c>
      <c r="M869" s="17" t="str">
        <f t="shared" si="106"/>
        <v>Ashley Patel</v>
      </c>
      <c r="N869" s="17" t="str">
        <f t="shared" si="107"/>
        <v>ASHLEY PATEL</v>
      </c>
      <c r="O869" s="20">
        <f t="shared" si="108"/>
        <v>902.6640000000001</v>
      </c>
      <c r="P869" s="20" t="str">
        <f t="shared" si="109"/>
        <v>Jan-2025</v>
      </c>
      <c r="Q869" s="46">
        <f t="shared" si="110"/>
        <v>1</v>
      </c>
      <c r="R869" s="46">
        <f t="shared" si="111"/>
        <v>2025</v>
      </c>
    </row>
    <row r="870" spans="1:18">
      <c r="A870">
        <v>5797</v>
      </c>
      <c r="B870" s="2">
        <v>45668</v>
      </c>
      <c r="C870" t="s">
        <v>470</v>
      </c>
      <c r="D870" t="s">
        <v>25</v>
      </c>
      <c r="E870" t="s">
        <v>20</v>
      </c>
      <c r="F870" t="s">
        <v>12</v>
      </c>
      <c r="G870">
        <v>6</v>
      </c>
      <c r="H870" s="20">
        <v>722.01</v>
      </c>
      <c r="I870">
        <v>4332.0599999999986</v>
      </c>
      <c r="J870" s="20">
        <f t="shared" si="104"/>
        <v>4332.0599999999995</v>
      </c>
      <c r="K870" s="17" t="str">
        <f>IF('Main Data'!I870&gt;=5000,"High", "Low")</f>
        <v>Low</v>
      </c>
      <c r="L870" s="17">
        <f t="shared" si="105"/>
        <v>2025</v>
      </c>
      <c r="M870" s="17" t="str">
        <f t="shared" si="106"/>
        <v>Sandra Dixon</v>
      </c>
      <c r="N870" s="17" t="str">
        <f t="shared" si="107"/>
        <v>SANDRA DIXON</v>
      </c>
      <c r="O870" s="20">
        <f t="shared" si="108"/>
        <v>3898.8539999999998</v>
      </c>
      <c r="P870" s="20" t="str">
        <f t="shared" si="109"/>
        <v>Jan-2025</v>
      </c>
      <c r="Q870" s="46">
        <f t="shared" si="110"/>
        <v>1</v>
      </c>
      <c r="R870" s="46">
        <f t="shared" si="111"/>
        <v>2025</v>
      </c>
    </row>
    <row r="871" spans="1:18">
      <c r="A871">
        <v>5276</v>
      </c>
      <c r="B871" s="2">
        <v>45668</v>
      </c>
      <c r="C871" t="s">
        <v>624</v>
      </c>
      <c r="D871" t="s">
        <v>31</v>
      </c>
      <c r="E871" t="s">
        <v>14</v>
      </c>
      <c r="F871" t="s">
        <v>43</v>
      </c>
      <c r="G871">
        <v>2</v>
      </c>
      <c r="H871" s="20">
        <v>454.21</v>
      </c>
      <c r="I871">
        <v>908.42</v>
      </c>
      <c r="J871" s="20">
        <f t="shared" si="104"/>
        <v>908.42</v>
      </c>
      <c r="K871" s="17" t="str">
        <f>IF('Main Data'!I871&gt;=5000,"High", "Low")</f>
        <v>Low</v>
      </c>
      <c r="L871" s="17">
        <f t="shared" si="105"/>
        <v>2025</v>
      </c>
      <c r="M871" s="17" t="str">
        <f t="shared" si="106"/>
        <v>Jacob Johnson</v>
      </c>
      <c r="N871" s="17" t="str">
        <f t="shared" si="107"/>
        <v>JACOB JOHNSON</v>
      </c>
      <c r="O871" s="20">
        <f t="shared" si="108"/>
        <v>817.57799999999997</v>
      </c>
      <c r="P871" s="20" t="str">
        <f t="shared" si="109"/>
        <v>Jan-2025</v>
      </c>
      <c r="Q871" s="46">
        <f t="shared" si="110"/>
        <v>1</v>
      </c>
      <c r="R871" s="46">
        <f t="shared" si="111"/>
        <v>2025</v>
      </c>
    </row>
    <row r="872" spans="1:18">
      <c r="A872">
        <v>5078</v>
      </c>
      <c r="B872" s="2">
        <v>45669</v>
      </c>
      <c r="C872" t="s">
        <v>505</v>
      </c>
      <c r="D872" t="s">
        <v>25</v>
      </c>
      <c r="E872" t="s">
        <v>20</v>
      </c>
      <c r="F872" t="s">
        <v>43</v>
      </c>
      <c r="G872">
        <v>6</v>
      </c>
      <c r="H872" s="20">
        <v>187.89</v>
      </c>
      <c r="I872">
        <v>1127.3399999999999</v>
      </c>
      <c r="J872" s="20">
        <f t="shared" si="104"/>
        <v>1127.3399999999999</v>
      </c>
      <c r="K872" s="17" t="str">
        <f>IF('Main Data'!I872&gt;=5000,"High", "Low")</f>
        <v>Low</v>
      </c>
      <c r="L872" s="17">
        <f t="shared" si="105"/>
        <v>2025</v>
      </c>
      <c r="M872" s="17" t="str">
        <f t="shared" si="106"/>
        <v>Mary Jones</v>
      </c>
      <c r="N872" s="17" t="str">
        <f t="shared" si="107"/>
        <v>MARY JONES</v>
      </c>
      <c r="O872" s="20">
        <f t="shared" si="108"/>
        <v>1014.606</v>
      </c>
      <c r="P872" s="20" t="str">
        <f t="shared" si="109"/>
        <v>Jan-2025</v>
      </c>
      <c r="Q872" s="46">
        <f t="shared" si="110"/>
        <v>1</v>
      </c>
      <c r="R872" s="46">
        <f t="shared" si="111"/>
        <v>2025</v>
      </c>
    </row>
    <row r="873" spans="1:18">
      <c r="A873">
        <v>1293</v>
      </c>
      <c r="B873" s="2">
        <v>45669</v>
      </c>
      <c r="C873" t="s">
        <v>660</v>
      </c>
      <c r="D873" t="s">
        <v>25</v>
      </c>
      <c r="E873" t="s">
        <v>14</v>
      </c>
      <c r="F873" t="s">
        <v>21</v>
      </c>
      <c r="G873">
        <v>1</v>
      </c>
      <c r="H873" s="20">
        <v>264.20999999999998</v>
      </c>
      <c r="I873">
        <v>264.20999999999998</v>
      </c>
      <c r="J873" s="20">
        <f t="shared" si="104"/>
        <v>264.20999999999998</v>
      </c>
      <c r="K873" s="17" t="str">
        <f>IF('Main Data'!I873&gt;=5000,"High", "Low")</f>
        <v>Low</v>
      </c>
      <c r="L873" s="17">
        <f t="shared" si="105"/>
        <v>2025</v>
      </c>
      <c r="M873" s="17" t="str">
        <f t="shared" si="106"/>
        <v>Christy Harrison</v>
      </c>
      <c r="N873" s="17" t="str">
        <f t="shared" si="107"/>
        <v>CHRISTY HARRISON</v>
      </c>
      <c r="O873" s="20">
        <f t="shared" si="108"/>
        <v>237.78899999999999</v>
      </c>
      <c r="P873" s="20" t="str">
        <f t="shared" si="109"/>
        <v>Jan-2025</v>
      </c>
      <c r="Q873" s="46">
        <f t="shared" si="110"/>
        <v>1</v>
      </c>
      <c r="R873" s="46">
        <f t="shared" si="111"/>
        <v>2025</v>
      </c>
    </row>
    <row r="874" spans="1:18">
      <c r="A874">
        <v>6184</v>
      </c>
      <c r="B874" s="2">
        <v>45669</v>
      </c>
      <c r="C874" t="s">
        <v>871</v>
      </c>
      <c r="D874" t="s">
        <v>17</v>
      </c>
      <c r="E874" t="s">
        <v>11</v>
      </c>
      <c r="F874" t="s">
        <v>15</v>
      </c>
      <c r="G874">
        <v>1</v>
      </c>
      <c r="H874" s="20">
        <v>829.26</v>
      </c>
      <c r="I874">
        <v>829.26</v>
      </c>
      <c r="J874" s="20">
        <f t="shared" si="104"/>
        <v>829.26</v>
      </c>
      <c r="K874" s="17" t="str">
        <f>IF('Main Data'!I874&gt;=5000,"High", "Low")</f>
        <v>Low</v>
      </c>
      <c r="L874" s="17">
        <f t="shared" si="105"/>
        <v>2025</v>
      </c>
      <c r="M874" s="17" t="str">
        <f t="shared" si="106"/>
        <v>Joshua Mora</v>
      </c>
      <c r="N874" s="17" t="str">
        <f t="shared" si="107"/>
        <v>JOSHUA MORA</v>
      </c>
      <c r="O874" s="20">
        <f t="shared" si="108"/>
        <v>746.33400000000006</v>
      </c>
      <c r="P874" s="20" t="str">
        <f t="shared" si="109"/>
        <v>Jan-2025</v>
      </c>
      <c r="Q874" s="46">
        <f t="shared" si="110"/>
        <v>1</v>
      </c>
      <c r="R874" s="46">
        <f t="shared" si="111"/>
        <v>2025</v>
      </c>
    </row>
    <row r="875" spans="1:18">
      <c r="A875">
        <v>2799</v>
      </c>
      <c r="B875" s="2">
        <v>45670</v>
      </c>
      <c r="C875" t="s">
        <v>558</v>
      </c>
      <c r="D875" t="s">
        <v>17</v>
      </c>
      <c r="E875" t="s">
        <v>14</v>
      </c>
      <c r="F875" t="s">
        <v>29</v>
      </c>
      <c r="G875">
        <v>8</v>
      </c>
      <c r="H875" s="20">
        <v>51.16</v>
      </c>
      <c r="I875">
        <v>409.28</v>
      </c>
      <c r="J875" s="20">
        <f t="shared" si="104"/>
        <v>409.28</v>
      </c>
      <c r="K875" s="17" t="str">
        <f>IF('Main Data'!I875&gt;=5000,"High", "Low")</f>
        <v>Low</v>
      </c>
      <c r="L875" s="17">
        <f t="shared" si="105"/>
        <v>2025</v>
      </c>
      <c r="M875" s="17" t="str">
        <f t="shared" si="106"/>
        <v>Eric Krause</v>
      </c>
      <c r="N875" s="17" t="str">
        <f t="shared" si="107"/>
        <v>ERIC KRAUSE</v>
      </c>
      <c r="O875" s="20">
        <f t="shared" si="108"/>
        <v>368.35199999999998</v>
      </c>
      <c r="P875" s="20" t="str">
        <f t="shared" si="109"/>
        <v>Jan-2025</v>
      </c>
      <c r="Q875" s="46">
        <f t="shared" si="110"/>
        <v>1</v>
      </c>
      <c r="R875" s="46">
        <f t="shared" si="111"/>
        <v>2025</v>
      </c>
    </row>
    <row r="876" spans="1:18">
      <c r="A876">
        <v>3090</v>
      </c>
      <c r="B876" s="2">
        <v>45671</v>
      </c>
      <c r="C876" t="s">
        <v>68</v>
      </c>
      <c r="D876" t="s">
        <v>17</v>
      </c>
      <c r="E876" t="s">
        <v>20</v>
      </c>
      <c r="F876" t="s">
        <v>43</v>
      </c>
      <c r="G876">
        <v>8</v>
      </c>
      <c r="H876" s="20">
        <v>430.96</v>
      </c>
      <c r="I876">
        <v>3447.68</v>
      </c>
      <c r="J876" s="20">
        <f t="shared" si="104"/>
        <v>3447.68</v>
      </c>
      <c r="K876" s="17" t="str">
        <f>IF('Main Data'!I876&gt;=5000,"High", "Low")</f>
        <v>Low</v>
      </c>
      <c r="L876" s="17">
        <f t="shared" si="105"/>
        <v>2025</v>
      </c>
      <c r="M876" s="17" t="str">
        <f t="shared" si="106"/>
        <v>Maria Jensen</v>
      </c>
      <c r="N876" s="17" t="str">
        <f t="shared" si="107"/>
        <v>MARIA JENSEN</v>
      </c>
      <c r="O876" s="20">
        <f t="shared" si="108"/>
        <v>3102.9119999999998</v>
      </c>
      <c r="P876" s="20" t="str">
        <f t="shared" si="109"/>
        <v>Jan-2025</v>
      </c>
      <c r="Q876" s="46">
        <f t="shared" si="110"/>
        <v>1</v>
      </c>
      <c r="R876" s="46">
        <f t="shared" si="111"/>
        <v>2025</v>
      </c>
    </row>
    <row r="877" spans="1:18">
      <c r="A877">
        <v>4094</v>
      </c>
      <c r="B877" s="2">
        <v>45671</v>
      </c>
      <c r="C877" t="s">
        <v>123</v>
      </c>
      <c r="D877" t="s">
        <v>31</v>
      </c>
      <c r="E877" t="s">
        <v>14</v>
      </c>
      <c r="F877" t="s">
        <v>12</v>
      </c>
      <c r="G877">
        <v>1</v>
      </c>
      <c r="H877" s="20">
        <v>600.87</v>
      </c>
      <c r="I877">
        <v>600.87</v>
      </c>
      <c r="J877" s="20">
        <f t="shared" si="104"/>
        <v>600.87</v>
      </c>
      <c r="K877" s="17" t="str">
        <f>IF('Main Data'!I877&gt;=5000,"High", "Low")</f>
        <v>Low</v>
      </c>
      <c r="L877" s="17">
        <f t="shared" si="105"/>
        <v>2025</v>
      </c>
      <c r="M877" s="17" t="str">
        <f t="shared" si="106"/>
        <v>Jason Baker</v>
      </c>
      <c r="N877" s="17" t="str">
        <f t="shared" si="107"/>
        <v>JASON BAKER</v>
      </c>
      <c r="O877" s="20">
        <f t="shared" si="108"/>
        <v>540.78300000000002</v>
      </c>
      <c r="P877" s="20" t="str">
        <f t="shared" si="109"/>
        <v>Jan-2025</v>
      </c>
      <c r="Q877" s="46">
        <f t="shared" si="110"/>
        <v>1</v>
      </c>
      <c r="R877" s="46">
        <f t="shared" si="111"/>
        <v>2025</v>
      </c>
    </row>
    <row r="878" spans="1:18">
      <c r="A878">
        <v>2758</v>
      </c>
      <c r="B878" s="2">
        <v>45671</v>
      </c>
      <c r="C878" t="s">
        <v>251</v>
      </c>
      <c r="D878" t="s">
        <v>10</v>
      </c>
      <c r="E878" t="s">
        <v>11</v>
      </c>
      <c r="F878" t="s">
        <v>43</v>
      </c>
      <c r="G878">
        <v>4</v>
      </c>
      <c r="H878" s="20">
        <v>162.36000000000001</v>
      </c>
      <c r="I878">
        <v>649.44000000000005</v>
      </c>
      <c r="J878" s="20">
        <f t="shared" si="104"/>
        <v>649.44000000000005</v>
      </c>
      <c r="K878" s="17" t="str">
        <f>IF('Main Data'!I878&gt;=5000,"High", "Low")</f>
        <v>Low</v>
      </c>
      <c r="L878" s="17">
        <f t="shared" si="105"/>
        <v>2025</v>
      </c>
      <c r="M878" s="17" t="str">
        <f t="shared" si="106"/>
        <v>Kristopher Scott</v>
      </c>
      <c r="N878" s="17" t="str">
        <f t="shared" si="107"/>
        <v>KRISTOPHER SCOTT</v>
      </c>
      <c r="O878" s="20">
        <f t="shared" si="108"/>
        <v>584.49600000000009</v>
      </c>
      <c r="P878" s="20" t="str">
        <f t="shared" si="109"/>
        <v>Jan-2025</v>
      </c>
      <c r="Q878" s="46">
        <f t="shared" si="110"/>
        <v>1</v>
      </c>
      <c r="R878" s="46">
        <f t="shared" si="111"/>
        <v>2025</v>
      </c>
    </row>
    <row r="879" spans="1:18">
      <c r="A879">
        <v>4930</v>
      </c>
      <c r="B879" s="2">
        <v>45672</v>
      </c>
      <c r="C879" t="s">
        <v>876</v>
      </c>
      <c r="D879" t="s">
        <v>10</v>
      </c>
      <c r="E879" t="s">
        <v>11</v>
      </c>
      <c r="F879" t="s">
        <v>18</v>
      </c>
      <c r="G879">
        <v>2</v>
      </c>
      <c r="H879" s="20">
        <v>29</v>
      </c>
      <c r="I879">
        <v>58</v>
      </c>
      <c r="J879" s="20">
        <f t="shared" si="104"/>
        <v>58</v>
      </c>
      <c r="K879" s="17" t="str">
        <f>IF('Main Data'!I879&gt;=5000,"High", "Low")</f>
        <v>Low</v>
      </c>
      <c r="L879" s="17">
        <f t="shared" si="105"/>
        <v>2025</v>
      </c>
      <c r="M879" s="17" t="str">
        <f t="shared" si="106"/>
        <v>Karen Washington</v>
      </c>
      <c r="N879" s="17" t="str">
        <f t="shared" si="107"/>
        <v>KAREN WASHINGTON</v>
      </c>
      <c r="O879" s="20">
        <f t="shared" si="108"/>
        <v>52.2</v>
      </c>
      <c r="P879" s="20" t="str">
        <f t="shared" si="109"/>
        <v>Jan-2025</v>
      </c>
      <c r="Q879" s="46">
        <f t="shared" si="110"/>
        <v>1</v>
      </c>
      <c r="R879" s="46">
        <f t="shared" si="111"/>
        <v>2025</v>
      </c>
    </row>
    <row r="880" spans="1:18">
      <c r="A880">
        <v>7092</v>
      </c>
      <c r="B880" s="2">
        <v>45673</v>
      </c>
      <c r="C880" t="s">
        <v>833</v>
      </c>
      <c r="D880" t="s">
        <v>25</v>
      </c>
      <c r="E880" t="s">
        <v>14</v>
      </c>
      <c r="F880" t="s">
        <v>18</v>
      </c>
      <c r="G880">
        <v>5</v>
      </c>
      <c r="H880" s="20">
        <v>438.17</v>
      </c>
      <c r="I880">
        <v>2190.85</v>
      </c>
      <c r="J880" s="20">
        <f t="shared" si="104"/>
        <v>2190.85</v>
      </c>
      <c r="K880" s="17" t="str">
        <f>IF('Main Data'!I880&gt;=5000,"High", "Low")</f>
        <v>Low</v>
      </c>
      <c r="L880" s="17">
        <f t="shared" si="105"/>
        <v>2025</v>
      </c>
      <c r="M880" s="17" t="str">
        <f t="shared" si="106"/>
        <v>Paula Gillespie</v>
      </c>
      <c r="N880" s="17" t="str">
        <f t="shared" si="107"/>
        <v>PAULA GILLESPIE</v>
      </c>
      <c r="O880" s="20">
        <f t="shared" si="108"/>
        <v>1971.7650000000001</v>
      </c>
      <c r="P880" s="20" t="str">
        <f t="shared" si="109"/>
        <v>Jan-2025</v>
      </c>
      <c r="Q880" s="46">
        <f t="shared" si="110"/>
        <v>1</v>
      </c>
      <c r="R880" s="46">
        <f t="shared" si="111"/>
        <v>2025</v>
      </c>
    </row>
    <row r="881" spans="1:18">
      <c r="A881">
        <v>5902</v>
      </c>
      <c r="B881" s="2">
        <v>45674</v>
      </c>
      <c r="C881" t="s">
        <v>98</v>
      </c>
      <c r="D881" t="s">
        <v>17</v>
      </c>
      <c r="E881" t="s">
        <v>20</v>
      </c>
      <c r="F881" t="s">
        <v>18</v>
      </c>
      <c r="G881">
        <v>1</v>
      </c>
      <c r="H881" s="20">
        <v>424.58</v>
      </c>
      <c r="I881">
        <v>424.58</v>
      </c>
      <c r="J881" s="20">
        <f t="shared" si="104"/>
        <v>424.58</v>
      </c>
      <c r="K881" s="17" t="str">
        <f>IF('Main Data'!I881&gt;=5000,"High", "Low")</f>
        <v>Low</v>
      </c>
      <c r="L881" s="17">
        <f t="shared" si="105"/>
        <v>2025</v>
      </c>
      <c r="M881" s="17" t="str">
        <f t="shared" si="106"/>
        <v>Lisa Moore</v>
      </c>
      <c r="N881" s="17" t="str">
        <f t="shared" si="107"/>
        <v>LISA MOORE</v>
      </c>
      <c r="O881" s="20">
        <f t="shared" si="108"/>
        <v>382.12200000000001</v>
      </c>
      <c r="P881" s="20" t="str">
        <f t="shared" si="109"/>
        <v>Jan-2025</v>
      </c>
      <c r="Q881" s="46">
        <f t="shared" si="110"/>
        <v>1</v>
      </c>
      <c r="R881" s="46">
        <f t="shared" si="111"/>
        <v>2025</v>
      </c>
    </row>
    <row r="882" spans="1:18">
      <c r="A882">
        <v>5027</v>
      </c>
      <c r="B882" s="2">
        <v>45675</v>
      </c>
      <c r="C882" t="s">
        <v>446</v>
      </c>
      <c r="D882" t="s">
        <v>31</v>
      </c>
      <c r="E882" t="s">
        <v>11</v>
      </c>
      <c r="F882" t="s">
        <v>29</v>
      </c>
      <c r="G882">
        <v>4</v>
      </c>
      <c r="H882" s="20">
        <v>803.71</v>
      </c>
      <c r="I882">
        <v>3214.84</v>
      </c>
      <c r="J882" s="20">
        <f t="shared" si="104"/>
        <v>3214.84</v>
      </c>
      <c r="K882" s="17" t="str">
        <f>IF('Main Data'!I882&gt;=5000,"High", "Low")</f>
        <v>Low</v>
      </c>
      <c r="L882" s="17">
        <f t="shared" si="105"/>
        <v>2025</v>
      </c>
      <c r="M882" s="17" t="str">
        <f t="shared" si="106"/>
        <v>Daniel Hahn</v>
      </c>
      <c r="N882" s="17" t="str">
        <f t="shared" si="107"/>
        <v>DANIEL HAHN</v>
      </c>
      <c r="O882" s="20">
        <f t="shared" si="108"/>
        <v>2893.3560000000002</v>
      </c>
      <c r="P882" s="20" t="str">
        <f t="shared" si="109"/>
        <v>Jan-2025</v>
      </c>
      <c r="Q882" s="46">
        <f t="shared" si="110"/>
        <v>1</v>
      </c>
      <c r="R882" s="46">
        <f t="shared" si="111"/>
        <v>2025</v>
      </c>
    </row>
    <row r="883" spans="1:18">
      <c r="A883">
        <v>9123</v>
      </c>
      <c r="B883" s="2">
        <v>45675</v>
      </c>
      <c r="C883" t="s">
        <v>809</v>
      </c>
      <c r="D883" t="s">
        <v>10</v>
      </c>
      <c r="E883" t="s">
        <v>11</v>
      </c>
      <c r="F883" t="s">
        <v>21</v>
      </c>
      <c r="G883">
        <v>9</v>
      </c>
      <c r="H883" s="20">
        <v>90.11</v>
      </c>
      <c r="I883">
        <v>810.99</v>
      </c>
      <c r="J883" s="20">
        <f t="shared" si="104"/>
        <v>810.99</v>
      </c>
      <c r="K883" s="17" t="str">
        <f>IF('Main Data'!I883&gt;=5000,"High", "Low")</f>
        <v>Low</v>
      </c>
      <c r="L883" s="17">
        <f t="shared" si="105"/>
        <v>2025</v>
      </c>
      <c r="M883" s="17" t="str">
        <f t="shared" si="106"/>
        <v>Maria Smith</v>
      </c>
      <c r="N883" s="17" t="str">
        <f t="shared" si="107"/>
        <v>MARIA SMITH</v>
      </c>
      <c r="O883" s="20">
        <f t="shared" si="108"/>
        <v>729.89100000000008</v>
      </c>
      <c r="P883" s="20" t="str">
        <f t="shared" si="109"/>
        <v>Jan-2025</v>
      </c>
      <c r="Q883" s="46">
        <f t="shared" si="110"/>
        <v>1</v>
      </c>
      <c r="R883" s="46">
        <f t="shared" si="111"/>
        <v>2025</v>
      </c>
    </row>
    <row r="884" spans="1:18">
      <c r="A884">
        <v>2009</v>
      </c>
      <c r="B884" s="2">
        <v>45676</v>
      </c>
      <c r="C884" t="s">
        <v>582</v>
      </c>
      <c r="D884" t="s">
        <v>10</v>
      </c>
      <c r="E884" t="s">
        <v>20</v>
      </c>
      <c r="F884" t="s">
        <v>29</v>
      </c>
      <c r="G884">
        <v>7</v>
      </c>
      <c r="H884" s="20">
        <v>839.73</v>
      </c>
      <c r="I884">
        <v>5878.1100000000006</v>
      </c>
      <c r="J884" s="20">
        <f t="shared" si="104"/>
        <v>5878.1100000000006</v>
      </c>
      <c r="K884" s="17" t="str">
        <f>IF('Main Data'!I884&gt;=5000,"High", "Low")</f>
        <v>High</v>
      </c>
      <c r="L884" s="17">
        <f t="shared" si="105"/>
        <v>2025</v>
      </c>
      <c r="M884" s="17" t="str">
        <f t="shared" si="106"/>
        <v>Gregory Choi</v>
      </c>
      <c r="N884" s="17" t="str">
        <f t="shared" si="107"/>
        <v>GREGORY CHOI</v>
      </c>
      <c r="O884" s="20">
        <f t="shared" si="108"/>
        <v>5290.2990000000009</v>
      </c>
      <c r="P884" s="20" t="str">
        <f t="shared" si="109"/>
        <v>Jan-2025</v>
      </c>
      <c r="Q884" s="46">
        <f t="shared" si="110"/>
        <v>1</v>
      </c>
      <c r="R884" s="46">
        <f t="shared" si="111"/>
        <v>2025</v>
      </c>
    </row>
    <row r="885" spans="1:18">
      <c r="A885">
        <v>5684</v>
      </c>
      <c r="B885" s="2">
        <v>45677</v>
      </c>
      <c r="C885" t="s">
        <v>489</v>
      </c>
      <c r="D885" t="s">
        <v>31</v>
      </c>
      <c r="E885" t="s">
        <v>11</v>
      </c>
      <c r="F885" t="s">
        <v>18</v>
      </c>
      <c r="G885">
        <v>9</v>
      </c>
      <c r="H885" s="20">
        <v>868.36</v>
      </c>
      <c r="I885">
        <v>7815.24</v>
      </c>
      <c r="J885" s="20">
        <f t="shared" si="104"/>
        <v>7815.24</v>
      </c>
      <c r="K885" s="17" t="str">
        <f>IF('Main Data'!I885&gt;=5000,"High", "Low")</f>
        <v>High</v>
      </c>
      <c r="L885" s="17">
        <f t="shared" si="105"/>
        <v>2025</v>
      </c>
      <c r="M885" s="17" t="str">
        <f t="shared" si="106"/>
        <v>Emily Garcia</v>
      </c>
      <c r="N885" s="17" t="str">
        <f t="shared" si="107"/>
        <v>EMILY GARCIA</v>
      </c>
      <c r="O885" s="20">
        <f t="shared" si="108"/>
        <v>7033.7160000000003</v>
      </c>
      <c r="P885" s="20" t="str">
        <f t="shared" si="109"/>
        <v>Jan-2025</v>
      </c>
      <c r="Q885" s="46">
        <f t="shared" si="110"/>
        <v>1</v>
      </c>
      <c r="R885" s="46">
        <f t="shared" si="111"/>
        <v>2025</v>
      </c>
    </row>
    <row r="886" spans="1:18">
      <c r="A886">
        <v>4365</v>
      </c>
      <c r="B886" s="2">
        <v>45677</v>
      </c>
      <c r="C886" t="s">
        <v>576</v>
      </c>
      <c r="D886" t="s">
        <v>25</v>
      </c>
      <c r="E886" t="s">
        <v>20</v>
      </c>
      <c r="F886" t="s">
        <v>18</v>
      </c>
      <c r="G886">
        <v>5</v>
      </c>
      <c r="H886" s="20">
        <v>102.96</v>
      </c>
      <c r="I886">
        <v>514.79999999999995</v>
      </c>
      <c r="J886" s="20">
        <f t="shared" si="104"/>
        <v>514.79999999999995</v>
      </c>
      <c r="K886" s="17" t="str">
        <f>IF('Main Data'!I886&gt;=5000,"High", "Low")</f>
        <v>Low</v>
      </c>
      <c r="L886" s="17">
        <f t="shared" si="105"/>
        <v>2025</v>
      </c>
      <c r="M886" s="17" t="str">
        <f t="shared" si="106"/>
        <v>Mark Bradley</v>
      </c>
      <c r="N886" s="17" t="str">
        <f t="shared" si="107"/>
        <v>MARK BRADLEY</v>
      </c>
      <c r="O886" s="20">
        <f t="shared" si="108"/>
        <v>463.32</v>
      </c>
      <c r="P886" s="20" t="str">
        <f t="shared" si="109"/>
        <v>Jan-2025</v>
      </c>
      <c r="Q886" s="46">
        <f t="shared" si="110"/>
        <v>1</v>
      </c>
      <c r="R886" s="46">
        <f t="shared" si="111"/>
        <v>2025</v>
      </c>
    </row>
    <row r="887" spans="1:18">
      <c r="A887">
        <v>6123</v>
      </c>
      <c r="B887" s="2">
        <v>45678</v>
      </c>
      <c r="C887" t="s">
        <v>391</v>
      </c>
      <c r="D887" t="s">
        <v>25</v>
      </c>
      <c r="E887" t="s">
        <v>20</v>
      </c>
      <c r="F887" t="s">
        <v>18</v>
      </c>
      <c r="G887">
        <v>5</v>
      </c>
      <c r="H887" s="20">
        <v>126.14</v>
      </c>
      <c r="I887">
        <v>630.70000000000005</v>
      </c>
      <c r="J887" s="20">
        <f t="shared" si="104"/>
        <v>630.70000000000005</v>
      </c>
      <c r="K887" s="17" t="str">
        <f>IF('Main Data'!I887&gt;=5000,"High", "Low")</f>
        <v>Low</v>
      </c>
      <c r="L887" s="17">
        <f t="shared" si="105"/>
        <v>2025</v>
      </c>
      <c r="M887" s="17" t="str">
        <f t="shared" si="106"/>
        <v>Luis Riley</v>
      </c>
      <c r="N887" s="17" t="str">
        <f t="shared" si="107"/>
        <v>LUIS RILEY</v>
      </c>
      <c r="O887" s="20">
        <f t="shared" si="108"/>
        <v>567.63</v>
      </c>
      <c r="P887" s="20" t="str">
        <f t="shared" si="109"/>
        <v>Jan-2025</v>
      </c>
      <c r="Q887" s="46">
        <f t="shared" si="110"/>
        <v>1</v>
      </c>
      <c r="R887" s="46">
        <f t="shared" si="111"/>
        <v>2025</v>
      </c>
    </row>
    <row r="888" spans="1:18">
      <c r="A888">
        <v>3832</v>
      </c>
      <c r="B888" s="2">
        <v>45678</v>
      </c>
      <c r="C888" t="s">
        <v>547</v>
      </c>
      <c r="D888" t="s">
        <v>17</v>
      </c>
      <c r="E888" t="s">
        <v>11</v>
      </c>
      <c r="F888" t="s">
        <v>18</v>
      </c>
      <c r="G888">
        <v>9</v>
      </c>
      <c r="H888" s="20">
        <v>120.8</v>
      </c>
      <c r="I888">
        <v>1087.2</v>
      </c>
      <c r="J888" s="20">
        <f t="shared" si="104"/>
        <v>1087.2</v>
      </c>
      <c r="K888" s="17" t="str">
        <f>IF('Main Data'!I888&gt;=5000,"High", "Low")</f>
        <v>Low</v>
      </c>
      <c r="L888" s="17">
        <f t="shared" si="105"/>
        <v>2025</v>
      </c>
      <c r="M888" s="17" t="str">
        <f t="shared" si="106"/>
        <v>Jeffrey Ford</v>
      </c>
      <c r="N888" s="17" t="str">
        <f t="shared" si="107"/>
        <v>JEFFREY FORD</v>
      </c>
      <c r="O888" s="20">
        <f t="shared" si="108"/>
        <v>978.48</v>
      </c>
      <c r="P888" s="20" t="str">
        <f t="shared" si="109"/>
        <v>Jan-2025</v>
      </c>
      <c r="Q888" s="46">
        <f t="shared" si="110"/>
        <v>1</v>
      </c>
      <c r="R888" s="46">
        <f t="shared" si="111"/>
        <v>2025</v>
      </c>
    </row>
    <row r="889" spans="1:18">
      <c r="A889">
        <v>6516</v>
      </c>
      <c r="B889" s="2">
        <v>45679</v>
      </c>
      <c r="C889" t="s">
        <v>620</v>
      </c>
      <c r="D889" t="s">
        <v>25</v>
      </c>
      <c r="E889" t="s">
        <v>11</v>
      </c>
      <c r="F889" t="s">
        <v>18</v>
      </c>
      <c r="G889">
        <v>8</v>
      </c>
      <c r="H889" s="20">
        <v>372.8</v>
      </c>
      <c r="I889">
        <v>2982.4</v>
      </c>
      <c r="J889" s="20">
        <f t="shared" si="104"/>
        <v>2982.4</v>
      </c>
      <c r="K889" s="17" t="str">
        <f>IF('Main Data'!I889&gt;=5000,"High", "Low")</f>
        <v>Low</v>
      </c>
      <c r="L889" s="17">
        <f t="shared" si="105"/>
        <v>2025</v>
      </c>
      <c r="M889" s="17" t="str">
        <f t="shared" si="106"/>
        <v>Rebecca Taylor</v>
      </c>
      <c r="N889" s="17" t="str">
        <f t="shared" si="107"/>
        <v>REBECCA TAYLOR</v>
      </c>
      <c r="O889" s="20">
        <f t="shared" si="108"/>
        <v>2684.1600000000003</v>
      </c>
      <c r="P889" s="20" t="str">
        <f t="shared" si="109"/>
        <v>Jan-2025</v>
      </c>
      <c r="Q889" s="46">
        <f t="shared" si="110"/>
        <v>1</v>
      </c>
      <c r="R889" s="46">
        <f t="shared" si="111"/>
        <v>2025</v>
      </c>
    </row>
    <row r="890" spans="1:18">
      <c r="A890">
        <v>6210</v>
      </c>
      <c r="B890" s="2">
        <v>45679</v>
      </c>
      <c r="C890" t="s">
        <v>658</v>
      </c>
      <c r="D890" t="s">
        <v>31</v>
      </c>
      <c r="E890" t="s">
        <v>14</v>
      </c>
      <c r="F890" t="s">
        <v>29</v>
      </c>
      <c r="G890">
        <v>8</v>
      </c>
      <c r="H890" s="20">
        <v>110.41</v>
      </c>
      <c r="I890">
        <v>883.28</v>
      </c>
      <c r="J890" s="20">
        <f t="shared" si="104"/>
        <v>883.28</v>
      </c>
      <c r="K890" s="17" t="str">
        <f>IF('Main Data'!I890&gt;=5000,"High", "Low")</f>
        <v>Low</v>
      </c>
      <c r="L890" s="17">
        <f t="shared" si="105"/>
        <v>2025</v>
      </c>
      <c r="M890" s="17" t="str">
        <f t="shared" si="106"/>
        <v>Sarah Moore</v>
      </c>
      <c r="N890" s="17" t="str">
        <f t="shared" si="107"/>
        <v>SARAH MOORE</v>
      </c>
      <c r="O890" s="20">
        <f t="shared" si="108"/>
        <v>794.952</v>
      </c>
      <c r="P890" s="20" t="str">
        <f t="shared" si="109"/>
        <v>Jan-2025</v>
      </c>
      <c r="Q890" s="46">
        <f t="shared" si="110"/>
        <v>1</v>
      </c>
      <c r="R890" s="46">
        <f t="shared" si="111"/>
        <v>2025</v>
      </c>
    </row>
    <row r="891" spans="1:18">
      <c r="A891">
        <v>2352</v>
      </c>
      <c r="B891" s="2">
        <v>45679</v>
      </c>
      <c r="C891" t="s">
        <v>772</v>
      </c>
      <c r="D891" t="s">
        <v>17</v>
      </c>
      <c r="E891" t="s">
        <v>20</v>
      </c>
      <c r="F891" t="s">
        <v>12</v>
      </c>
      <c r="G891">
        <v>4</v>
      </c>
      <c r="H891" s="20">
        <v>992.56</v>
      </c>
      <c r="I891">
        <v>3970.24</v>
      </c>
      <c r="J891" s="20">
        <f t="shared" si="104"/>
        <v>3970.24</v>
      </c>
      <c r="K891" s="17" t="str">
        <f>IF('Main Data'!I891&gt;=5000,"High", "Low")</f>
        <v>Low</v>
      </c>
      <c r="L891" s="17">
        <f t="shared" si="105"/>
        <v>2025</v>
      </c>
      <c r="M891" s="17" t="str">
        <f t="shared" si="106"/>
        <v>Steven Mclaughlin</v>
      </c>
      <c r="N891" s="17" t="str">
        <f t="shared" si="107"/>
        <v>STEVEN MCLAUGHLIN</v>
      </c>
      <c r="O891" s="20">
        <f t="shared" si="108"/>
        <v>3573.2159999999999</v>
      </c>
      <c r="P891" s="20" t="str">
        <f t="shared" si="109"/>
        <v>Jan-2025</v>
      </c>
      <c r="Q891" s="46">
        <f t="shared" si="110"/>
        <v>1</v>
      </c>
      <c r="R891" s="46">
        <f t="shared" si="111"/>
        <v>2025</v>
      </c>
    </row>
    <row r="892" spans="1:18">
      <c r="A892">
        <v>9229</v>
      </c>
      <c r="B892" s="2">
        <v>45680</v>
      </c>
      <c r="C892" t="s">
        <v>329</v>
      </c>
      <c r="D892" t="s">
        <v>31</v>
      </c>
      <c r="E892" t="s">
        <v>20</v>
      </c>
      <c r="F892" t="s">
        <v>15</v>
      </c>
      <c r="G892">
        <v>2</v>
      </c>
      <c r="H892" s="20">
        <v>307.95</v>
      </c>
      <c r="I892">
        <v>615.9</v>
      </c>
      <c r="J892" s="20">
        <f t="shared" si="104"/>
        <v>615.9</v>
      </c>
      <c r="K892" s="17" t="str">
        <f>IF('Main Data'!I892&gt;=5000,"High", "Low")</f>
        <v>Low</v>
      </c>
      <c r="L892" s="17">
        <f t="shared" si="105"/>
        <v>2025</v>
      </c>
      <c r="M892" s="17" t="str">
        <f t="shared" si="106"/>
        <v>Ronald Ware</v>
      </c>
      <c r="N892" s="17" t="str">
        <f t="shared" si="107"/>
        <v>RONALD WARE</v>
      </c>
      <c r="O892" s="20">
        <f t="shared" si="108"/>
        <v>554.30999999999995</v>
      </c>
      <c r="P892" s="20" t="str">
        <f t="shared" si="109"/>
        <v>Jan-2025</v>
      </c>
      <c r="Q892" s="46">
        <f t="shared" si="110"/>
        <v>1</v>
      </c>
      <c r="R892" s="46">
        <f t="shared" si="111"/>
        <v>2025</v>
      </c>
    </row>
    <row r="893" spans="1:18">
      <c r="A893">
        <v>7904</v>
      </c>
      <c r="B893" s="2">
        <v>45680</v>
      </c>
      <c r="C893" t="s">
        <v>890</v>
      </c>
      <c r="D893" t="s">
        <v>10</v>
      </c>
      <c r="E893" t="s">
        <v>20</v>
      </c>
      <c r="F893" t="s">
        <v>26</v>
      </c>
      <c r="G893">
        <v>3</v>
      </c>
      <c r="H893" s="20">
        <v>459.83</v>
      </c>
      <c r="I893">
        <v>1379.49</v>
      </c>
      <c r="J893" s="20">
        <f t="shared" si="104"/>
        <v>1379.49</v>
      </c>
      <c r="K893" s="17" t="str">
        <f>IF('Main Data'!I893&gt;=5000,"High", "Low")</f>
        <v>Low</v>
      </c>
      <c r="L893" s="17">
        <f t="shared" si="105"/>
        <v>2025</v>
      </c>
      <c r="M893" s="17" t="str">
        <f t="shared" si="106"/>
        <v>Keith Olsen</v>
      </c>
      <c r="N893" s="17" t="str">
        <f t="shared" si="107"/>
        <v>KEITH OLSEN</v>
      </c>
      <c r="O893" s="20">
        <f t="shared" si="108"/>
        <v>1241.5409999999999</v>
      </c>
      <c r="P893" s="20" t="str">
        <f t="shared" si="109"/>
        <v>Jan-2025</v>
      </c>
      <c r="Q893" s="46">
        <f t="shared" si="110"/>
        <v>1</v>
      </c>
      <c r="R893" s="46">
        <f t="shared" si="111"/>
        <v>2025</v>
      </c>
    </row>
    <row r="894" spans="1:18">
      <c r="A894">
        <v>8810</v>
      </c>
      <c r="B894" s="2">
        <v>45681</v>
      </c>
      <c r="C894" t="s">
        <v>230</v>
      </c>
      <c r="D894" t="s">
        <v>17</v>
      </c>
      <c r="E894" t="s">
        <v>11</v>
      </c>
      <c r="F894" t="s">
        <v>43</v>
      </c>
      <c r="G894">
        <v>4</v>
      </c>
      <c r="H894" s="20">
        <v>991.26</v>
      </c>
      <c r="I894">
        <v>3965.04</v>
      </c>
      <c r="J894" s="20">
        <f t="shared" si="104"/>
        <v>3965.04</v>
      </c>
      <c r="K894" s="17" t="str">
        <f>IF('Main Data'!I894&gt;=5000,"High", "Low")</f>
        <v>Low</v>
      </c>
      <c r="L894" s="17">
        <f t="shared" si="105"/>
        <v>2025</v>
      </c>
      <c r="M894" s="17" t="str">
        <f t="shared" si="106"/>
        <v>Michelle Obrien</v>
      </c>
      <c r="N894" s="17" t="str">
        <f t="shared" si="107"/>
        <v>MICHELLE OBRIEN</v>
      </c>
      <c r="O894" s="20">
        <f t="shared" si="108"/>
        <v>3568.5360000000001</v>
      </c>
      <c r="P894" s="20" t="str">
        <f t="shared" si="109"/>
        <v>Jan-2025</v>
      </c>
      <c r="Q894" s="46">
        <f t="shared" si="110"/>
        <v>1</v>
      </c>
      <c r="R894" s="46">
        <f t="shared" si="111"/>
        <v>2025</v>
      </c>
    </row>
    <row r="895" spans="1:18">
      <c r="A895">
        <v>4074</v>
      </c>
      <c r="B895" s="2">
        <v>45681</v>
      </c>
      <c r="C895" t="s">
        <v>472</v>
      </c>
      <c r="D895" t="s">
        <v>25</v>
      </c>
      <c r="E895" t="s">
        <v>14</v>
      </c>
      <c r="F895" t="s">
        <v>29</v>
      </c>
      <c r="G895">
        <v>1</v>
      </c>
      <c r="H895" s="20">
        <v>996.37</v>
      </c>
      <c r="I895">
        <v>996.37</v>
      </c>
      <c r="J895" s="20">
        <f t="shared" si="104"/>
        <v>996.37</v>
      </c>
      <c r="K895" s="17" t="str">
        <f>IF('Main Data'!I895&gt;=5000,"High", "Low")</f>
        <v>Low</v>
      </c>
      <c r="L895" s="17">
        <f t="shared" si="105"/>
        <v>2025</v>
      </c>
      <c r="M895" s="17" t="str">
        <f t="shared" si="106"/>
        <v>Kimberly Holland</v>
      </c>
      <c r="N895" s="17" t="str">
        <f t="shared" si="107"/>
        <v>KIMBERLY HOLLAND</v>
      </c>
      <c r="O895" s="20">
        <f t="shared" si="108"/>
        <v>896.73300000000006</v>
      </c>
      <c r="P895" s="20" t="str">
        <f t="shared" si="109"/>
        <v>Jan-2025</v>
      </c>
      <c r="Q895" s="46">
        <f t="shared" si="110"/>
        <v>1</v>
      </c>
      <c r="R895" s="46">
        <f t="shared" si="111"/>
        <v>2025</v>
      </c>
    </row>
    <row r="896" spans="1:18">
      <c r="A896">
        <v>1652</v>
      </c>
      <c r="B896" s="2">
        <v>45682</v>
      </c>
      <c r="C896" t="s">
        <v>236</v>
      </c>
      <c r="D896" t="s">
        <v>10</v>
      </c>
      <c r="E896" t="s">
        <v>14</v>
      </c>
      <c r="F896" t="s">
        <v>29</v>
      </c>
      <c r="G896">
        <v>7</v>
      </c>
      <c r="H896" s="20">
        <v>238.36</v>
      </c>
      <c r="I896">
        <v>1668.52</v>
      </c>
      <c r="J896" s="20">
        <f t="shared" si="104"/>
        <v>1668.52</v>
      </c>
      <c r="K896" s="17" t="str">
        <f>IF('Main Data'!I896&gt;=5000,"High", "Low")</f>
        <v>Low</v>
      </c>
      <c r="L896" s="17">
        <f t="shared" si="105"/>
        <v>2025</v>
      </c>
      <c r="M896" s="17" t="str">
        <f t="shared" si="106"/>
        <v>Victoria Romero</v>
      </c>
      <c r="N896" s="17" t="str">
        <f t="shared" si="107"/>
        <v>VICTORIA ROMERO</v>
      </c>
      <c r="O896" s="20">
        <f t="shared" si="108"/>
        <v>1501.6680000000001</v>
      </c>
      <c r="P896" s="20" t="str">
        <f t="shared" si="109"/>
        <v>Jan-2025</v>
      </c>
      <c r="Q896" s="46">
        <f t="shared" si="110"/>
        <v>1</v>
      </c>
      <c r="R896" s="46">
        <f t="shared" si="111"/>
        <v>2025</v>
      </c>
    </row>
    <row r="897" spans="1:18">
      <c r="A897">
        <v>4435</v>
      </c>
      <c r="B897" s="2">
        <v>45683</v>
      </c>
      <c r="C897" t="s">
        <v>438</v>
      </c>
      <c r="D897" t="s">
        <v>17</v>
      </c>
      <c r="E897" t="s">
        <v>14</v>
      </c>
      <c r="F897" t="s">
        <v>18</v>
      </c>
      <c r="G897">
        <v>4</v>
      </c>
      <c r="H897" s="20">
        <v>709.41</v>
      </c>
      <c r="I897">
        <v>2837.64</v>
      </c>
      <c r="J897" s="20">
        <f t="shared" si="104"/>
        <v>2837.64</v>
      </c>
      <c r="K897" s="17" t="str">
        <f>IF('Main Data'!I897&gt;=5000,"High", "Low")</f>
        <v>Low</v>
      </c>
      <c r="L897" s="17">
        <f t="shared" si="105"/>
        <v>2025</v>
      </c>
      <c r="M897" s="17" t="str">
        <f t="shared" si="106"/>
        <v>Amber Garcia</v>
      </c>
      <c r="N897" s="17" t="str">
        <f t="shared" si="107"/>
        <v>AMBER GARCIA</v>
      </c>
      <c r="O897" s="20">
        <f t="shared" si="108"/>
        <v>2553.8759999999997</v>
      </c>
      <c r="P897" s="20" t="str">
        <f t="shared" si="109"/>
        <v>Jan-2025</v>
      </c>
      <c r="Q897" s="46">
        <f t="shared" si="110"/>
        <v>1</v>
      </c>
      <c r="R897" s="46">
        <f t="shared" si="111"/>
        <v>2025</v>
      </c>
    </row>
    <row r="898" spans="1:18">
      <c r="A898">
        <v>9056</v>
      </c>
      <c r="B898" s="2">
        <v>45683</v>
      </c>
      <c r="C898" t="s">
        <v>800</v>
      </c>
      <c r="D898" t="s">
        <v>31</v>
      </c>
      <c r="E898" t="s">
        <v>20</v>
      </c>
      <c r="F898" t="s">
        <v>35</v>
      </c>
      <c r="G898">
        <v>2</v>
      </c>
      <c r="H898" s="20">
        <v>216.43</v>
      </c>
      <c r="I898">
        <v>432.86</v>
      </c>
      <c r="J898" s="20">
        <f t="shared" si="104"/>
        <v>432.86</v>
      </c>
      <c r="K898" s="17" t="str">
        <f>IF('Main Data'!I898&gt;=5000,"High", "Low")</f>
        <v>Low</v>
      </c>
      <c r="L898" s="17">
        <f t="shared" si="105"/>
        <v>2025</v>
      </c>
      <c r="M898" s="17" t="str">
        <f t="shared" si="106"/>
        <v>Laura Howell</v>
      </c>
      <c r="N898" s="17" t="str">
        <f t="shared" si="107"/>
        <v>LAURA HOWELL</v>
      </c>
      <c r="O898" s="20">
        <f t="shared" si="108"/>
        <v>389.57400000000001</v>
      </c>
      <c r="P898" s="20" t="str">
        <f t="shared" si="109"/>
        <v>Jan-2025</v>
      </c>
      <c r="Q898" s="46">
        <f t="shared" si="110"/>
        <v>1</v>
      </c>
      <c r="R898" s="46">
        <f t="shared" si="111"/>
        <v>2025</v>
      </c>
    </row>
    <row r="899" spans="1:18">
      <c r="A899">
        <v>7159</v>
      </c>
      <c r="B899" s="2">
        <v>45684</v>
      </c>
      <c r="C899" t="s">
        <v>223</v>
      </c>
      <c r="D899" t="s">
        <v>31</v>
      </c>
      <c r="E899" t="s">
        <v>11</v>
      </c>
      <c r="F899" t="s">
        <v>29</v>
      </c>
      <c r="G899">
        <v>1</v>
      </c>
      <c r="H899" s="20">
        <v>788.48</v>
      </c>
      <c r="I899">
        <v>788.48</v>
      </c>
      <c r="J899" s="20">
        <f t="shared" ref="J899:J962" si="112">G899*H899</f>
        <v>788.48</v>
      </c>
      <c r="K899" s="17" t="str">
        <f>IF('Main Data'!I899&gt;=5000,"High", "Low")</f>
        <v>Low</v>
      </c>
      <c r="L899" s="17">
        <f t="shared" ref="L899:L962" si="113">YEAR(B899)</f>
        <v>2025</v>
      </c>
      <c r="M899" s="17" t="str">
        <f t="shared" ref="M899:M962" si="114">PROPER(C899)</f>
        <v>William Clark</v>
      </c>
      <c r="N899" s="17" t="str">
        <f t="shared" ref="N899:N962" si="115">UPPER(C899)</f>
        <v>WILLIAM CLARK</v>
      </c>
      <c r="O899" s="20">
        <f t="shared" ref="O899:O962" si="116">G899*(H899*0.9)</f>
        <v>709.63200000000006</v>
      </c>
      <c r="P899" s="20" t="str">
        <f t="shared" ref="P899:P962" si="117">TEXT((B899),"mmm-yyyy")</f>
        <v>Jan-2025</v>
      </c>
      <c r="Q899" s="46">
        <f t="shared" ref="Q899:Q962" si="118">MONTH(B899)</f>
        <v>1</v>
      </c>
      <c r="R899" s="46">
        <f t="shared" ref="R899:R962" si="119">YEAR(B899)</f>
        <v>2025</v>
      </c>
    </row>
    <row r="900" spans="1:18">
      <c r="A900">
        <v>4690</v>
      </c>
      <c r="B900" s="2">
        <v>45685</v>
      </c>
      <c r="C900" t="s">
        <v>16</v>
      </c>
      <c r="D900" t="s">
        <v>17</v>
      </c>
      <c r="E900" t="s">
        <v>14</v>
      </c>
      <c r="F900" t="s">
        <v>18</v>
      </c>
      <c r="G900">
        <v>8</v>
      </c>
      <c r="H900" s="20">
        <v>29.51</v>
      </c>
      <c r="I900">
        <v>236.08</v>
      </c>
      <c r="J900" s="20">
        <f t="shared" si="112"/>
        <v>236.08</v>
      </c>
      <c r="K900" s="17" t="str">
        <f>IF('Main Data'!I900&gt;=5000,"High", "Low")</f>
        <v>Low</v>
      </c>
      <c r="L900" s="17">
        <f t="shared" si="113"/>
        <v>2025</v>
      </c>
      <c r="M900" s="17" t="str">
        <f t="shared" si="114"/>
        <v>Patrick Anderson</v>
      </c>
      <c r="N900" s="17" t="str">
        <f t="shared" si="115"/>
        <v>PATRICK ANDERSON</v>
      </c>
      <c r="O900" s="20">
        <f t="shared" si="116"/>
        <v>212.47200000000001</v>
      </c>
      <c r="P900" s="20" t="str">
        <f t="shared" si="117"/>
        <v>Jan-2025</v>
      </c>
      <c r="Q900" s="46">
        <f t="shared" si="118"/>
        <v>1</v>
      </c>
      <c r="R900" s="46">
        <f t="shared" si="119"/>
        <v>2025</v>
      </c>
    </row>
    <row r="901" spans="1:18">
      <c r="A901">
        <v>9764</v>
      </c>
      <c r="B901" s="2">
        <v>45685</v>
      </c>
      <c r="C901" t="s">
        <v>698</v>
      </c>
      <c r="D901" t="s">
        <v>17</v>
      </c>
      <c r="E901" t="s">
        <v>11</v>
      </c>
      <c r="F901" t="s">
        <v>12</v>
      </c>
      <c r="G901">
        <v>6</v>
      </c>
      <c r="H901" s="20">
        <v>282.06</v>
      </c>
      <c r="I901">
        <v>1692.36</v>
      </c>
      <c r="J901" s="20">
        <f t="shared" si="112"/>
        <v>1692.3600000000001</v>
      </c>
      <c r="K901" s="17" t="str">
        <f>IF('Main Data'!I901&gt;=5000,"High", "Low")</f>
        <v>Low</v>
      </c>
      <c r="L901" s="17">
        <f t="shared" si="113"/>
        <v>2025</v>
      </c>
      <c r="M901" s="17" t="str">
        <f t="shared" si="114"/>
        <v>Melissa Morgan</v>
      </c>
      <c r="N901" s="17" t="str">
        <f t="shared" si="115"/>
        <v>MELISSA MORGAN</v>
      </c>
      <c r="O901" s="20">
        <f t="shared" si="116"/>
        <v>1523.124</v>
      </c>
      <c r="P901" s="20" t="str">
        <f t="shared" si="117"/>
        <v>Jan-2025</v>
      </c>
      <c r="Q901" s="46">
        <f t="shared" si="118"/>
        <v>1</v>
      </c>
      <c r="R901" s="46">
        <f t="shared" si="119"/>
        <v>2025</v>
      </c>
    </row>
    <row r="902" spans="1:18">
      <c r="A902">
        <v>8690</v>
      </c>
      <c r="B902" s="2">
        <v>45686</v>
      </c>
      <c r="C902" t="s">
        <v>142</v>
      </c>
      <c r="D902" t="s">
        <v>31</v>
      </c>
      <c r="E902" t="s">
        <v>11</v>
      </c>
      <c r="F902" t="s">
        <v>43</v>
      </c>
      <c r="G902">
        <v>3</v>
      </c>
      <c r="H902" s="20">
        <v>950.73</v>
      </c>
      <c r="I902">
        <v>2852.19</v>
      </c>
      <c r="J902" s="20">
        <f t="shared" si="112"/>
        <v>2852.19</v>
      </c>
      <c r="K902" s="17" t="str">
        <f>IF('Main Data'!I902&gt;=5000,"High", "Low")</f>
        <v>Low</v>
      </c>
      <c r="L902" s="17">
        <f t="shared" si="113"/>
        <v>2025</v>
      </c>
      <c r="M902" s="17" t="str">
        <f t="shared" si="114"/>
        <v>Elizabeth Mclean</v>
      </c>
      <c r="N902" s="17" t="str">
        <f t="shared" si="115"/>
        <v>ELIZABETH MCLEAN</v>
      </c>
      <c r="O902" s="20">
        <f t="shared" si="116"/>
        <v>2566.971</v>
      </c>
      <c r="P902" s="20" t="str">
        <f t="shared" si="117"/>
        <v>Jan-2025</v>
      </c>
      <c r="Q902" s="46">
        <f t="shared" si="118"/>
        <v>1</v>
      </c>
      <c r="R902" s="46">
        <f t="shared" si="119"/>
        <v>2025</v>
      </c>
    </row>
    <row r="903" spans="1:18">
      <c r="A903">
        <v>3315</v>
      </c>
      <c r="B903" s="2">
        <v>45686</v>
      </c>
      <c r="C903" t="s">
        <v>253</v>
      </c>
      <c r="D903" t="s">
        <v>10</v>
      </c>
      <c r="E903" t="s">
        <v>20</v>
      </c>
      <c r="F903" t="s">
        <v>26</v>
      </c>
      <c r="G903">
        <v>8</v>
      </c>
      <c r="H903" s="20">
        <v>232.2</v>
      </c>
      <c r="I903">
        <v>1857.6</v>
      </c>
      <c r="J903" s="20">
        <f t="shared" si="112"/>
        <v>1857.6</v>
      </c>
      <c r="K903" s="17" t="str">
        <f>IF('Main Data'!I903&gt;=5000,"High", "Low")</f>
        <v>Low</v>
      </c>
      <c r="L903" s="17">
        <f t="shared" si="113"/>
        <v>2025</v>
      </c>
      <c r="M903" s="17" t="str">
        <f t="shared" si="114"/>
        <v>Kara Walsh</v>
      </c>
      <c r="N903" s="17" t="str">
        <f t="shared" si="115"/>
        <v>KARA WALSH</v>
      </c>
      <c r="O903" s="20">
        <f t="shared" si="116"/>
        <v>1671.84</v>
      </c>
      <c r="P903" s="20" t="str">
        <f t="shared" si="117"/>
        <v>Jan-2025</v>
      </c>
      <c r="Q903" s="46">
        <f t="shared" si="118"/>
        <v>1</v>
      </c>
      <c r="R903" s="46">
        <f t="shared" si="119"/>
        <v>2025</v>
      </c>
    </row>
    <row r="904" spans="1:18">
      <c r="A904">
        <v>4505</v>
      </c>
      <c r="B904" s="2">
        <v>45686</v>
      </c>
      <c r="C904" t="s">
        <v>538</v>
      </c>
      <c r="D904" t="s">
        <v>10</v>
      </c>
      <c r="E904" t="s">
        <v>14</v>
      </c>
      <c r="F904" t="s">
        <v>26</v>
      </c>
      <c r="G904">
        <v>5</v>
      </c>
      <c r="H904" s="20">
        <v>175.94</v>
      </c>
      <c r="I904">
        <v>879.7</v>
      </c>
      <c r="J904" s="20">
        <f t="shared" si="112"/>
        <v>879.7</v>
      </c>
      <c r="K904" s="17" t="str">
        <f>IF('Main Data'!I904&gt;=5000,"High", "Low")</f>
        <v>Low</v>
      </c>
      <c r="L904" s="17">
        <f t="shared" si="113"/>
        <v>2025</v>
      </c>
      <c r="M904" s="17" t="str">
        <f t="shared" si="114"/>
        <v>Danny Burns</v>
      </c>
      <c r="N904" s="17" t="str">
        <f t="shared" si="115"/>
        <v>DANNY BURNS</v>
      </c>
      <c r="O904" s="20">
        <f t="shared" si="116"/>
        <v>791.73</v>
      </c>
      <c r="P904" s="20" t="str">
        <f t="shared" si="117"/>
        <v>Jan-2025</v>
      </c>
      <c r="Q904" s="46">
        <f t="shared" si="118"/>
        <v>1</v>
      </c>
      <c r="R904" s="46">
        <f t="shared" si="119"/>
        <v>2025</v>
      </c>
    </row>
    <row r="905" spans="1:18">
      <c r="A905">
        <v>6843</v>
      </c>
      <c r="B905" s="2">
        <v>45687</v>
      </c>
      <c r="C905" t="s">
        <v>184</v>
      </c>
      <c r="D905" t="s">
        <v>25</v>
      </c>
      <c r="E905" t="s">
        <v>11</v>
      </c>
      <c r="F905" t="s">
        <v>26</v>
      </c>
      <c r="G905">
        <v>2</v>
      </c>
      <c r="H905" s="20">
        <v>544.1</v>
      </c>
      <c r="I905">
        <v>1088.2</v>
      </c>
      <c r="J905" s="20">
        <f t="shared" si="112"/>
        <v>1088.2</v>
      </c>
      <c r="K905" s="17" t="str">
        <f>IF('Main Data'!I905&gt;=5000,"High", "Low")</f>
        <v>Low</v>
      </c>
      <c r="L905" s="17">
        <f t="shared" si="113"/>
        <v>2025</v>
      </c>
      <c r="M905" s="17" t="str">
        <f t="shared" si="114"/>
        <v>Timothy Shelton</v>
      </c>
      <c r="N905" s="17" t="str">
        <f t="shared" si="115"/>
        <v>TIMOTHY SHELTON</v>
      </c>
      <c r="O905" s="20">
        <f t="shared" si="116"/>
        <v>979.38000000000011</v>
      </c>
      <c r="P905" s="20" t="str">
        <f t="shared" si="117"/>
        <v>Jan-2025</v>
      </c>
      <c r="Q905" s="46">
        <f t="shared" si="118"/>
        <v>1</v>
      </c>
      <c r="R905" s="46">
        <f t="shared" si="119"/>
        <v>2025</v>
      </c>
    </row>
    <row r="906" spans="1:18">
      <c r="A906">
        <v>1179</v>
      </c>
      <c r="B906" s="2">
        <v>45687</v>
      </c>
      <c r="C906" t="s">
        <v>338</v>
      </c>
      <c r="D906" t="s">
        <v>17</v>
      </c>
      <c r="E906" t="s">
        <v>14</v>
      </c>
      <c r="F906" t="s">
        <v>15</v>
      </c>
      <c r="G906">
        <v>3</v>
      </c>
      <c r="H906" s="20">
        <v>969.19</v>
      </c>
      <c r="I906">
        <v>2907.57</v>
      </c>
      <c r="J906" s="20">
        <f t="shared" si="112"/>
        <v>2907.57</v>
      </c>
      <c r="K906" s="17" t="str">
        <f>IF('Main Data'!I906&gt;=5000,"High", "Low")</f>
        <v>Low</v>
      </c>
      <c r="L906" s="17">
        <f t="shared" si="113"/>
        <v>2025</v>
      </c>
      <c r="M906" s="17" t="str">
        <f t="shared" si="114"/>
        <v>Grant Arnold</v>
      </c>
      <c r="N906" s="17" t="str">
        <f t="shared" si="115"/>
        <v>GRANT ARNOLD</v>
      </c>
      <c r="O906" s="20">
        <f t="shared" si="116"/>
        <v>2616.8130000000001</v>
      </c>
      <c r="P906" s="20" t="str">
        <f t="shared" si="117"/>
        <v>Jan-2025</v>
      </c>
      <c r="Q906" s="46">
        <f t="shared" si="118"/>
        <v>1</v>
      </c>
      <c r="R906" s="46">
        <f t="shared" si="119"/>
        <v>2025</v>
      </c>
    </row>
    <row r="907" spans="1:18">
      <c r="A907">
        <v>3589</v>
      </c>
      <c r="B907" s="2">
        <v>45687</v>
      </c>
      <c r="C907" t="s">
        <v>457</v>
      </c>
      <c r="D907" t="s">
        <v>10</v>
      </c>
      <c r="E907" t="s">
        <v>11</v>
      </c>
      <c r="F907" t="s">
        <v>18</v>
      </c>
      <c r="G907">
        <v>8</v>
      </c>
      <c r="H907" s="20">
        <v>90.81</v>
      </c>
      <c r="I907">
        <v>726.48</v>
      </c>
      <c r="J907" s="20">
        <f t="shared" si="112"/>
        <v>726.48</v>
      </c>
      <c r="K907" s="17" t="str">
        <f>IF('Main Data'!I907&gt;=5000,"High", "Low")</f>
        <v>Low</v>
      </c>
      <c r="L907" s="17">
        <f t="shared" si="113"/>
        <v>2025</v>
      </c>
      <c r="M907" s="17" t="str">
        <f t="shared" si="114"/>
        <v>Alan Romero</v>
      </c>
      <c r="N907" s="17" t="str">
        <f t="shared" si="115"/>
        <v>ALAN ROMERO</v>
      </c>
      <c r="O907" s="20">
        <f t="shared" si="116"/>
        <v>653.83199999999999</v>
      </c>
      <c r="P907" s="20" t="str">
        <f t="shared" si="117"/>
        <v>Jan-2025</v>
      </c>
      <c r="Q907" s="46">
        <f t="shared" si="118"/>
        <v>1</v>
      </c>
      <c r="R907" s="46">
        <f t="shared" si="119"/>
        <v>2025</v>
      </c>
    </row>
    <row r="908" spans="1:18">
      <c r="A908">
        <v>3992</v>
      </c>
      <c r="B908" s="2">
        <v>45689</v>
      </c>
      <c r="C908" t="s">
        <v>513</v>
      </c>
      <c r="D908" t="s">
        <v>25</v>
      </c>
      <c r="E908" t="s">
        <v>20</v>
      </c>
      <c r="F908" t="s">
        <v>26</v>
      </c>
      <c r="G908">
        <v>9</v>
      </c>
      <c r="H908" s="20">
        <v>450.85</v>
      </c>
      <c r="I908">
        <v>4057.65</v>
      </c>
      <c r="J908" s="20">
        <f t="shared" si="112"/>
        <v>4057.65</v>
      </c>
      <c r="K908" s="17" t="str">
        <f>IF('Main Data'!I908&gt;=5000,"High", "Low")</f>
        <v>Low</v>
      </c>
      <c r="L908" s="17">
        <f t="shared" si="113"/>
        <v>2025</v>
      </c>
      <c r="M908" s="17" t="str">
        <f t="shared" si="114"/>
        <v>George Scott Phd</v>
      </c>
      <c r="N908" s="17" t="str">
        <f t="shared" si="115"/>
        <v>GEORGE SCOTT PHD</v>
      </c>
      <c r="O908" s="20">
        <f t="shared" si="116"/>
        <v>3651.8850000000002</v>
      </c>
      <c r="P908" s="20" t="str">
        <f t="shared" si="117"/>
        <v>Feb-2025</v>
      </c>
      <c r="Q908" s="46">
        <f t="shared" si="118"/>
        <v>2</v>
      </c>
      <c r="R908" s="46">
        <f t="shared" si="119"/>
        <v>2025</v>
      </c>
    </row>
    <row r="909" spans="1:18">
      <c r="A909">
        <v>7757</v>
      </c>
      <c r="B909" s="2">
        <v>45689</v>
      </c>
      <c r="C909" t="s">
        <v>817</v>
      </c>
      <c r="D909" t="s">
        <v>25</v>
      </c>
      <c r="E909" t="s">
        <v>14</v>
      </c>
      <c r="F909" t="s">
        <v>21</v>
      </c>
      <c r="G909">
        <v>5</v>
      </c>
      <c r="H909" s="20">
        <v>141.19999999999999</v>
      </c>
      <c r="I909">
        <v>706</v>
      </c>
      <c r="J909" s="20">
        <f t="shared" si="112"/>
        <v>706</v>
      </c>
      <c r="K909" s="17" t="str">
        <f>IF('Main Data'!I909&gt;=5000,"High", "Low")</f>
        <v>Low</v>
      </c>
      <c r="L909" s="17">
        <f t="shared" si="113"/>
        <v>2025</v>
      </c>
      <c r="M909" s="17" t="str">
        <f t="shared" si="114"/>
        <v>Joseph Miller</v>
      </c>
      <c r="N909" s="17" t="str">
        <f t="shared" si="115"/>
        <v>JOSEPH MILLER</v>
      </c>
      <c r="O909" s="20">
        <f t="shared" si="116"/>
        <v>635.4</v>
      </c>
      <c r="P909" s="20" t="str">
        <f t="shared" si="117"/>
        <v>Feb-2025</v>
      </c>
      <c r="Q909" s="46">
        <f t="shared" si="118"/>
        <v>2</v>
      </c>
      <c r="R909" s="46">
        <f t="shared" si="119"/>
        <v>2025</v>
      </c>
    </row>
    <row r="910" spans="1:18">
      <c r="A910">
        <v>5303</v>
      </c>
      <c r="B910" s="2">
        <v>45690</v>
      </c>
      <c r="C910" t="s">
        <v>203</v>
      </c>
      <c r="D910" t="s">
        <v>10</v>
      </c>
      <c r="E910" t="s">
        <v>11</v>
      </c>
      <c r="F910" t="s">
        <v>29</v>
      </c>
      <c r="G910">
        <v>2</v>
      </c>
      <c r="H910" s="20">
        <v>631.23</v>
      </c>
      <c r="I910">
        <v>1262.46</v>
      </c>
      <c r="J910" s="20">
        <f t="shared" si="112"/>
        <v>1262.46</v>
      </c>
      <c r="K910" s="17" t="str">
        <f>IF('Main Data'!I910&gt;=5000,"High", "Low")</f>
        <v>Low</v>
      </c>
      <c r="L910" s="17">
        <f t="shared" si="113"/>
        <v>2025</v>
      </c>
      <c r="M910" s="17" t="str">
        <f t="shared" si="114"/>
        <v>Melissa Santiago</v>
      </c>
      <c r="N910" s="17" t="str">
        <f t="shared" si="115"/>
        <v>MELISSA SANTIAGO</v>
      </c>
      <c r="O910" s="20">
        <f t="shared" si="116"/>
        <v>1136.2140000000002</v>
      </c>
      <c r="P910" s="20" t="str">
        <f t="shared" si="117"/>
        <v>Feb-2025</v>
      </c>
      <c r="Q910" s="46">
        <f t="shared" si="118"/>
        <v>2</v>
      </c>
      <c r="R910" s="46">
        <f t="shared" si="119"/>
        <v>2025</v>
      </c>
    </row>
    <row r="911" spans="1:18">
      <c r="A911">
        <v>7681</v>
      </c>
      <c r="B911" s="2">
        <v>45690</v>
      </c>
      <c r="C911" t="s">
        <v>370</v>
      </c>
      <c r="D911" t="s">
        <v>31</v>
      </c>
      <c r="E911" t="s">
        <v>20</v>
      </c>
      <c r="F911" t="s">
        <v>15</v>
      </c>
      <c r="G911">
        <v>5</v>
      </c>
      <c r="H911" s="20">
        <v>237.66</v>
      </c>
      <c r="I911">
        <v>1188.3</v>
      </c>
      <c r="J911" s="20">
        <f t="shared" si="112"/>
        <v>1188.3</v>
      </c>
      <c r="K911" s="17" t="str">
        <f>IF('Main Data'!I911&gt;=5000,"High", "Low")</f>
        <v>Low</v>
      </c>
      <c r="L911" s="17">
        <f t="shared" si="113"/>
        <v>2025</v>
      </c>
      <c r="M911" s="17" t="str">
        <f t="shared" si="114"/>
        <v>Emily Gomez</v>
      </c>
      <c r="N911" s="17" t="str">
        <f t="shared" si="115"/>
        <v>EMILY GOMEZ</v>
      </c>
      <c r="O911" s="20">
        <f t="shared" si="116"/>
        <v>1069.47</v>
      </c>
      <c r="P911" s="20" t="str">
        <f t="shared" si="117"/>
        <v>Feb-2025</v>
      </c>
      <c r="Q911" s="46">
        <f t="shared" si="118"/>
        <v>2</v>
      </c>
      <c r="R911" s="46">
        <f t="shared" si="119"/>
        <v>2025</v>
      </c>
    </row>
    <row r="912" spans="1:18">
      <c r="A912">
        <v>8226</v>
      </c>
      <c r="B912" s="2">
        <v>45690</v>
      </c>
      <c r="C912" t="s">
        <v>265</v>
      </c>
      <c r="D912" t="s">
        <v>17</v>
      </c>
      <c r="E912" t="s">
        <v>14</v>
      </c>
      <c r="F912" t="s">
        <v>35</v>
      </c>
      <c r="G912">
        <v>5</v>
      </c>
      <c r="H912" s="20">
        <v>667.17</v>
      </c>
      <c r="I912">
        <v>3335.85</v>
      </c>
      <c r="J912" s="20">
        <f t="shared" si="112"/>
        <v>3335.85</v>
      </c>
      <c r="K912" s="17" t="str">
        <f>IF('Main Data'!I912&gt;=5000,"High", "Low")</f>
        <v>Low</v>
      </c>
      <c r="L912" s="17">
        <f t="shared" si="113"/>
        <v>2025</v>
      </c>
      <c r="M912" s="17" t="str">
        <f t="shared" si="114"/>
        <v>Christopher Jones</v>
      </c>
      <c r="N912" s="17" t="str">
        <f t="shared" si="115"/>
        <v>CHRISTOPHER JONES</v>
      </c>
      <c r="O912" s="20">
        <f t="shared" si="116"/>
        <v>3002.2649999999999</v>
      </c>
      <c r="P912" s="20" t="str">
        <f t="shared" si="117"/>
        <v>Feb-2025</v>
      </c>
      <c r="Q912" s="46">
        <f t="shared" si="118"/>
        <v>2</v>
      </c>
      <c r="R912" s="46">
        <f t="shared" si="119"/>
        <v>2025</v>
      </c>
    </row>
    <row r="913" spans="1:18">
      <c r="A913">
        <v>8565</v>
      </c>
      <c r="B913" s="2">
        <v>45690</v>
      </c>
      <c r="C913" t="s">
        <v>844</v>
      </c>
      <c r="D913" t="s">
        <v>17</v>
      </c>
      <c r="E913" t="s">
        <v>20</v>
      </c>
      <c r="F913" t="s">
        <v>26</v>
      </c>
      <c r="G913">
        <v>1</v>
      </c>
      <c r="H913" s="20">
        <v>465.2</v>
      </c>
      <c r="I913">
        <v>465.2</v>
      </c>
      <c r="J913" s="20">
        <f t="shared" si="112"/>
        <v>465.2</v>
      </c>
      <c r="K913" s="17" t="str">
        <f>IF('Main Data'!I913&gt;=5000,"High", "Low")</f>
        <v>Low</v>
      </c>
      <c r="L913" s="17">
        <f t="shared" si="113"/>
        <v>2025</v>
      </c>
      <c r="M913" s="17" t="str">
        <f t="shared" si="114"/>
        <v>Joshua Gay</v>
      </c>
      <c r="N913" s="17" t="str">
        <f t="shared" si="115"/>
        <v>JOSHUA GAY</v>
      </c>
      <c r="O913" s="20">
        <f t="shared" si="116"/>
        <v>418.68</v>
      </c>
      <c r="P913" s="20" t="str">
        <f t="shared" si="117"/>
        <v>Feb-2025</v>
      </c>
      <c r="Q913" s="46">
        <f t="shared" si="118"/>
        <v>2</v>
      </c>
      <c r="R913" s="46">
        <f t="shared" si="119"/>
        <v>2025</v>
      </c>
    </row>
    <row r="914" spans="1:18">
      <c r="A914">
        <v>3196</v>
      </c>
      <c r="B914" s="2">
        <v>45691</v>
      </c>
      <c r="C914" t="s">
        <v>44</v>
      </c>
      <c r="D914" t="s">
        <v>17</v>
      </c>
      <c r="E914" t="s">
        <v>20</v>
      </c>
      <c r="F914" t="s">
        <v>18</v>
      </c>
      <c r="G914">
        <v>1</v>
      </c>
      <c r="H914" s="20">
        <v>215.81</v>
      </c>
      <c r="I914">
        <v>215.81</v>
      </c>
      <c r="J914" s="20">
        <f t="shared" si="112"/>
        <v>215.81</v>
      </c>
      <c r="K914" s="17" t="str">
        <f>IF('Main Data'!I914&gt;=5000,"High", "Low")</f>
        <v>Low</v>
      </c>
      <c r="L914" s="17">
        <f t="shared" si="113"/>
        <v>2025</v>
      </c>
      <c r="M914" s="17" t="str">
        <f t="shared" si="114"/>
        <v>Jason Garcia</v>
      </c>
      <c r="N914" s="17" t="str">
        <f t="shared" si="115"/>
        <v>JASON GARCIA</v>
      </c>
      <c r="O914" s="20">
        <f t="shared" si="116"/>
        <v>194.22900000000001</v>
      </c>
      <c r="P914" s="20" t="str">
        <f t="shared" si="117"/>
        <v>Feb-2025</v>
      </c>
      <c r="Q914" s="46">
        <f t="shared" si="118"/>
        <v>2</v>
      </c>
      <c r="R914" s="46">
        <f t="shared" si="119"/>
        <v>2025</v>
      </c>
    </row>
    <row r="915" spans="1:18">
      <c r="A915">
        <v>8434</v>
      </c>
      <c r="B915" s="2">
        <v>45691</v>
      </c>
      <c r="C915" t="s">
        <v>803</v>
      </c>
      <c r="D915" t="s">
        <v>17</v>
      </c>
      <c r="E915" t="s">
        <v>14</v>
      </c>
      <c r="F915" t="s">
        <v>35</v>
      </c>
      <c r="G915">
        <v>7</v>
      </c>
      <c r="H915" s="20">
        <v>819.28</v>
      </c>
      <c r="I915">
        <v>5734.96</v>
      </c>
      <c r="J915" s="20">
        <f t="shared" si="112"/>
        <v>5734.96</v>
      </c>
      <c r="K915" s="17" t="str">
        <f>IF('Main Data'!I915&gt;=5000,"High", "Low")</f>
        <v>High</v>
      </c>
      <c r="L915" s="17">
        <f t="shared" si="113"/>
        <v>2025</v>
      </c>
      <c r="M915" s="17" t="str">
        <f t="shared" si="114"/>
        <v>Mr. Tyler Guerra</v>
      </c>
      <c r="N915" s="17" t="str">
        <f t="shared" si="115"/>
        <v>MR. TYLER GUERRA</v>
      </c>
      <c r="O915" s="20">
        <f t="shared" si="116"/>
        <v>5161.4639999999999</v>
      </c>
      <c r="P915" s="20" t="str">
        <f t="shared" si="117"/>
        <v>Feb-2025</v>
      </c>
      <c r="Q915" s="46">
        <f t="shared" si="118"/>
        <v>2</v>
      </c>
      <c r="R915" s="46">
        <f t="shared" si="119"/>
        <v>2025</v>
      </c>
    </row>
    <row r="916" spans="1:18">
      <c r="A916">
        <v>4470</v>
      </c>
      <c r="B916" s="2">
        <v>45691</v>
      </c>
      <c r="C916" t="s">
        <v>880</v>
      </c>
      <c r="D916" t="s">
        <v>25</v>
      </c>
      <c r="E916" t="s">
        <v>20</v>
      </c>
      <c r="F916" t="s">
        <v>43</v>
      </c>
      <c r="G916">
        <v>6</v>
      </c>
      <c r="H916" s="20">
        <v>539.96</v>
      </c>
      <c r="I916">
        <v>3239.76</v>
      </c>
      <c r="J916" s="20">
        <f t="shared" si="112"/>
        <v>3239.76</v>
      </c>
      <c r="K916" s="17" t="str">
        <f>IF('Main Data'!I916&gt;=5000,"High", "Low")</f>
        <v>Low</v>
      </c>
      <c r="L916" s="17">
        <f t="shared" si="113"/>
        <v>2025</v>
      </c>
      <c r="M916" s="17" t="str">
        <f t="shared" si="114"/>
        <v>Dawn Ward</v>
      </c>
      <c r="N916" s="17" t="str">
        <f t="shared" si="115"/>
        <v>DAWN WARD</v>
      </c>
      <c r="O916" s="20">
        <f t="shared" si="116"/>
        <v>2915.7840000000006</v>
      </c>
      <c r="P916" s="20" t="str">
        <f t="shared" si="117"/>
        <v>Feb-2025</v>
      </c>
      <c r="Q916" s="46">
        <f t="shared" si="118"/>
        <v>2</v>
      </c>
      <c r="R916" s="46">
        <f t="shared" si="119"/>
        <v>2025</v>
      </c>
    </row>
    <row r="917" spans="1:18">
      <c r="A917">
        <v>7431</v>
      </c>
      <c r="B917" s="2">
        <v>45692</v>
      </c>
      <c r="C917" t="s">
        <v>914</v>
      </c>
      <c r="D917" t="s">
        <v>25</v>
      </c>
      <c r="E917" t="s">
        <v>14</v>
      </c>
      <c r="F917" t="s">
        <v>26</v>
      </c>
      <c r="G917">
        <v>8</v>
      </c>
      <c r="H917" s="20">
        <v>896.17</v>
      </c>
      <c r="I917">
        <v>7169.36</v>
      </c>
      <c r="J917" s="20">
        <f t="shared" si="112"/>
        <v>7169.36</v>
      </c>
      <c r="K917" s="17" t="str">
        <f>IF('Main Data'!I917&gt;=5000,"High", "Low")</f>
        <v>High</v>
      </c>
      <c r="L917" s="17">
        <f t="shared" si="113"/>
        <v>2025</v>
      </c>
      <c r="M917" s="17" t="str">
        <f t="shared" si="114"/>
        <v>Elizabeth Hughes</v>
      </c>
      <c r="N917" s="17" t="str">
        <f t="shared" si="115"/>
        <v>ELIZABETH HUGHES</v>
      </c>
      <c r="O917" s="20">
        <f t="shared" si="116"/>
        <v>6452.424</v>
      </c>
      <c r="P917" s="20" t="str">
        <f t="shared" si="117"/>
        <v>Feb-2025</v>
      </c>
      <c r="Q917" s="46">
        <f t="shared" si="118"/>
        <v>2</v>
      </c>
      <c r="R917" s="46">
        <f t="shared" si="119"/>
        <v>2025</v>
      </c>
    </row>
    <row r="918" spans="1:18">
      <c r="A918">
        <v>2587</v>
      </c>
      <c r="B918" s="2">
        <v>45694</v>
      </c>
      <c r="C918" t="s">
        <v>484</v>
      </c>
      <c r="D918" t="s">
        <v>25</v>
      </c>
      <c r="E918" t="s">
        <v>20</v>
      </c>
      <c r="F918" t="s">
        <v>26</v>
      </c>
      <c r="G918">
        <v>4</v>
      </c>
      <c r="H918" s="20">
        <v>431.24</v>
      </c>
      <c r="I918">
        <v>1724.96</v>
      </c>
      <c r="J918" s="20">
        <f t="shared" si="112"/>
        <v>1724.96</v>
      </c>
      <c r="K918" s="17" t="str">
        <f>IF('Main Data'!I918&gt;=5000,"High", "Low")</f>
        <v>Low</v>
      </c>
      <c r="L918" s="17">
        <f t="shared" si="113"/>
        <v>2025</v>
      </c>
      <c r="M918" s="17" t="str">
        <f t="shared" si="114"/>
        <v>Michael Wilkinson</v>
      </c>
      <c r="N918" s="17" t="str">
        <f t="shared" si="115"/>
        <v>MICHAEL WILKINSON</v>
      </c>
      <c r="O918" s="20">
        <f t="shared" si="116"/>
        <v>1552.4640000000002</v>
      </c>
      <c r="P918" s="20" t="str">
        <f t="shared" si="117"/>
        <v>Feb-2025</v>
      </c>
      <c r="Q918" s="46">
        <f t="shared" si="118"/>
        <v>2</v>
      </c>
      <c r="R918" s="46">
        <f t="shared" si="119"/>
        <v>2025</v>
      </c>
    </row>
    <row r="919" spans="1:18">
      <c r="A919">
        <v>7733</v>
      </c>
      <c r="B919" s="2">
        <v>45694</v>
      </c>
      <c r="C919" t="s">
        <v>730</v>
      </c>
      <c r="D919" t="s">
        <v>31</v>
      </c>
      <c r="E919" t="s">
        <v>11</v>
      </c>
      <c r="F919" t="s">
        <v>35</v>
      </c>
      <c r="G919">
        <v>4</v>
      </c>
      <c r="H919" s="20">
        <v>281.42</v>
      </c>
      <c r="I919">
        <v>1125.68</v>
      </c>
      <c r="J919" s="20">
        <f t="shared" si="112"/>
        <v>1125.68</v>
      </c>
      <c r="K919" s="17" t="str">
        <f>IF('Main Data'!I919&gt;=5000,"High", "Low")</f>
        <v>Low</v>
      </c>
      <c r="L919" s="17">
        <f t="shared" si="113"/>
        <v>2025</v>
      </c>
      <c r="M919" s="17" t="str">
        <f t="shared" si="114"/>
        <v>Katie Parrish</v>
      </c>
      <c r="N919" s="17" t="str">
        <f t="shared" si="115"/>
        <v>KATIE PARRISH</v>
      </c>
      <c r="O919" s="20">
        <f t="shared" si="116"/>
        <v>1013.1120000000001</v>
      </c>
      <c r="P919" s="20" t="str">
        <f t="shared" si="117"/>
        <v>Feb-2025</v>
      </c>
      <c r="Q919" s="46">
        <f t="shared" si="118"/>
        <v>2</v>
      </c>
      <c r="R919" s="46">
        <f t="shared" si="119"/>
        <v>2025</v>
      </c>
    </row>
    <row r="920" spans="1:18">
      <c r="A920">
        <v>3563</v>
      </c>
      <c r="B920" s="2">
        <v>45695</v>
      </c>
      <c r="C920" t="s">
        <v>169</v>
      </c>
      <c r="D920" t="s">
        <v>10</v>
      </c>
      <c r="E920" t="s">
        <v>20</v>
      </c>
      <c r="F920" t="s">
        <v>29</v>
      </c>
      <c r="G920">
        <v>9</v>
      </c>
      <c r="H920" s="20">
        <v>479.47</v>
      </c>
      <c r="I920">
        <v>4315.2299999999996</v>
      </c>
      <c r="J920" s="20">
        <f t="shared" si="112"/>
        <v>4315.2300000000005</v>
      </c>
      <c r="K920" s="17" t="str">
        <f>IF('Main Data'!I920&gt;=5000,"High", "Low")</f>
        <v>Low</v>
      </c>
      <c r="L920" s="17">
        <f t="shared" si="113"/>
        <v>2025</v>
      </c>
      <c r="M920" s="17" t="str">
        <f t="shared" si="114"/>
        <v>Donald Kennedy</v>
      </c>
      <c r="N920" s="17" t="str">
        <f t="shared" si="115"/>
        <v>DONALD KENNEDY</v>
      </c>
      <c r="O920" s="20">
        <f t="shared" si="116"/>
        <v>3883.7070000000003</v>
      </c>
      <c r="P920" s="20" t="str">
        <f t="shared" si="117"/>
        <v>Feb-2025</v>
      </c>
      <c r="Q920" s="46">
        <f t="shared" si="118"/>
        <v>2</v>
      </c>
      <c r="R920" s="46">
        <f t="shared" si="119"/>
        <v>2025</v>
      </c>
    </row>
    <row r="921" spans="1:18">
      <c r="A921">
        <v>6818</v>
      </c>
      <c r="B921" s="2">
        <v>45695</v>
      </c>
      <c r="C921" t="s">
        <v>314</v>
      </c>
      <c r="D921" t="s">
        <v>10</v>
      </c>
      <c r="E921" t="s">
        <v>14</v>
      </c>
      <c r="F921" t="s">
        <v>29</v>
      </c>
      <c r="G921">
        <v>3</v>
      </c>
      <c r="H921" s="20">
        <v>635.5</v>
      </c>
      <c r="I921">
        <v>1906.5</v>
      </c>
      <c r="J921" s="20">
        <f t="shared" si="112"/>
        <v>1906.5</v>
      </c>
      <c r="K921" s="17" t="str">
        <f>IF('Main Data'!I921&gt;=5000,"High", "Low")</f>
        <v>Low</v>
      </c>
      <c r="L921" s="17">
        <f t="shared" si="113"/>
        <v>2025</v>
      </c>
      <c r="M921" s="17" t="str">
        <f t="shared" si="114"/>
        <v>Aaron Sanders</v>
      </c>
      <c r="N921" s="17" t="str">
        <f t="shared" si="115"/>
        <v>AARON SANDERS</v>
      </c>
      <c r="O921" s="20">
        <f t="shared" si="116"/>
        <v>1715.8500000000001</v>
      </c>
      <c r="P921" s="20" t="str">
        <f t="shared" si="117"/>
        <v>Feb-2025</v>
      </c>
      <c r="Q921" s="46">
        <f t="shared" si="118"/>
        <v>2</v>
      </c>
      <c r="R921" s="46">
        <f t="shared" si="119"/>
        <v>2025</v>
      </c>
    </row>
    <row r="922" spans="1:18">
      <c r="A922">
        <v>3816</v>
      </c>
      <c r="B922" s="2">
        <v>45695</v>
      </c>
      <c r="C922" t="s">
        <v>729</v>
      </c>
      <c r="D922" t="s">
        <v>10</v>
      </c>
      <c r="E922" t="s">
        <v>11</v>
      </c>
      <c r="F922" t="s">
        <v>15</v>
      </c>
      <c r="G922">
        <v>1</v>
      </c>
      <c r="H922" s="20">
        <v>582.6</v>
      </c>
      <c r="I922">
        <v>582.6</v>
      </c>
      <c r="J922" s="20">
        <f t="shared" si="112"/>
        <v>582.6</v>
      </c>
      <c r="K922" s="17" t="str">
        <f>IF('Main Data'!I922&gt;=5000,"High", "Low")</f>
        <v>Low</v>
      </c>
      <c r="L922" s="17">
        <f t="shared" si="113"/>
        <v>2025</v>
      </c>
      <c r="M922" s="17" t="str">
        <f t="shared" si="114"/>
        <v>Lindsey Williams</v>
      </c>
      <c r="N922" s="17" t="str">
        <f t="shared" si="115"/>
        <v>LINDSEY WILLIAMS</v>
      </c>
      <c r="O922" s="20">
        <f t="shared" si="116"/>
        <v>524.34</v>
      </c>
      <c r="P922" s="20" t="str">
        <f t="shared" si="117"/>
        <v>Feb-2025</v>
      </c>
      <c r="Q922" s="46">
        <f t="shared" si="118"/>
        <v>2</v>
      </c>
      <c r="R922" s="46">
        <f t="shared" si="119"/>
        <v>2025</v>
      </c>
    </row>
    <row r="923" spans="1:18">
      <c r="A923">
        <v>1464</v>
      </c>
      <c r="B923" s="2">
        <v>45696</v>
      </c>
      <c r="C923" t="s">
        <v>499</v>
      </c>
      <c r="D923" t="s">
        <v>25</v>
      </c>
      <c r="E923" t="s">
        <v>11</v>
      </c>
      <c r="F923" t="s">
        <v>43</v>
      </c>
      <c r="G923">
        <v>8</v>
      </c>
      <c r="H923" s="20">
        <v>626.74</v>
      </c>
      <c r="I923">
        <v>5013.92</v>
      </c>
      <c r="J923" s="20">
        <f t="shared" si="112"/>
        <v>5013.92</v>
      </c>
      <c r="K923" s="17" t="str">
        <f>IF('Main Data'!I923&gt;=5000,"High", "Low")</f>
        <v>High</v>
      </c>
      <c r="L923" s="17">
        <f t="shared" si="113"/>
        <v>2025</v>
      </c>
      <c r="M923" s="17" t="str">
        <f t="shared" si="114"/>
        <v>Douglas Ferguson</v>
      </c>
      <c r="N923" s="17" t="str">
        <f t="shared" si="115"/>
        <v>DOUGLAS FERGUSON</v>
      </c>
      <c r="O923" s="20">
        <f t="shared" si="116"/>
        <v>4512.5280000000002</v>
      </c>
      <c r="P923" s="20" t="str">
        <f t="shared" si="117"/>
        <v>Feb-2025</v>
      </c>
      <c r="Q923" s="46">
        <f t="shared" si="118"/>
        <v>2</v>
      </c>
      <c r="R923" s="46">
        <f t="shared" si="119"/>
        <v>2025</v>
      </c>
    </row>
    <row r="924" spans="1:18">
      <c r="A924">
        <v>1348</v>
      </c>
      <c r="B924" s="2">
        <v>45696</v>
      </c>
      <c r="C924" t="s">
        <v>834</v>
      </c>
      <c r="D924" t="s">
        <v>31</v>
      </c>
      <c r="E924" t="s">
        <v>20</v>
      </c>
      <c r="F924" t="s">
        <v>12</v>
      </c>
      <c r="G924">
        <v>3</v>
      </c>
      <c r="H924" s="20">
        <v>318.7</v>
      </c>
      <c r="I924">
        <v>956.09999999999991</v>
      </c>
      <c r="J924" s="20">
        <f t="shared" si="112"/>
        <v>956.09999999999991</v>
      </c>
      <c r="K924" s="17" t="str">
        <f>IF('Main Data'!I924&gt;=5000,"High", "Low")</f>
        <v>Low</v>
      </c>
      <c r="L924" s="17">
        <f t="shared" si="113"/>
        <v>2025</v>
      </c>
      <c r="M924" s="17" t="str">
        <f t="shared" si="114"/>
        <v>Billy Willis</v>
      </c>
      <c r="N924" s="17" t="str">
        <f t="shared" si="115"/>
        <v>BILLY WILLIS</v>
      </c>
      <c r="O924" s="20">
        <f t="shared" si="116"/>
        <v>860.49</v>
      </c>
      <c r="P924" s="20" t="str">
        <f t="shared" si="117"/>
        <v>Feb-2025</v>
      </c>
      <c r="Q924" s="46">
        <f t="shared" si="118"/>
        <v>2</v>
      </c>
      <c r="R924" s="46">
        <f t="shared" si="119"/>
        <v>2025</v>
      </c>
    </row>
    <row r="925" spans="1:18">
      <c r="A925">
        <v>9948</v>
      </c>
      <c r="B925" s="2">
        <v>45697</v>
      </c>
      <c r="C925" t="s">
        <v>525</v>
      </c>
      <c r="D925" t="s">
        <v>31</v>
      </c>
      <c r="E925" t="s">
        <v>11</v>
      </c>
      <c r="F925" t="s">
        <v>18</v>
      </c>
      <c r="G925">
        <v>8</v>
      </c>
      <c r="H925" s="20">
        <v>970.12</v>
      </c>
      <c r="I925">
        <v>7760.96</v>
      </c>
      <c r="J925" s="20">
        <f t="shared" si="112"/>
        <v>7760.96</v>
      </c>
      <c r="K925" s="17" t="str">
        <f>IF('Main Data'!I925&gt;=5000,"High", "Low")</f>
        <v>High</v>
      </c>
      <c r="L925" s="17">
        <f t="shared" si="113"/>
        <v>2025</v>
      </c>
      <c r="M925" s="17" t="str">
        <f t="shared" si="114"/>
        <v>Joseph Rodriguez</v>
      </c>
      <c r="N925" s="17" t="str">
        <f t="shared" si="115"/>
        <v>JOSEPH RODRIGUEZ</v>
      </c>
      <c r="O925" s="20">
        <f t="shared" si="116"/>
        <v>6984.8640000000005</v>
      </c>
      <c r="P925" s="20" t="str">
        <f t="shared" si="117"/>
        <v>Feb-2025</v>
      </c>
      <c r="Q925" s="46">
        <f t="shared" si="118"/>
        <v>2</v>
      </c>
      <c r="R925" s="46">
        <f t="shared" si="119"/>
        <v>2025</v>
      </c>
    </row>
    <row r="926" spans="1:18">
      <c r="A926">
        <v>3428</v>
      </c>
      <c r="B926" s="2">
        <v>45697</v>
      </c>
      <c r="C926" t="s">
        <v>160</v>
      </c>
      <c r="D926" t="s">
        <v>31</v>
      </c>
      <c r="E926" t="s">
        <v>14</v>
      </c>
      <c r="F926" t="s">
        <v>15</v>
      </c>
      <c r="G926">
        <v>2</v>
      </c>
      <c r="H926" s="20">
        <v>952.29</v>
      </c>
      <c r="I926">
        <v>1904.58</v>
      </c>
      <c r="J926" s="20">
        <f t="shared" si="112"/>
        <v>1904.58</v>
      </c>
      <c r="K926" s="17" t="str">
        <f>IF('Main Data'!I926&gt;=5000,"High", "Low")</f>
        <v>Low</v>
      </c>
      <c r="L926" s="17">
        <f t="shared" si="113"/>
        <v>2025</v>
      </c>
      <c r="M926" s="17" t="str">
        <f t="shared" si="114"/>
        <v>Gregory Jones</v>
      </c>
      <c r="N926" s="17" t="str">
        <f t="shared" si="115"/>
        <v>GREGORY JONES</v>
      </c>
      <c r="O926" s="20">
        <f t="shared" si="116"/>
        <v>1714.1220000000001</v>
      </c>
      <c r="P926" s="20" t="str">
        <f t="shared" si="117"/>
        <v>Feb-2025</v>
      </c>
      <c r="Q926" s="46">
        <f t="shared" si="118"/>
        <v>2</v>
      </c>
      <c r="R926" s="46">
        <f t="shared" si="119"/>
        <v>2025</v>
      </c>
    </row>
    <row r="927" spans="1:18">
      <c r="A927">
        <v>8175</v>
      </c>
      <c r="B927" s="2">
        <v>45697</v>
      </c>
      <c r="C927" t="s">
        <v>588</v>
      </c>
      <c r="D927" t="s">
        <v>10</v>
      </c>
      <c r="E927" t="s">
        <v>14</v>
      </c>
      <c r="F927" t="s">
        <v>35</v>
      </c>
      <c r="G927">
        <v>1</v>
      </c>
      <c r="H927" s="20">
        <v>574.9</v>
      </c>
      <c r="I927">
        <v>574.9</v>
      </c>
      <c r="J927" s="20">
        <f t="shared" si="112"/>
        <v>574.9</v>
      </c>
      <c r="K927" s="17" t="str">
        <f>IF('Main Data'!I927&gt;=5000,"High", "Low")</f>
        <v>Low</v>
      </c>
      <c r="L927" s="17">
        <f t="shared" si="113"/>
        <v>2025</v>
      </c>
      <c r="M927" s="17" t="str">
        <f t="shared" si="114"/>
        <v>Mark Glover</v>
      </c>
      <c r="N927" s="17" t="str">
        <f t="shared" si="115"/>
        <v>MARK GLOVER</v>
      </c>
      <c r="O927" s="20">
        <f t="shared" si="116"/>
        <v>517.41</v>
      </c>
      <c r="P927" s="20" t="str">
        <f t="shared" si="117"/>
        <v>Feb-2025</v>
      </c>
      <c r="Q927" s="46">
        <f t="shared" si="118"/>
        <v>2</v>
      </c>
      <c r="R927" s="46">
        <f t="shared" si="119"/>
        <v>2025</v>
      </c>
    </row>
    <row r="928" spans="1:18">
      <c r="A928">
        <v>8612</v>
      </c>
      <c r="B928" s="2">
        <v>45698</v>
      </c>
      <c r="C928" t="s">
        <v>60</v>
      </c>
      <c r="D928" t="s">
        <v>10</v>
      </c>
      <c r="E928" t="s">
        <v>14</v>
      </c>
      <c r="F928" t="s">
        <v>26</v>
      </c>
      <c r="G928">
        <v>4</v>
      </c>
      <c r="H928" s="20">
        <v>301.52</v>
      </c>
      <c r="I928">
        <v>1206.08</v>
      </c>
      <c r="J928" s="20">
        <f t="shared" si="112"/>
        <v>1206.08</v>
      </c>
      <c r="K928" s="17" t="str">
        <f>IF('Main Data'!I928&gt;=5000,"High", "Low")</f>
        <v>Low</v>
      </c>
      <c r="L928" s="17">
        <f t="shared" si="113"/>
        <v>2025</v>
      </c>
      <c r="M928" s="17" t="str">
        <f t="shared" si="114"/>
        <v>Melinda Dorsey</v>
      </c>
      <c r="N928" s="17" t="str">
        <f t="shared" si="115"/>
        <v>MELINDA DORSEY</v>
      </c>
      <c r="O928" s="20">
        <f t="shared" si="116"/>
        <v>1085.472</v>
      </c>
      <c r="P928" s="20" t="str">
        <f t="shared" si="117"/>
        <v>Feb-2025</v>
      </c>
      <c r="Q928" s="46">
        <f t="shared" si="118"/>
        <v>2</v>
      </c>
      <c r="R928" s="46">
        <f t="shared" si="119"/>
        <v>2025</v>
      </c>
    </row>
    <row r="929" spans="1:18">
      <c r="A929">
        <v>4126</v>
      </c>
      <c r="B929" s="2">
        <v>45698</v>
      </c>
      <c r="C929" t="s">
        <v>433</v>
      </c>
      <c r="D929" t="s">
        <v>17</v>
      </c>
      <c r="E929" t="s">
        <v>11</v>
      </c>
      <c r="F929" t="s">
        <v>43</v>
      </c>
      <c r="G929">
        <v>8</v>
      </c>
      <c r="H929" s="20">
        <v>802.58</v>
      </c>
      <c r="I929">
        <v>6420.64</v>
      </c>
      <c r="J929" s="20">
        <f t="shared" si="112"/>
        <v>6420.64</v>
      </c>
      <c r="K929" s="17" t="str">
        <f>IF('Main Data'!I929&gt;=5000,"High", "Low")</f>
        <v>High</v>
      </c>
      <c r="L929" s="17">
        <f t="shared" si="113"/>
        <v>2025</v>
      </c>
      <c r="M929" s="17" t="str">
        <f t="shared" si="114"/>
        <v>Brendan Rivera</v>
      </c>
      <c r="N929" s="17" t="str">
        <f t="shared" si="115"/>
        <v>BRENDAN RIVERA</v>
      </c>
      <c r="O929" s="20">
        <f t="shared" si="116"/>
        <v>5778.576</v>
      </c>
      <c r="P929" s="20" t="str">
        <f t="shared" si="117"/>
        <v>Feb-2025</v>
      </c>
      <c r="Q929" s="46">
        <f t="shared" si="118"/>
        <v>2</v>
      </c>
      <c r="R929" s="46">
        <f t="shared" si="119"/>
        <v>2025</v>
      </c>
    </row>
    <row r="930" spans="1:18">
      <c r="A930">
        <v>9192</v>
      </c>
      <c r="B930" s="2">
        <v>45699</v>
      </c>
      <c r="C930" t="s">
        <v>200</v>
      </c>
      <c r="D930" t="s">
        <v>17</v>
      </c>
      <c r="E930" t="s">
        <v>20</v>
      </c>
      <c r="F930" t="s">
        <v>26</v>
      </c>
      <c r="G930">
        <v>8</v>
      </c>
      <c r="H930" s="20">
        <v>769.52</v>
      </c>
      <c r="I930">
        <v>6156.16</v>
      </c>
      <c r="J930" s="20">
        <f t="shared" si="112"/>
        <v>6156.16</v>
      </c>
      <c r="K930" s="17" t="str">
        <f>IF('Main Data'!I930&gt;=5000,"High", "Low")</f>
        <v>High</v>
      </c>
      <c r="L930" s="17">
        <f t="shared" si="113"/>
        <v>2025</v>
      </c>
      <c r="M930" s="17" t="str">
        <f t="shared" si="114"/>
        <v>Joseph Moore</v>
      </c>
      <c r="N930" s="17" t="str">
        <f t="shared" si="115"/>
        <v>JOSEPH MOORE</v>
      </c>
      <c r="O930" s="20">
        <f t="shared" si="116"/>
        <v>5540.5439999999999</v>
      </c>
      <c r="P930" s="20" t="str">
        <f t="shared" si="117"/>
        <v>Feb-2025</v>
      </c>
      <c r="Q930" s="46">
        <f t="shared" si="118"/>
        <v>2</v>
      </c>
      <c r="R930" s="46">
        <f t="shared" si="119"/>
        <v>2025</v>
      </c>
    </row>
    <row r="931" spans="1:18">
      <c r="A931">
        <v>9632</v>
      </c>
      <c r="B931" s="2">
        <v>45700</v>
      </c>
      <c r="C931" t="s">
        <v>630</v>
      </c>
      <c r="D931" t="s">
        <v>17</v>
      </c>
      <c r="E931" t="s">
        <v>20</v>
      </c>
      <c r="F931" t="s">
        <v>18</v>
      </c>
      <c r="G931">
        <v>6</v>
      </c>
      <c r="H931" s="20">
        <v>671.53</v>
      </c>
      <c r="I931">
        <v>4029.18</v>
      </c>
      <c r="J931" s="20">
        <f t="shared" si="112"/>
        <v>4029.18</v>
      </c>
      <c r="K931" s="17" t="str">
        <f>IF('Main Data'!I931&gt;=5000,"High", "Low")</f>
        <v>Low</v>
      </c>
      <c r="L931" s="17">
        <f t="shared" si="113"/>
        <v>2025</v>
      </c>
      <c r="M931" s="17" t="str">
        <f t="shared" si="114"/>
        <v>Angela Carlson</v>
      </c>
      <c r="N931" s="17" t="str">
        <f t="shared" si="115"/>
        <v>ANGELA CARLSON</v>
      </c>
      <c r="O931" s="20">
        <f t="shared" si="116"/>
        <v>3626.2619999999997</v>
      </c>
      <c r="P931" s="20" t="str">
        <f t="shared" si="117"/>
        <v>Feb-2025</v>
      </c>
      <c r="Q931" s="46">
        <f t="shared" si="118"/>
        <v>2</v>
      </c>
      <c r="R931" s="46">
        <f t="shared" si="119"/>
        <v>2025</v>
      </c>
    </row>
    <row r="932" spans="1:18">
      <c r="A932">
        <v>1512</v>
      </c>
      <c r="B932" s="2">
        <v>45700</v>
      </c>
      <c r="C932" t="s">
        <v>495</v>
      </c>
      <c r="D932" t="s">
        <v>31</v>
      </c>
      <c r="E932" t="s">
        <v>14</v>
      </c>
      <c r="F932" t="s">
        <v>43</v>
      </c>
      <c r="G932">
        <v>1</v>
      </c>
      <c r="H932" s="20">
        <v>719.16</v>
      </c>
      <c r="I932">
        <v>719.16</v>
      </c>
      <c r="J932" s="20">
        <f t="shared" si="112"/>
        <v>719.16</v>
      </c>
      <c r="K932" s="17" t="str">
        <f>IF('Main Data'!I932&gt;=5000,"High", "Low")</f>
        <v>Low</v>
      </c>
      <c r="L932" s="17">
        <f t="shared" si="113"/>
        <v>2025</v>
      </c>
      <c r="M932" s="17" t="str">
        <f t="shared" si="114"/>
        <v>Andrew Kelly</v>
      </c>
      <c r="N932" s="17" t="str">
        <f t="shared" si="115"/>
        <v>ANDREW KELLY</v>
      </c>
      <c r="O932" s="20">
        <f t="shared" si="116"/>
        <v>647.24400000000003</v>
      </c>
      <c r="P932" s="20" t="str">
        <f t="shared" si="117"/>
        <v>Feb-2025</v>
      </c>
      <c r="Q932" s="46">
        <f t="shared" si="118"/>
        <v>2</v>
      </c>
      <c r="R932" s="46">
        <f t="shared" si="119"/>
        <v>2025</v>
      </c>
    </row>
    <row r="933" spans="1:18">
      <c r="A933">
        <v>1298</v>
      </c>
      <c r="B933" s="2">
        <v>45701</v>
      </c>
      <c r="C933" t="s">
        <v>604</v>
      </c>
      <c r="D933" t="s">
        <v>25</v>
      </c>
      <c r="E933" t="s">
        <v>14</v>
      </c>
      <c r="F933" t="s">
        <v>12</v>
      </c>
      <c r="G933">
        <v>6</v>
      </c>
      <c r="H933" s="20">
        <v>784.56</v>
      </c>
      <c r="I933">
        <v>4707.3599999999997</v>
      </c>
      <c r="J933" s="20">
        <f t="shared" si="112"/>
        <v>4707.3599999999997</v>
      </c>
      <c r="K933" s="17" t="str">
        <f>IF('Main Data'!I933&gt;=5000,"High", "Low")</f>
        <v>Low</v>
      </c>
      <c r="L933" s="17">
        <f t="shared" si="113"/>
        <v>2025</v>
      </c>
      <c r="M933" s="17" t="str">
        <f t="shared" si="114"/>
        <v>Kimberly Strong</v>
      </c>
      <c r="N933" s="17" t="str">
        <f t="shared" si="115"/>
        <v>KIMBERLY STRONG</v>
      </c>
      <c r="O933" s="20">
        <f t="shared" si="116"/>
        <v>4236.6239999999998</v>
      </c>
      <c r="P933" s="20" t="str">
        <f t="shared" si="117"/>
        <v>Feb-2025</v>
      </c>
      <c r="Q933" s="46">
        <f t="shared" si="118"/>
        <v>2</v>
      </c>
      <c r="R933" s="46">
        <f t="shared" si="119"/>
        <v>2025</v>
      </c>
    </row>
    <row r="934" spans="1:18">
      <c r="A934">
        <v>5424</v>
      </c>
      <c r="B934" s="2">
        <v>45702</v>
      </c>
      <c r="C934" t="s">
        <v>39</v>
      </c>
      <c r="D934" t="s">
        <v>31</v>
      </c>
      <c r="E934" t="s">
        <v>14</v>
      </c>
      <c r="F934" t="s">
        <v>21</v>
      </c>
      <c r="G934">
        <v>8</v>
      </c>
      <c r="H934" s="20">
        <v>300.22000000000003</v>
      </c>
      <c r="I934">
        <v>2401.7600000000002</v>
      </c>
      <c r="J934" s="20">
        <f t="shared" si="112"/>
        <v>2401.7600000000002</v>
      </c>
      <c r="K934" s="17" t="str">
        <f>IF('Main Data'!I934&gt;=5000,"High", "Low")</f>
        <v>Low</v>
      </c>
      <c r="L934" s="17">
        <f t="shared" si="113"/>
        <v>2025</v>
      </c>
      <c r="M934" s="17" t="str">
        <f t="shared" si="114"/>
        <v>Robert Davis</v>
      </c>
      <c r="N934" s="17" t="str">
        <f t="shared" si="115"/>
        <v>ROBERT DAVIS</v>
      </c>
      <c r="O934" s="20">
        <f t="shared" si="116"/>
        <v>2161.5840000000003</v>
      </c>
      <c r="P934" s="20" t="str">
        <f t="shared" si="117"/>
        <v>Feb-2025</v>
      </c>
      <c r="Q934" s="46">
        <f t="shared" si="118"/>
        <v>2</v>
      </c>
      <c r="R934" s="46">
        <f t="shared" si="119"/>
        <v>2025</v>
      </c>
    </row>
    <row r="935" spans="1:18">
      <c r="A935">
        <v>7674</v>
      </c>
      <c r="B935" s="2">
        <v>45702</v>
      </c>
      <c r="C935" t="s">
        <v>174</v>
      </c>
      <c r="D935" t="s">
        <v>25</v>
      </c>
      <c r="E935" t="s">
        <v>14</v>
      </c>
      <c r="F935" t="s">
        <v>43</v>
      </c>
      <c r="G935">
        <v>7</v>
      </c>
      <c r="H935" s="20">
        <v>46.64</v>
      </c>
      <c r="I935">
        <v>326.48</v>
      </c>
      <c r="J935" s="20">
        <f t="shared" si="112"/>
        <v>326.48</v>
      </c>
      <c r="K935" s="17" t="str">
        <f>IF('Main Data'!I935&gt;=5000,"High", "Low")</f>
        <v>Low</v>
      </c>
      <c r="L935" s="17">
        <f t="shared" si="113"/>
        <v>2025</v>
      </c>
      <c r="M935" s="17" t="str">
        <f t="shared" si="114"/>
        <v>Jesse Ball</v>
      </c>
      <c r="N935" s="17" t="str">
        <f t="shared" si="115"/>
        <v>JESSE BALL</v>
      </c>
      <c r="O935" s="20">
        <f t="shared" si="116"/>
        <v>293.83199999999999</v>
      </c>
      <c r="P935" s="20" t="str">
        <f t="shared" si="117"/>
        <v>Feb-2025</v>
      </c>
      <c r="Q935" s="46">
        <f t="shared" si="118"/>
        <v>2</v>
      </c>
      <c r="R935" s="46">
        <f t="shared" si="119"/>
        <v>2025</v>
      </c>
    </row>
    <row r="936" spans="1:18">
      <c r="A936">
        <v>2339</v>
      </c>
      <c r="B936" s="2">
        <v>45702</v>
      </c>
      <c r="C936" t="s">
        <v>386</v>
      </c>
      <c r="D936" t="s">
        <v>10</v>
      </c>
      <c r="E936" t="s">
        <v>14</v>
      </c>
      <c r="F936" t="s">
        <v>18</v>
      </c>
      <c r="G936">
        <v>3</v>
      </c>
      <c r="H936" s="20">
        <v>42.2</v>
      </c>
      <c r="I936">
        <v>126.6</v>
      </c>
      <c r="J936" s="20">
        <f t="shared" si="112"/>
        <v>126.60000000000001</v>
      </c>
      <c r="K936" s="17" t="str">
        <f>IF('Main Data'!I936&gt;=5000,"High", "Low")</f>
        <v>Low</v>
      </c>
      <c r="L936" s="17">
        <f t="shared" si="113"/>
        <v>2025</v>
      </c>
      <c r="M936" s="17" t="str">
        <f t="shared" si="114"/>
        <v>Kim Wilson</v>
      </c>
      <c r="N936" s="17" t="str">
        <f t="shared" si="115"/>
        <v>KIM WILSON</v>
      </c>
      <c r="O936" s="20">
        <f t="shared" si="116"/>
        <v>113.94000000000001</v>
      </c>
      <c r="P936" s="20" t="str">
        <f t="shared" si="117"/>
        <v>Feb-2025</v>
      </c>
      <c r="Q936" s="46">
        <f t="shared" si="118"/>
        <v>2</v>
      </c>
      <c r="R936" s="46">
        <f t="shared" si="119"/>
        <v>2025</v>
      </c>
    </row>
    <row r="937" spans="1:18">
      <c r="A937">
        <v>6503</v>
      </c>
      <c r="B937" s="2">
        <v>45703</v>
      </c>
      <c r="C937" t="s">
        <v>254</v>
      </c>
      <c r="D937" t="s">
        <v>10</v>
      </c>
      <c r="E937" t="s">
        <v>11</v>
      </c>
      <c r="F937" t="s">
        <v>29</v>
      </c>
      <c r="G937">
        <v>4</v>
      </c>
      <c r="H937" s="20">
        <v>231.58</v>
      </c>
      <c r="I937">
        <v>926.32</v>
      </c>
      <c r="J937" s="20">
        <f t="shared" si="112"/>
        <v>926.32</v>
      </c>
      <c r="K937" s="17" t="str">
        <f>IF('Main Data'!I937&gt;=5000,"High", "Low")</f>
        <v>Low</v>
      </c>
      <c r="L937" s="17">
        <f t="shared" si="113"/>
        <v>2025</v>
      </c>
      <c r="M937" s="17" t="str">
        <f t="shared" si="114"/>
        <v>Carol Chase</v>
      </c>
      <c r="N937" s="17" t="str">
        <f t="shared" si="115"/>
        <v>CAROL CHASE</v>
      </c>
      <c r="O937" s="20">
        <f t="shared" si="116"/>
        <v>833.6880000000001</v>
      </c>
      <c r="P937" s="20" t="str">
        <f t="shared" si="117"/>
        <v>Feb-2025</v>
      </c>
      <c r="Q937" s="46">
        <f t="shared" si="118"/>
        <v>2</v>
      </c>
      <c r="R937" s="46">
        <f t="shared" si="119"/>
        <v>2025</v>
      </c>
    </row>
    <row r="938" spans="1:18">
      <c r="A938">
        <v>3848</v>
      </c>
      <c r="B938" s="2">
        <v>45704</v>
      </c>
      <c r="C938" t="s">
        <v>655</v>
      </c>
      <c r="D938" t="s">
        <v>10</v>
      </c>
      <c r="E938" t="s">
        <v>11</v>
      </c>
      <c r="F938" t="s">
        <v>18</v>
      </c>
      <c r="G938">
        <v>1</v>
      </c>
      <c r="H938" s="20">
        <v>69.66</v>
      </c>
      <c r="I938">
        <v>69.66</v>
      </c>
      <c r="J938" s="20">
        <f t="shared" si="112"/>
        <v>69.66</v>
      </c>
      <c r="K938" s="17" t="str">
        <f>IF('Main Data'!I938&gt;=5000,"High", "Low")</f>
        <v>Low</v>
      </c>
      <c r="L938" s="17">
        <f t="shared" si="113"/>
        <v>2025</v>
      </c>
      <c r="M938" s="17" t="str">
        <f t="shared" si="114"/>
        <v>April Martinez</v>
      </c>
      <c r="N938" s="17" t="str">
        <f t="shared" si="115"/>
        <v>APRIL MARTINEZ</v>
      </c>
      <c r="O938" s="20">
        <f t="shared" si="116"/>
        <v>62.693999999999996</v>
      </c>
      <c r="P938" s="20" t="str">
        <f t="shared" si="117"/>
        <v>Feb-2025</v>
      </c>
      <c r="Q938" s="46">
        <f t="shared" si="118"/>
        <v>2</v>
      </c>
      <c r="R938" s="46">
        <f t="shared" si="119"/>
        <v>2025</v>
      </c>
    </row>
    <row r="939" spans="1:18">
      <c r="A939">
        <v>8163</v>
      </c>
      <c r="B939" s="2">
        <v>45705</v>
      </c>
      <c r="C939" t="s">
        <v>921</v>
      </c>
      <c r="D939" t="s">
        <v>10</v>
      </c>
      <c r="E939" t="s">
        <v>14</v>
      </c>
      <c r="F939" t="s">
        <v>29</v>
      </c>
      <c r="G939">
        <v>4</v>
      </c>
      <c r="H939" s="20">
        <v>517.1</v>
      </c>
      <c r="I939">
        <v>2068.4</v>
      </c>
      <c r="J939" s="20">
        <f t="shared" si="112"/>
        <v>2068.4</v>
      </c>
      <c r="K939" s="17" t="str">
        <f>IF('Main Data'!I939&gt;=5000,"High", "Low")</f>
        <v>Low</v>
      </c>
      <c r="L939" s="17">
        <f t="shared" si="113"/>
        <v>2025</v>
      </c>
      <c r="M939" s="17" t="str">
        <f t="shared" si="114"/>
        <v>Julie Carlson</v>
      </c>
      <c r="N939" s="17" t="str">
        <f t="shared" si="115"/>
        <v>JULIE CARLSON</v>
      </c>
      <c r="O939" s="20">
        <f t="shared" si="116"/>
        <v>1861.5600000000002</v>
      </c>
      <c r="P939" s="20" t="str">
        <f t="shared" si="117"/>
        <v>Feb-2025</v>
      </c>
      <c r="Q939" s="46">
        <f t="shared" si="118"/>
        <v>2</v>
      </c>
      <c r="R939" s="46">
        <f t="shared" si="119"/>
        <v>2025</v>
      </c>
    </row>
    <row r="940" spans="1:18">
      <c r="A940">
        <v>5643</v>
      </c>
      <c r="B940" s="2">
        <v>45706</v>
      </c>
      <c r="C940" t="s">
        <v>49</v>
      </c>
      <c r="D940" t="s">
        <v>25</v>
      </c>
      <c r="E940" t="s">
        <v>14</v>
      </c>
      <c r="F940" t="s">
        <v>35</v>
      </c>
      <c r="G940">
        <v>7</v>
      </c>
      <c r="H940" s="20">
        <v>893.74</v>
      </c>
      <c r="I940">
        <v>6256.18</v>
      </c>
      <c r="J940" s="20">
        <f t="shared" si="112"/>
        <v>6256.18</v>
      </c>
      <c r="K940" s="17" t="str">
        <f>IF('Main Data'!I940&gt;=5000,"High", "Low")</f>
        <v>High</v>
      </c>
      <c r="L940" s="17">
        <f t="shared" si="113"/>
        <v>2025</v>
      </c>
      <c r="M940" s="17" t="str">
        <f t="shared" si="114"/>
        <v>Mr. Bruce Smith</v>
      </c>
      <c r="N940" s="17" t="str">
        <f t="shared" si="115"/>
        <v>MR. BRUCE SMITH</v>
      </c>
      <c r="O940" s="20">
        <f t="shared" si="116"/>
        <v>5630.5619999999999</v>
      </c>
      <c r="P940" s="20" t="str">
        <f t="shared" si="117"/>
        <v>Feb-2025</v>
      </c>
      <c r="Q940" s="46">
        <f t="shared" si="118"/>
        <v>2</v>
      </c>
      <c r="R940" s="46">
        <f t="shared" si="119"/>
        <v>2025</v>
      </c>
    </row>
    <row r="941" spans="1:18">
      <c r="A941">
        <v>3478</v>
      </c>
      <c r="B941" s="2">
        <v>45706</v>
      </c>
      <c r="C941" t="s">
        <v>273</v>
      </c>
      <c r="D941" t="s">
        <v>31</v>
      </c>
      <c r="E941" t="s">
        <v>11</v>
      </c>
      <c r="F941" t="s">
        <v>15</v>
      </c>
      <c r="G941">
        <v>7</v>
      </c>
      <c r="H941" s="20">
        <v>500.92</v>
      </c>
      <c r="I941">
        <v>3506.44</v>
      </c>
      <c r="J941" s="20">
        <f t="shared" si="112"/>
        <v>3506.44</v>
      </c>
      <c r="K941" s="17" t="str">
        <f>IF('Main Data'!I941&gt;=5000,"High", "Low")</f>
        <v>Low</v>
      </c>
      <c r="L941" s="17">
        <f t="shared" si="113"/>
        <v>2025</v>
      </c>
      <c r="M941" s="17" t="str">
        <f t="shared" si="114"/>
        <v>Jonathan Smith</v>
      </c>
      <c r="N941" s="17" t="str">
        <f t="shared" si="115"/>
        <v>JONATHAN SMITH</v>
      </c>
      <c r="O941" s="20">
        <f t="shared" si="116"/>
        <v>3155.7960000000003</v>
      </c>
      <c r="P941" s="20" t="str">
        <f t="shared" si="117"/>
        <v>Feb-2025</v>
      </c>
      <c r="Q941" s="46">
        <f t="shared" si="118"/>
        <v>2</v>
      </c>
      <c r="R941" s="46">
        <f t="shared" si="119"/>
        <v>2025</v>
      </c>
    </row>
    <row r="942" spans="1:18">
      <c r="A942">
        <v>5649</v>
      </c>
      <c r="B942" s="2">
        <v>45706</v>
      </c>
      <c r="C942" t="s">
        <v>894</v>
      </c>
      <c r="D942" t="s">
        <v>10</v>
      </c>
      <c r="E942" t="s">
        <v>20</v>
      </c>
      <c r="F942" t="s">
        <v>18</v>
      </c>
      <c r="G942">
        <v>4</v>
      </c>
      <c r="H942" s="20">
        <v>158.55000000000001</v>
      </c>
      <c r="I942">
        <v>634.20000000000005</v>
      </c>
      <c r="J942" s="20">
        <f t="shared" si="112"/>
        <v>634.20000000000005</v>
      </c>
      <c r="K942" s="17" t="str">
        <f>IF('Main Data'!I942&gt;=5000,"High", "Low")</f>
        <v>Low</v>
      </c>
      <c r="L942" s="17">
        <f t="shared" si="113"/>
        <v>2025</v>
      </c>
      <c r="M942" s="17" t="str">
        <f t="shared" si="114"/>
        <v>David Holder</v>
      </c>
      <c r="N942" s="17" t="str">
        <f t="shared" si="115"/>
        <v>DAVID HOLDER</v>
      </c>
      <c r="O942" s="20">
        <f t="shared" si="116"/>
        <v>570.78000000000009</v>
      </c>
      <c r="P942" s="20" t="str">
        <f t="shared" si="117"/>
        <v>Feb-2025</v>
      </c>
      <c r="Q942" s="46">
        <f t="shared" si="118"/>
        <v>2</v>
      </c>
      <c r="R942" s="46">
        <f t="shared" si="119"/>
        <v>2025</v>
      </c>
    </row>
    <row r="943" spans="1:18">
      <c r="A943">
        <v>9028</v>
      </c>
      <c r="B943" s="2">
        <v>45707</v>
      </c>
      <c r="C943" t="s">
        <v>897</v>
      </c>
      <c r="D943" t="s">
        <v>25</v>
      </c>
      <c r="E943" t="s">
        <v>20</v>
      </c>
      <c r="F943" t="s">
        <v>12</v>
      </c>
      <c r="G943">
        <v>8</v>
      </c>
      <c r="H943" s="20">
        <v>382.13</v>
      </c>
      <c r="I943">
        <v>3057.04</v>
      </c>
      <c r="J943" s="20">
        <f t="shared" si="112"/>
        <v>3057.04</v>
      </c>
      <c r="K943" s="17" t="str">
        <f>IF('Main Data'!I943&gt;=5000,"High", "Low")</f>
        <v>Low</v>
      </c>
      <c r="L943" s="17">
        <f t="shared" si="113"/>
        <v>2025</v>
      </c>
      <c r="M943" s="17" t="str">
        <f t="shared" si="114"/>
        <v>Mark Johnson</v>
      </c>
      <c r="N943" s="17" t="str">
        <f t="shared" si="115"/>
        <v>MARK JOHNSON</v>
      </c>
      <c r="O943" s="20">
        <f t="shared" si="116"/>
        <v>2751.3360000000002</v>
      </c>
      <c r="P943" s="20" t="str">
        <f t="shared" si="117"/>
        <v>Feb-2025</v>
      </c>
      <c r="Q943" s="46">
        <f t="shared" si="118"/>
        <v>2</v>
      </c>
      <c r="R943" s="46">
        <f t="shared" si="119"/>
        <v>2025</v>
      </c>
    </row>
    <row r="944" spans="1:18">
      <c r="A944">
        <v>1920</v>
      </c>
      <c r="B944" s="2">
        <v>45708</v>
      </c>
      <c r="C944" t="s">
        <v>48</v>
      </c>
      <c r="D944" t="s">
        <v>31</v>
      </c>
      <c r="E944" t="s">
        <v>14</v>
      </c>
      <c r="F944" t="s">
        <v>15</v>
      </c>
      <c r="G944">
        <v>3</v>
      </c>
      <c r="H944" s="20">
        <v>427.21</v>
      </c>
      <c r="I944">
        <v>1281.6300000000001</v>
      </c>
      <c r="J944" s="20">
        <f t="shared" si="112"/>
        <v>1281.6299999999999</v>
      </c>
      <c r="K944" s="17" t="str">
        <f>IF('Main Data'!I944&gt;=5000,"High", "Low")</f>
        <v>Low</v>
      </c>
      <c r="L944" s="17">
        <f t="shared" si="113"/>
        <v>2025</v>
      </c>
      <c r="M944" s="17" t="str">
        <f t="shared" si="114"/>
        <v>Shawn Perez</v>
      </c>
      <c r="N944" s="17" t="str">
        <f t="shared" si="115"/>
        <v>SHAWN PEREZ</v>
      </c>
      <c r="O944" s="20">
        <f t="shared" si="116"/>
        <v>1153.4669999999999</v>
      </c>
      <c r="P944" s="20" t="str">
        <f t="shared" si="117"/>
        <v>Feb-2025</v>
      </c>
      <c r="Q944" s="46">
        <f t="shared" si="118"/>
        <v>2</v>
      </c>
      <c r="R944" s="46">
        <f t="shared" si="119"/>
        <v>2025</v>
      </c>
    </row>
    <row r="945" spans="1:18">
      <c r="A945">
        <v>3113</v>
      </c>
      <c r="B945" s="2">
        <v>45708</v>
      </c>
      <c r="C945" t="s">
        <v>617</v>
      </c>
      <c r="D945" t="s">
        <v>25</v>
      </c>
      <c r="E945" t="s">
        <v>11</v>
      </c>
      <c r="F945" t="s">
        <v>21</v>
      </c>
      <c r="G945">
        <v>4</v>
      </c>
      <c r="H945" s="20">
        <v>549.04</v>
      </c>
      <c r="I945">
        <v>2196.16</v>
      </c>
      <c r="J945" s="20">
        <f t="shared" si="112"/>
        <v>2196.16</v>
      </c>
      <c r="K945" s="17" t="str">
        <f>IF('Main Data'!I945&gt;=5000,"High", "Low")</f>
        <v>Low</v>
      </c>
      <c r="L945" s="17">
        <f t="shared" si="113"/>
        <v>2025</v>
      </c>
      <c r="M945" s="17" t="str">
        <f t="shared" si="114"/>
        <v>Rachel Reed</v>
      </c>
      <c r="N945" s="17" t="str">
        <f t="shared" si="115"/>
        <v>RACHEL REED</v>
      </c>
      <c r="O945" s="20">
        <f t="shared" si="116"/>
        <v>1976.5439999999999</v>
      </c>
      <c r="P945" s="20" t="str">
        <f t="shared" si="117"/>
        <v>Feb-2025</v>
      </c>
      <c r="Q945" s="46">
        <f t="shared" si="118"/>
        <v>2</v>
      </c>
      <c r="R945" s="46">
        <f t="shared" si="119"/>
        <v>2025</v>
      </c>
    </row>
    <row r="946" spans="1:18">
      <c r="A946">
        <v>5873</v>
      </c>
      <c r="B946" s="2">
        <v>45708</v>
      </c>
      <c r="C946" t="s">
        <v>801</v>
      </c>
      <c r="D946" t="s">
        <v>17</v>
      </c>
      <c r="E946" t="s">
        <v>11</v>
      </c>
      <c r="F946" t="s">
        <v>35</v>
      </c>
      <c r="G946">
        <v>8</v>
      </c>
      <c r="H946" s="20">
        <v>931.29</v>
      </c>
      <c r="I946">
        <v>7450.32</v>
      </c>
      <c r="J946" s="20">
        <f t="shared" si="112"/>
        <v>7450.32</v>
      </c>
      <c r="K946" s="17" t="str">
        <f>IF('Main Data'!I946&gt;=5000,"High", "Low")</f>
        <v>High</v>
      </c>
      <c r="L946" s="17">
        <f t="shared" si="113"/>
        <v>2025</v>
      </c>
      <c r="M946" s="17" t="str">
        <f t="shared" si="114"/>
        <v>Lindsey Thompson</v>
      </c>
      <c r="N946" s="17" t="str">
        <f t="shared" si="115"/>
        <v>LINDSEY THOMPSON</v>
      </c>
      <c r="O946" s="20">
        <f t="shared" si="116"/>
        <v>6705.2879999999996</v>
      </c>
      <c r="P946" s="20" t="str">
        <f t="shared" si="117"/>
        <v>Feb-2025</v>
      </c>
      <c r="Q946" s="46">
        <f t="shared" si="118"/>
        <v>2</v>
      </c>
      <c r="R946" s="46">
        <f t="shared" si="119"/>
        <v>2025</v>
      </c>
    </row>
    <row r="947" spans="1:18">
      <c r="A947">
        <v>7276</v>
      </c>
      <c r="B947" s="2">
        <v>45709</v>
      </c>
      <c r="C947" t="s">
        <v>148</v>
      </c>
      <c r="D947" t="s">
        <v>25</v>
      </c>
      <c r="E947" t="s">
        <v>20</v>
      </c>
      <c r="F947" t="s">
        <v>21</v>
      </c>
      <c r="G947">
        <v>4</v>
      </c>
      <c r="H947" s="20">
        <v>808.5</v>
      </c>
      <c r="I947">
        <v>3234</v>
      </c>
      <c r="J947" s="20">
        <f t="shared" si="112"/>
        <v>3234</v>
      </c>
      <c r="K947" s="17" t="str">
        <f>IF('Main Data'!I947&gt;=5000,"High", "Low")</f>
        <v>Low</v>
      </c>
      <c r="L947" s="17">
        <f t="shared" si="113"/>
        <v>2025</v>
      </c>
      <c r="M947" s="17" t="str">
        <f t="shared" si="114"/>
        <v>Cynthia Reese</v>
      </c>
      <c r="N947" s="17" t="str">
        <f t="shared" si="115"/>
        <v>CYNTHIA REESE</v>
      </c>
      <c r="O947" s="20">
        <f t="shared" si="116"/>
        <v>2910.6</v>
      </c>
      <c r="P947" s="20" t="str">
        <f t="shared" si="117"/>
        <v>Feb-2025</v>
      </c>
      <c r="Q947" s="46">
        <f t="shared" si="118"/>
        <v>2</v>
      </c>
      <c r="R947" s="46">
        <f t="shared" si="119"/>
        <v>2025</v>
      </c>
    </row>
    <row r="948" spans="1:18">
      <c r="A948">
        <v>7006</v>
      </c>
      <c r="B948" s="2">
        <v>45709</v>
      </c>
      <c r="C948" t="s">
        <v>511</v>
      </c>
      <c r="D948" t="s">
        <v>10</v>
      </c>
      <c r="E948" t="s">
        <v>11</v>
      </c>
      <c r="F948" t="s">
        <v>15</v>
      </c>
      <c r="G948">
        <v>1</v>
      </c>
      <c r="H948" s="20">
        <v>254.76</v>
      </c>
      <c r="I948">
        <v>254.76</v>
      </c>
      <c r="J948" s="20">
        <f t="shared" si="112"/>
        <v>254.76</v>
      </c>
      <c r="K948" s="17" t="str">
        <f>IF('Main Data'!I948&gt;=5000,"High", "Low")</f>
        <v>Low</v>
      </c>
      <c r="L948" s="17">
        <f t="shared" si="113"/>
        <v>2025</v>
      </c>
      <c r="M948" s="17" t="str">
        <f t="shared" si="114"/>
        <v>Katie Stone</v>
      </c>
      <c r="N948" s="17" t="str">
        <f t="shared" si="115"/>
        <v>KATIE STONE</v>
      </c>
      <c r="O948" s="20">
        <f t="shared" si="116"/>
        <v>229.28399999999999</v>
      </c>
      <c r="P948" s="20" t="str">
        <f t="shared" si="117"/>
        <v>Feb-2025</v>
      </c>
      <c r="Q948" s="46">
        <f t="shared" si="118"/>
        <v>2</v>
      </c>
      <c r="R948" s="46">
        <f t="shared" si="119"/>
        <v>2025</v>
      </c>
    </row>
    <row r="949" spans="1:18">
      <c r="A949">
        <v>6854</v>
      </c>
      <c r="B949" s="2">
        <v>45710</v>
      </c>
      <c r="C949" t="s">
        <v>247</v>
      </c>
      <c r="D949" t="s">
        <v>25</v>
      </c>
      <c r="E949" t="s">
        <v>14</v>
      </c>
      <c r="F949" t="s">
        <v>18</v>
      </c>
      <c r="G949">
        <v>8</v>
      </c>
      <c r="H949" s="20">
        <v>182.16</v>
      </c>
      <c r="I949">
        <v>1457.28</v>
      </c>
      <c r="J949" s="20">
        <f t="shared" si="112"/>
        <v>1457.28</v>
      </c>
      <c r="K949" s="17" t="str">
        <f>IF('Main Data'!I949&gt;=5000,"High", "Low")</f>
        <v>Low</v>
      </c>
      <c r="L949" s="17">
        <f t="shared" si="113"/>
        <v>2025</v>
      </c>
      <c r="M949" s="17" t="str">
        <f t="shared" si="114"/>
        <v>Joseph Stewart</v>
      </c>
      <c r="N949" s="17" t="str">
        <f t="shared" si="115"/>
        <v>JOSEPH STEWART</v>
      </c>
      <c r="O949" s="20">
        <f t="shared" si="116"/>
        <v>1311.5519999999999</v>
      </c>
      <c r="P949" s="20" t="str">
        <f t="shared" si="117"/>
        <v>Feb-2025</v>
      </c>
      <c r="Q949" s="46">
        <f t="shared" si="118"/>
        <v>2</v>
      </c>
      <c r="R949" s="46">
        <f t="shared" si="119"/>
        <v>2025</v>
      </c>
    </row>
    <row r="950" spans="1:18">
      <c r="A950">
        <v>7080</v>
      </c>
      <c r="B950" s="2">
        <v>45712</v>
      </c>
      <c r="C950" t="s">
        <v>94</v>
      </c>
      <c r="D950" t="s">
        <v>31</v>
      </c>
      <c r="E950" t="s">
        <v>20</v>
      </c>
      <c r="F950" t="s">
        <v>21</v>
      </c>
      <c r="G950">
        <v>9</v>
      </c>
      <c r="H950" s="20">
        <v>604.51</v>
      </c>
      <c r="I950">
        <v>5440.59</v>
      </c>
      <c r="J950" s="20">
        <f t="shared" si="112"/>
        <v>5440.59</v>
      </c>
      <c r="K950" s="17" t="str">
        <f>IF('Main Data'!I950&gt;=5000,"High", "Low")</f>
        <v>High</v>
      </c>
      <c r="L950" s="17">
        <f t="shared" si="113"/>
        <v>2025</v>
      </c>
      <c r="M950" s="17" t="str">
        <f t="shared" si="114"/>
        <v>Nancy Meyer</v>
      </c>
      <c r="N950" s="17" t="str">
        <f t="shared" si="115"/>
        <v>NANCY MEYER</v>
      </c>
      <c r="O950" s="20">
        <f t="shared" si="116"/>
        <v>4896.5309999999999</v>
      </c>
      <c r="P950" s="20" t="str">
        <f t="shared" si="117"/>
        <v>Feb-2025</v>
      </c>
      <c r="Q950" s="46">
        <f t="shared" si="118"/>
        <v>2</v>
      </c>
      <c r="R950" s="46">
        <f t="shared" si="119"/>
        <v>2025</v>
      </c>
    </row>
    <row r="951" spans="1:18">
      <c r="A951">
        <v>4333</v>
      </c>
      <c r="B951" s="2">
        <v>45712</v>
      </c>
      <c r="C951" t="s">
        <v>961</v>
      </c>
      <c r="D951" t="s">
        <v>17</v>
      </c>
      <c r="E951" t="s">
        <v>20</v>
      </c>
      <c r="F951" t="s">
        <v>12</v>
      </c>
      <c r="G951">
        <v>1</v>
      </c>
      <c r="H951" s="20">
        <v>813.65</v>
      </c>
      <c r="I951">
        <v>813.65</v>
      </c>
      <c r="J951" s="20">
        <f t="shared" si="112"/>
        <v>813.65</v>
      </c>
      <c r="K951" s="17" t="str">
        <f>IF('Main Data'!I951&gt;=5000,"High", "Low")</f>
        <v>Low</v>
      </c>
      <c r="L951" s="17">
        <f t="shared" si="113"/>
        <v>2025</v>
      </c>
      <c r="M951" s="17" t="str">
        <f t="shared" si="114"/>
        <v>Christian Carpenter</v>
      </c>
      <c r="N951" s="17" t="str">
        <f t="shared" si="115"/>
        <v>CHRISTIAN CARPENTER</v>
      </c>
      <c r="O951" s="20">
        <f t="shared" si="116"/>
        <v>732.28499999999997</v>
      </c>
      <c r="P951" s="20" t="str">
        <f t="shared" si="117"/>
        <v>Feb-2025</v>
      </c>
      <c r="Q951" s="46">
        <f t="shared" si="118"/>
        <v>2</v>
      </c>
      <c r="R951" s="46">
        <f t="shared" si="119"/>
        <v>2025</v>
      </c>
    </row>
    <row r="952" spans="1:18">
      <c r="A952">
        <v>5102</v>
      </c>
      <c r="B952" s="2">
        <v>45713</v>
      </c>
      <c r="C952" t="s">
        <v>162</v>
      </c>
      <c r="D952" t="s">
        <v>31</v>
      </c>
      <c r="E952" t="s">
        <v>14</v>
      </c>
      <c r="F952" t="s">
        <v>43</v>
      </c>
      <c r="G952">
        <v>9</v>
      </c>
      <c r="H952" s="20">
        <v>916.33</v>
      </c>
      <c r="I952">
        <v>8246.9700000000012</v>
      </c>
      <c r="J952" s="20">
        <f t="shared" si="112"/>
        <v>8246.9700000000012</v>
      </c>
      <c r="K952" s="17" t="str">
        <f>IF('Main Data'!I952&gt;=5000,"High", "Low")</f>
        <v>High</v>
      </c>
      <c r="L952" s="17">
        <f t="shared" si="113"/>
        <v>2025</v>
      </c>
      <c r="M952" s="17" t="str">
        <f t="shared" si="114"/>
        <v>Joseph Williams</v>
      </c>
      <c r="N952" s="17" t="str">
        <f t="shared" si="115"/>
        <v>JOSEPH WILLIAMS</v>
      </c>
      <c r="O952" s="20">
        <f t="shared" si="116"/>
        <v>7422.2730000000001</v>
      </c>
      <c r="P952" s="20" t="str">
        <f t="shared" si="117"/>
        <v>Feb-2025</v>
      </c>
      <c r="Q952" s="46">
        <f t="shared" si="118"/>
        <v>2</v>
      </c>
      <c r="R952" s="46">
        <f t="shared" si="119"/>
        <v>2025</v>
      </c>
    </row>
    <row r="953" spans="1:18">
      <c r="A953">
        <v>3168</v>
      </c>
      <c r="B953" s="2">
        <v>45713</v>
      </c>
      <c r="C953" t="s">
        <v>287</v>
      </c>
      <c r="D953" t="s">
        <v>31</v>
      </c>
      <c r="E953" t="s">
        <v>20</v>
      </c>
      <c r="F953" t="s">
        <v>15</v>
      </c>
      <c r="G953">
        <v>5</v>
      </c>
      <c r="H953" s="20">
        <v>879.84</v>
      </c>
      <c r="I953">
        <v>4399.2</v>
      </c>
      <c r="J953" s="20">
        <f t="shared" si="112"/>
        <v>4399.2</v>
      </c>
      <c r="K953" s="17" t="str">
        <f>IF('Main Data'!I953&gt;=5000,"High", "Low")</f>
        <v>Low</v>
      </c>
      <c r="L953" s="17">
        <f t="shared" si="113"/>
        <v>2025</v>
      </c>
      <c r="M953" s="17" t="str">
        <f t="shared" si="114"/>
        <v>Travis Nelson</v>
      </c>
      <c r="N953" s="17" t="str">
        <f t="shared" si="115"/>
        <v>TRAVIS NELSON</v>
      </c>
      <c r="O953" s="20">
        <f t="shared" si="116"/>
        <v>3959.2799999999997</v>
      </c>
      <c r="P953" s="20" t="str">
        <f t="shared" si="117"/>
        <v>Feb-2025</v>
      </c>
      <c r="Q953" s="46">
        <f t="shared" si="118"/>
        <v>2</v>
      </c>
      <c r="R953" s="46">
        <f t="shared" si="119"/>
        <v>2025</v>
      </c>
    </row>
    <row r="954" spans="1:18">
      <c r="A954">
        <v>8145</v>
      </c>
      <c r="B954" s="2">
        <v>45713</v>
      </c>
      <c r="C954" t="s">
        <v>354</v>
      </c>
      <c r="D954" t="s">
        <v>31</v>
      </c>
      <c r="E954" t="s">
        <v>14</v>
      </c>
      <c r="F954" t="s">
        <v>43</v>
      </c>
      <c r="G954">
        <v>5</v>
      </c>
      <c r="H954" s="20">
        <v>696.75</v>
      </c>
      <c r="I954">
        <v>3483.75</v>
      </c>
      <c r="J954" s="20">
        <f t="shared" si="112"/>
        <v>3483.75</v>
      </c>
      <c r="K954" s="17" t="str">
        <f>IF('Main Data'!I954&gt;=5000,"High", "Low")</f>
        <v>Low</v>
      </c>
      <c r="L954" s="17">
        <f t="shared" si="113"/>
        <v>2025</v>
      </c>
      <c r="M954" s="17" t="str">
        <f t="shared" si="114"/>
        <v>Laura Paul</v>
      </c>
      <c r="N954" s="17" t="str">
        <f t="shared" si="115"/>
        <v>LAURA PAUL</v>
      </c>
      <c r="O954" s="20">
        <f t="shared" si="116"/>
        <v>3135.375</v>
      </c>
      <c r="P954" s="20" t="str">
        <f t="shared" si="117"/>
        <v>Feb-2025</v>
      </c>
      <c r="Q954" s="46">
        <f t="shared" si="118"/>
        <v>2</v>
      </c>
      <c r="R954" s="46">
        <f t="shared" si="119"/>
        <v>2025</v>
      </c>
    </row>
    <row r="955" spans="1:18">
      <c r="A955">
        <v>9063</v>
      </c>
      <c r="B955" s="2">
        <v>45713</v>
      </c>
      <c r="C955" t="s">
        <v>663</v>
      </c>
      <c r="D955" t="s">
        <v>31</v>
      </c>
      <c r="E955" t="s">
        <v>11</v>
      </c>
      <c r="F955" t="s">
        <v>18</v>
      </c>
      <c r="G955">
        <v>5</v>
      </c>
      <c r="H955" s="20">
        <v>805</v>
      </c>
      <c r="I955">
        <v>4025</v>
      </c>
      <c r="J955" s="20">
        <f t="shared" si="112"/>
        <v>4025</v>
      </c>
      <c r="K955" s="17" t="str">
        <f>IF('Main Data'!I955&gt;=5000,"High", "Low")</f>
        <v>Low</v>
      </c>
      <c r="L955" s="17">
        <f t="shared" si="113"/>
        <v>2025</v>
      </c>
      <c r="M955" s="17" t="str">
        <f t="shared" si="114"/>
        <v>Tammy Hurley</v>
      </c>
      <c r="N955" s="17" t="str">
        <f t="shared" si="115"/>
        <v>TAMMY HURLEY</v>
      </c>
      <c r="O955" s="20">
        <f t="shared" si="116"/>
        <v>3622.5</v>
      </c>
      <c r="P955" s="20" t="str">
        <f t="shared" si="117"/>
        <v>Feb-2025</v>
      </c>
      <c r="Q955" s="46">
        <f t="shared" si="118"/>
        <v>2</v>
      </c>
      <c r="R955" s="46">
        <f t="shared" si="119"/>
        <v>2025</v>
      </c>
    </row>
    <row r="956" spans="1:18">
      <c r="A956">
        <v>9498</v>
      </c>
      <c r="B956" s="2">
        <v>45714</v>
      </c>
      <c r="C956" t="s">
        <v>934</v>
      </c>
      <c r="D956" t="s">
        <v>17</v>
      </c>
      <c r="E956" t="s">
        <v>14</v>
      </c>
      <c r="F956" t="s">
        <v>21</v>
      </c>
      <c r="G956">
        <v>9</v>
      </c>
      <c r="H956" s="20">
        <v>664.76</v>
      </c>
      <c r="I956">
        <v>5982.84</v>
      </c>
      <c r="J956" s="20">
        <f t="shared" si="112"/>
        <v>5982.84</v>
      </c>
      <c r="K956" s="17" t="str">
        <f>IF('Main Data'!I956&gt;=5000,"High", "Low")</f>
        <v>High</v>
      </c>
      <c r="L956" s="17">
        <f t="shared" si="113"/>
        <v>2025</v>
      </c>
      <c r="M956" s="17" t="str">
        <f t="shared" si="114"/>
        <v>Shannon Dalton</v>
      </c>
      <c r="N956" s="17" t="str">
        <f t="shared" si="115"/>
        <v>SHANNON DALTON</v>
      </c>
      <c r="O956" s="20">
        <f t="shared" si="116"/>
        <v>5384.5559999999996</v>
      </c>
      <c r="P956" s="20" t="str">
        <f t="shared" si="117"/>
        <v>Feb-2025</v>
      </c>
      <c r="Q956" s="46">
        <f t="shared" si="118"/>
        <v>2</v>
      </c>
      <c r="R956" s="46">
        <f t="shared" si="119"/>
        <v>2025</v>
      </c>
    </row>
    <row r="957" spans="1:18">
      <c r="A957">
        <v>5475</v>
      </c>
      <c r="B957" s="2">
        <v>45716</v>
      </c>
      <c r="C957" t="s">
        <v>85</v>
      </c>
      <c r="D957" t="s">
        <v>25</v>
      </c>
      <c r="E957" t="s">
        <v>14</v>
      </c>
      <c r="F957" t="s">
        <v>18</v>
      </c>
      <c r="G957">
        <v>9</v>
      </c>
      <c r="H957" s="20">
        <v>558.64</v>
      </c>
      <c r="I957">
        <v>5027.76</v>
      </c>
      <c r="J957" s="20">
        <f t="shared" si="112"/>
        <v>5027.76</v>
      </c>
      <c r="K957" s="17" t="str">
        <f>IF('Main Data'!I957&gt;=5000,"High", "Low")</f>
        <v>High</v>
      </c>
      <c r="L957" s="17">
        <f t="shared" si="113"/>
        <v>2025</v>
      </c>
      <c r="M957" s="17" t="str">
        <f t="shared" si="114"/>
        <v>Jose Jones</v>
      </c>
      <c r="N957" s="17" t="str">
        <f t="shared" si="115"/>
        <v>JOSE JONES</v>
      </c>
      <c r="O957" s="20">
        <f t="shared" si="116"/>
        <v>4524.9840000000004</v>
      </c>
      <c r="P957" s="20" t="str">
        <f t="shared" si="117"/>
        <v>Feb-2025</v>
      </c>
      <c r="Q957" s="46">
        <f t="shared" si="118"/>
        <v>2</v>
      </c>
      <c r="R957" s="46">
        <f t="shared" si="119"/>
        <v>2025</v>
      </c>
    </row>
    <row r="958" spans="1:18">
      <c r="A958">
        <v>5390</v>
      </c>
      <c r="B958" s="2">
        <v>45716</v>
      </c>
      <c r="C958" t="s">
        <v>927</v>
      </c>
      <c r="D958" t="s">
        <v>31</v>
      </c>
      <c r="E958" t="s">
        <v>11</v>
      </c>
      <c r="F958" t="s">
        <v>21</v>
      </c>
      <c r="G958">
        <v>3</v>
      </c>
      <c r="H958" s="20">
        <v>21.99</v>
      </c>
      <c r="I958">
        <v>65.97</v>
      </c>
      <c r="J958" s="20">
        <f t="shared" si="112"/>
        <v>65.97</v>
      </c>
      <c r="K958" s="17" t="str">
        <f>IF('Main Data'!I958&gt;=5000,"High", "Low")</f>
        <v>Low</v>
      </c>
      <c r="L958" s="17">
        <f t="shared" si="113"/>
        <v>2025</v>
      </c>
      <c r="M958" s="17" t="str">
        <f t="shared" si="114"/>
        <v>Jessica Brown</v>
      </c>
      <c r="N958" s="17" t="str">
        <f t="shared" si="115"/>
        <v>JESSICA BROWN</v>
      </c>
      <c r="O958" s="20">
        <f t="shared" si="116"/>
        <v>59.373000000000005</v>
      </c>
      <c r="P958" s="20" t="str">
        <f t="shared" si="117"/>
        <v>Feb-2025</v>
      </c>
      <c r="Q958" s="46">
        <f t="shared" si="118"/>
        <v>2</v>
      </c>
      <c r="R958" s="46">
        <f t="shared" si="119"/>
        <v>2025</v>
      </c>
    </row>
    <row r="959" spans="1:18">
      <c r="A959">
        <v>4347</v>
      </c>
      <c r="B959" s="2">
        <v>45716</v>
      </c>
      <c r="C959" t="s">
        <v>956</v>
      </c>
      <c r="D959" t="s">
        <v>31</v>
      </c>
      <c r="E959" t="s">
        <v>11</v>
      </c>
      <c r="F959" t="s">
        <v>29</v>
      </c>
      <c r="G959">
        <v>6</v>
      </c>
      <c r="H959" s="20">
        <v>299.89</v>
      </c>
      <c r="I959">
        <v>1799.34</v>
      </c>
      <c r="J959" s="20">
        <f t="shared" si="112"/>
        <v>1799.34</v>
      </c>
      <c r="K959" s="17" t="str">
        <f>IF('Main Data'!I959&gt;=5000,"High", "Low")</f>
        <v>Low</v>
      </c>
      <c r="L959" s="17">
        <f t="shared" si="113"/>
        <v>2025</v>
      </c>
      <c r="M959" s="17" t="str">
        <f t="shared" si="114"/>
        <v>Michael White</v>
      </c>
      <c r="N959" s="17" t="str">
        <f t="shared" si="115"/>
        <v>MICHAEL WHITE</v>
      </c>
      <c r="O959" s="20">
        <f t="shared" si="116"/>
        <v>1619.4059999999999</v>
      </c>
      <c r="P959" s="20" t="str">
        <f t="shared" si="117"/>
        <v>Feb-2025</v>
      </c>
      <c r="Q959" s="46">
        <f t="shared" si="118"/>
        <v>2</v>
      </c>
      <c r="R959" s="46">
        <f t="shared" si="119"/>
        <v>2025</v>
      </c>
    </row>
    <row r="960" spans="1:18">
      <c r="A960">
        <v>8110</v>
      </c>
      <c r="B960" s="2">
        <v>45717</v>
      </c>
      <c r="C960" t="s">
        <v>86</v>
      </c>
      <c r="D960" t="s">
        <v>25</v>
      </c>
      <c r="E960" t="s">
        <v>11</v>
      </c>
      <c r="F960" t="s">
        <v>21</v>
      </c>
      <c r="G960">
        <v>8</v>
      </c>
      <c r="H960" s="20">
        <v>654.91</v>
      </c>
      <c r="I960">
        <v>5239.28</v>
      </c>
      <c r="J960" s="20">
        <f t="shared" si="112"/>
        <v>5239.28</v>
      </c>
      <c r="K960" s="17" t="str">
        <f>IF('Main Data'!I960&gt;=5000,"High", "Low")</f>
        <v>High</v>
      </c>
      <c r="L960" s="17">
        <f t="shared" si="113"/>
        <v>2025</v>
      </c>
      <c r="M960" s="17" t="str">
        <f t="shared" si="114"/>
        <v>Roger Morgan</v>
      </c>
      <c r="N960" s="17" t="str">
        <f t="shared" si="115"/>
        <v>ROGER MORGAN</v>
      </c>
      <c r="O960" s="20">
        <f t="shared" si="116"/>
        <v>4715.3519999999999</v>
      </c>
      <c r="P960" s="20" t="str">
        <f t="shared" si="117"/>
        <v>Mar-2025</v>
      </c>
      <c r="Q960" s="46">
        <f t="shared" si="118"/>
        <v>3</v>
      </c>
      <c r="R960" s="46">
        <f t="shared" si="119"/>
        <v>2025</v>
      </c>
    </row>
    <row r="961" spans="1:18">
      <c r="A961">
        <v>2163</v>
      </c>
      <c r="B961" s="2">
        <v>45718</v>
      </c>
      <c r="C961" t="s">
        <v>53</v>
      </c>
      <c r="D961" t="s">
        <v>10</v>
      </c>
      <c r="E961" t="s">
        <v>20</v>
      </c>
      <c r="F961" t="s">
        <v>26</v>
      </c>
      <c r="G961">
        <v>5</v>
      </c>
      <c r="H961" s="20">
        <v>385.9</v>
      </c>
      <c r="I961">
        <v>1929.5</v>
      </c>
      <c r="J961" s="20">
        <f t="shared" si="112"/>
        <v>1929.5</v>
      </c>
      <c r="K961" s="17" t="str">
        <f>IF('Main Data'!I961&gt;=5000,"High", "Low")</f>
        <v>Low</v>
      </c>
      <c r="L961" s="17">
        <f t="shared" si="113"/>
        <v>2025</v>
      </c>
      <c r="M961" s="17" t="str">
        <f t="shared" si="114"/>
        <v>James Parsons</v>
      </c>
      <c r="N961" s="17" t="str">
        <f t="shared" si="115"/>
        <v>JAMES PARSONS</v>
      </c>
      <c r="O961" s="20">
        <f t="shared" si="116"/>
        <v>1736.55</v>
      </c>
      <c r="P961" s="20" t="str">
        <f t="shared" si="117"/>
        <v>Mar-2025</v>
      </c>
      <c r="Q961" s="46">
        <f t="shared" si="118"/>
        <v>3</v>
      </c>
      <c r="R961" s="46">
        <f t="shared" si="119"/>
        <v>2025</v>
      </c>
    </row>
    <row r="962" spans="1:18">
      <c r="A962">
        <v>9369</v>
      </c>
      <c r="B962" s="2">
        <v>45718</v>
      </c>
      <c r="C962" t="s">
        <v>700</v>
      </c>
      <c r="D962" t="s">
        <v>25</v>
      </c>
      <c r="E962" t="s">
        <v>11</v>
      </c>
      <c r="F962" t="s">
        <v>12</v>
      </c>
      <c r="G962">
        <v>1</v>
      </c>
      <c r="H962" s="20">
        <v>429.5</v>
      </c>
      <c r="I962">
        <v>429.5</v>
      </c>
      <c r="J962" s="20">
        <f t="shared" si="112"/>
        <v>429.5</v>
      </c>
      <c r="K962" s="17" t="str">
        <f>IF('Main Data'!I962&gt;=5000,"High", "Low")</f>
        <v>Low</v>
      </c>
      <c r="L962" s="17">
        <f t="shared" si="113"/>
        <v>2025</v>
      </c>
      <c r="M962" s="17" t="str">
        <f t="shared" si="114"/>
        <v>Megan Taylor</v>
      </c>
      <c r="N962" s="17" t="str">
        <f t="shared" si="115"/>
        <v>MEGAN TAYLOR</v>
      </c>
      <c r="O962" s="20">
        <f t="shared" si="116"/>
        <v>386.55</v>
      </c>
      <c r="P962" s="20" t="str">
        <f t="shared" si="117"/>
        <v>Mar-2025</v>
      </c>
      <c r="Q962" s="46">
        <f t="shared" si="118"/>
        <v>3</v>
      </c>
      <c r="R962" s="46">
        <f t="shared" si="119"/>
        <v>2025</v>
      </c>
    </row>
    <row r="963" spans="1:18">
      <c r="A963">
        <v>2781</v>
      </c>
      <c r="B963" s="2">
        <v>45718</v>
      </c>
      <c r="C963" t="s">
        <v>769</v>
      </c>
      <c r="D963" t="s">
        <v>17</v>
      </c>
      <c r="E963" t="s">
        <v>11</v>
      </c>
      <c r="F963" t="s">
        <v>21</v>
      </c>
      <c r="G963">
        <v>8</v>
      </c>
      <c r="H963" s="20">
        <v>242.3</v>
      </c>
      <c r="I963">
        <v>1938.4</v>
      </c>
      <c r="J963" s="20">
        <f t="shared" ref="J963:J1001" si="120">G963*H963</f>
        <v>1938.4</v>
      </c>
      <c r="K963" s="17" t="str">
        <f>IF('Main Data'!I963&gt;=5000,"High", "Low")</f>
        <v>Low</v>
      </c>
      <c r="L963" s="17">
        <f t="shared" ref="L963:L1001" si="121">YEAR(B963)</f>
        <v>2025</v>
      </c>
      <c r="M963" s="17" t="str">
        <f t="shared" ref="M963:M1001" si="122">PROPER(C963)</f>
        <v>Cody Mckinney</v>
      </c>
      <c r="N963" s="17" t="str">
        <f t="shared" ref="N963:N1001" si="123">UPPER(C963)</f>
        <v>CODY MCKINNEY</v>
      </c>
      <c r="O963" s="20">
        <f t="shared" ref="O963:O1001" si="124">G963*(H963*0.9)</f>
        <v>1744.5600000000002</v>
      </c>
      <c r="P963" s="20" t="str">
        <f t="shared" ref="P963:P1001" si="125">TEXT((B963),"mmm-yyyy")</f>
        <v>Mar-2025</v>
      </c>
      <c r="Q963" s="46">
        <f t="shared" ref="Q963:Q1001" si="126">MONTH(B963)</f>
        <v>3</v>
      </c>
      <c r="R963" s="46">
        <f t="shared" ref="R963:R1001" si="127">YEAR(B963)</f>
        <v>2025</v>
      </c>
    </row>
    <row r="964" spans="1:18">
      <c r="A964">
        <v>5217</v>
      </c>
      <c r="B964" s="2">
        <v>45719</v>
      </c>
      <c r="C964" t="s">
        <v>186</v>
      </c>
      <c r="D964" t="s">
        <v>17</v>
      </c>
      <c r="E964" t="s">
        <v>20</v>
      </c>
      <c r="F964" t="s">
        <v>21</v>
      </c>
      <c r="G964">
        <v>7</v>
      </c>
      <c r="H964" s="20">
        <v>325.56</v>
      </c>
      <c r="I964">
        <v>2278.92</v>
      </c>
      <c r="J964" s="20">
        <f t="shared" si="120"/>
        <v>2278.92</v>
      </c>
      <c r="K964" s="17" t="str">
        <f>IF('Main Data'!I964&gt;=5000,"High", "Low")</f>
        <v>Low</v>
      </c>
      <c r="L964" s="17">
        <f t="shared" si="121"/>
        <v>2025</v>
      </c>
      <c r="M964" s="17" t="str">
        <f t="shared" si="122"/>
        <v>Paul Kim</v>
      </c>
      <c r="N964" s="17" t="str">
        <f t="shared" si="123"/>
        <v>PAUL KIM</v>
      </c>
      <c r="O964" s="20">
        <f t="shared" si="124"/>
        <v>2051.0280000000002</v>
      </c>
      <c r="P964" s="20" t="str">
        <f t="shared" si="125"/>
        <v>Mar-2025</v>
      </c>
      <c r="Q964" s="46">
        <f t="shared" si="126"/>
        <v>3</v>
      </c>
      <c r="R964" s="46">
        <f t="shared" si="127"/>
        <v>2025</v>
      </c>
    </row>
    <row r="965" spans="1:18">
      <c r="A965">
        <v>6790</v>
      </c>
      <c r="B965" s="2">
        <v>45719</v>
      </c>
      <c r="C965" t="s">
        <v>692</v>
      </c>
      <c r="D965" t="s">
        <v>10</v>
      </c>
      <c r="E965" t="s">
        <v>11</v>
      </c>
      <c r="F965" t="s">
        <v>15</v>
      </c>
      <c r="G965">
        <v>9</v>
      </c>
      <c r="H965" s="20">
        <v>416.92</v>
      </c>
      <c r="I965">
        <v>3752.28</v>
      </c>
      <c r="J965" s="20">
        <f t="shared" si="120"/>
        <v>3752.28</v>
      </c>
      <c r="K965" s="17" t="str">
        <f>IF('Main Data'!I965&gt;=5000,"High", "Low")</f>
        <v>Low</v>
      </c>
      <c r="L965" s="17">
        <f t="shared" si="121"/>
        <v>2025</v>
      </c>
      <c r="M965" s="17" t="str">
        <f t="shared" si="122"/>
        <v>Shane Roberts</v>
      </c>
      <c r="N965" s="17" t="str">
        <f t="shared" si="123"/>
        <v>SHANE ROBERTS</v>
      </c>
      <c r="O965" s="20">
        <f t="shared" si="124"/>
        <v>3377.0520000000001</v>
      </c>
      <c r="P965" s="20" t="str">
        <f t="shared" si="125"/>
        <v>Mar-2025</v>
      </c>
      <c r="Q965" s="46">
        <f t="shared" si="126"/>
        <v>3</v>
      </c>
      <c r="R965" s="46">
        <f t="shared" si="127"/>
        <v>2025</v>
      </c>
    </row>
    <row r="966" spans="1:18">
      <c r="A966">
        <v>3691</v>
      </c>
      <c r="B966" s="2">
        <v>45720</v>
      </c>
      <c r="C966" t="s">
        <v>687</v>
      </c>
      <c r="D966" t="s">
        <v>10</v>
      </c>
      <c r="E966" t="s">
        <v>20</v>
      </c>
      <c r="F966" t="s">
        <v>12</v>
      </c>
      <c r="G966">
        <v>6</v>
      </c>
      <c r="H966" s="20">
        <v>821</v>
      </c>
      <c r="I966">
        <v>4926</v>
      </c>
      <c r="J966" s="20">
        <f t="shared" si="120"/>
        <v>4926</v>
      </c>
      <c r="K966" s="17" t="str">
        <f>IF('Main Data'!I966&gt;=5000,"High", "Low")</f>
        <v>Low</v>
      </c>
      <c r="L966" s="17">
        <f t="shared" si="121"/>
        <v>2025</v>
      </c>
      <c r="M966" s="17" t="str">
        <f t="shared" si="122"/>
        <v>Dr. Brandon Ryan</v>
      </c>
      <c r="N966" s="17" t="str">
        <f t="shared" si="123"/>
        <v>DR. BRANDON RYAN</v>
      </c>
      <c r="O966" s="20">
        <f t="shared" si="124"/>
        <v>4433.3999999999996</v>
      </c>
      <c r="P966" s="20" t="str">
        <f t="shared" si="125"/>
        <v>Mar-2025</v>
      </c>
      <c r="Q966" s="46">
        <f t="shared" si="126"/>
        <v>3</v>
      </c>
      <c r="R966" s="46">
        <f t="shared" si="127"/>
        <v>2025</v>
      </c>
    </row>
    <row r="967" spans="1:18">
      <c r="A967">
        <v>9353</v>
      </c>
      <c r="B967" s="2">
        <v>45720</v>
      </c>
      <c r="C967" t="s">
        <v>950</v>
      </c>
      <c r="D967" t="s">
        <v>25</v>
      </c>
      <c r="E967" t="s">
        <v>11</v>
      </c>
      <c r="F967" t="s">
        <v>35</v>
      </c>
      <c r="G967">
        <v>4</v>
      </c>
      <c r="H967" s="20">
        <v>776.89</v>
      </c>
      <c r="I967">
        <v>3107.56</v>
      </c>
      <c r="J967" s="20">
        <f t="shared" si="120"/>
        <v>3107.56</v>
      </c>
      <c r="K967" s="17" t="str">
        <f>IF('Main Data'!I967&gt;=5000,"High", "Low")</f>
        <v>Low</v>
      </c>
      <c r="L967" s="17">
        <f t="shared" si="121"/>
        <v>2025</v>
      </c>
      <c r="M967" s="17" t="str">
        <f t="shared" si="122"/>
        <v>Victor Flores</v>
      </c>
      <c r="N967" s="17" t="str">
        <f t="shared" si="123"/>
        <v>VICTOR FLORES</v>
      </c>
      <c r="O967" s="20">
        <f t="shared" si="124"/>
        <v>2796.8040000000001</v>
      </c>
      <c r="P967" s="20" t="str">
        <f t="shared" si="125"/>
        <v>Mar-2025</v>
      </c>
      <c r="Q967" s="46">
        <f t="shared" si="126"/>
        <v>3</v>
      </c>
      <c r="R967" s="46">
        <f t="shared" si="127"/>
        <v>2025</v>
      </c>
    </row>
    <row r="968" spans="1:18">
      <c r="A968">
        <v>7293</v>
      </c>
      <c r="B968" s="2">
        <v>45721</v>
      </c>
      <c r="C968" t="s">
        <v>250</v>
      </c>
      <c r="D968" t="s">
        <v>31</v>
      </c>
      <c r="E968" t="s">
        <v>20</v>
      </c>
      <c r="F968" t="s">
        <v>43</v>
      </c>
      <c r="G968">
        <v>8</v>
      </c>
      <c r="H968" s="20">
        <v>699.06</v>
      </c>
      <c r="I968">
        <v>5592.48</v>
      </c>
      <c r="J968" s="20">
        <f t="shared" si="120"/>
        <v>5592.48</v>
      </c>
      <c r="K968" s="17" t="str">
        <f>IF('Main Data'!I968&gt;=5000,"High", "Low")</f>
        <v>High</v>
      </c>
      <c r="L968" s="17">
        <f t="shared" si="121"/>
        <v>2025</v>
      </c>
      <c r="M968" s="17" t="str">
        <f t="shared" si="122"/>
        <v>Lisa Davidson</v>
      </c>
      <c r="N968" s="17" t="str">
        <f t="shared" si="123"/>
        <v>LISA DAVIDSON</v>
      </c>
      <c r="O968" s="20">
        <f t="shared" si="124"/>
        <v>5033.232</v>
      </c>
      <c r="P968" s="20" t="str">
        <f t="shared" si="125"/>
        <v>Mar-2025</v>
      </c>
      <c r="Q968" s="46">
        <f t="shared" si="126"/>
        <v>3</v>
      </c>
      <c r="R968" s="46">
        <f t="shared" si="127"/>
        <v>2025</v>
      </c>
    </row>
    <row r="969" spans="1:18">
      <c r="A969">
        <v>2049</v>
      </c>
      <c r="B969" s="2">
        <v>45723</v>
      </c>
      <c r="C969" t="s">
        <v>334</v>
      </c>
      <c r="D969" t="s">
        <v>17</v>
      </c>
      <c r="E969" t="s">
        <v>14</v>
      </c>
      <c r="F969" t="s">
        <v>15</v>
      </c>
      <c r="G969">
        <v>4</v>
      </c>
      <c r="H969" s="20">
        <v>624.71</v>
      </c>
      <c r="I969">
        <v>2498.84</v>
      </c>
      <c r="J969" s="20">
        <f t="shared" si="120"/>
        <v>2498.84</v>
      </c>
      <c r="K969" s="17" t="str">
        <f>IF('Main Data'!I969&gt;=5000,"High", "Low")</f>
        <v>Low</v>
      </c>
      <c r="L969" s="17">
        <f t="shared" si="121"/>
        <v>2025</v>
      </c>
      <c r="M969" s="17" t="str">
        <f t="shared" si="122"/>
        <v>Jeremy Carpenter</v>
      </c>
      <c r="N969" s="17" t="str">
        <f t="shared" si="123"/>
        <v>JEREMY CARPENTER</v>
      </c>
      <c r="O969" s="20">
        <f t="shared" si="124"/>
        <v>2248.9560000000001</v>
      </c>
      <c r="P969" s="20" t="str">
        <f t="shared" si="125"/>
        <v>Mar-2025</v>
      </c>
      <c r="Q969" s="46">
        <f t="shared" si="126"/>
        <v>3</v>
      </c>
      <c r="R969" s="46">
        <f t="shared" si="127"/>
        <v>2025</v>
      </c>
    </row>
    <row r="970" spans="1:18">
      <c r="A970">
        <v>9928</v>
      </c>
      <c r="B970" s="2">
        <v>45723</v>
      </c>
      <c r="C970" t="s">
        <v>533</v>
      </c>
      <c r="D970" t="s">
        <v>25</v>
      </c>
      <c r="E970" t="s">
        <v>14</v>
      </c>
      <c r="F970" t="s">
        <v>21</v>
      </c>
      <c r="G970">
        <v>8</v>
      </c>
      <c r="H970" s="20">
        <v>436.58</v>
      </c>
      <c r="I970">
        <v>3492.64</v>
      </c>
      <c r="J970" s="20">
        <f t="shared" si="120"/>
        <v>3492.64</v>
      </c>
      <c r="K970" s="17" t="str">
        <f>IF('Main Data'!I970&gt;=5000,"High", "Low")</f>
        <v>Low</v>
      </c>
      <c r="L970" s="17">
        <f t="shared" si="121"/>
        <v>2025</v>
      </c>
      <c r="M970" s="17" t="str">
        <f t="shared" si="122"/>
        <v>Daniel Dickson</v>
      </c>
      <c r="N970" s="17" t="str">
        <f t="shared" si="123"/>
        <v>DANIEL DICKSON</v>
      </c>
      <c r="O970" s="20">
        <f t="shared" si="124"/>
        <v>3143.3759999999997</v>
      </c>
      <c r="P970" s="20" t="str">
        <f t="shared" si="125"/>
        <v>Mar-2025</v>
      </c>
      <c r="Q970" s="46">
        <f t="shared" si="126"/>
        <v>3</v>
      </c>
      <c r="R970" s="46">
        <f t="shared" si="127"/>
        <v>2025</v>
      </c>
    </row>
    <row r="971" spans="1:18">
      <c r="A971">
        <v>9875</v>
      </c>
      <c r="B971" s="2">
        <v>45725</v>
      </c>
      <c r="C971" t="s">
        <v>152</v>
      </c>
      <c r="D971" t="s">
        <v>17</v>
      </c>
      <c r="E971" t="s">
        <v>20</v>
      </c>
      <c r="F971" t="s">
        <v>26</v>
      </c>
      <c r="G971">
        <v>1</v>
      </c>
      <c r="H971" s="20">
        <v>257.17</v>
      </c>
      <c r="I971">
        <v>257.17</v>
      </c>
      <c r="J971" s="20">
        <f t="shared" si="120"/>
        <v>257.17</v>
      </c>
      <c r="K971" s="17" t="str">
        <f>IF('Main Data'!I971&gt;=5000,"High", "Low")</f>
        <v>Low</v>
      </c>
      <c r="L971" s="17">
        <f t="shared" si="121"/>
        <v>2025</v>
      </c>
      <c r="M971" s="17" t="str">
        <f t="shared" si="122"/>
        <v>Brian Ballard</v>
      </c>
      <c r="N971" s="17" t="str">
        <f t="shared" si="123"/>
        <v>BRIAN BALLARD</v>
      </c>
      <c r="O971" s="20">
        <f t="shared" si="124"/>
        <v>231.45300000000003</v>
      </c>
      <c r="P971" s="20" t="str">
        <f t="shared" si="125"/>
        <v>Mar-2025</v>
      </c>
      <c r="Q971" s="46">
        <f t="shared" si="126"/>
        <v>3</v>
      </c>
      <c r="R971" s="46">
        <f t="shared" si="127"/>
        <v>2025</v>
      </c>
    </row>
    <row r="972" spans="1:18">
      <c r="A972">
        <v>1055</v>
      </c>
      <c r="B972" s="2">
        <v>45727</v>
      </c>
      <c r="C972" t="s">
        <v>73</v>
      </c>
      <c r="D972" t="s">
        <v>31</v>
      </c>
      <c r="E972" t="s">
        <v>14</v>
      </c>
      <c r="F972" t="s">
        <v>29</v>
      </c>
      <c r="G972">
        <v>8</v>
      </c>
      <c r="H972" s="20">
        <v>265.31</v>
      </c>
      <c r="I972">
        <v>2122.48</v>
      </c>
      <c r="J972" s="20">
        <f t="shared" si="120"/>
        <v>2122.48</v>
      </c>
      <c r="K972" s="17" t="str">
        <f>IF('Main Data'!I972&gt;=5000,"High", "Low")</f>
        <v>Low</v>
      </c>
      <c r="L972" s="17">
        <f t="shared" si="121"/>
        <v>2025</v>
      </c>
      <c r="M972" s="17" t="str">
        <f t="shared" si="122"/>
        <v>Daniel Wagner</v>
      </c>
      <c r="N972" s="17" t="str">
        <f t="shared" si="123"/>
        <v>DANIEL WAGNER</v>
      </c>
      <c r="O972" s="20">
        <f t="shared" si="124"/>
        <v>1910.232</v>
      </c>
      <c r="P972" s="20" t="str">
        <f t="shared" si="125"/>
        <v>Mar-2025</v>
      </c>
      <c r="Q972" s="46">
        <f t="shared" si="126"/>
        <v>3</v>
      </c>
      <c r="R972" s="46">
        <f t="shared" si="127"/>
        <v>2025</v>
      </c>
    </row>
    <row r="973" spans="1:18">
      <c r="A973">
        <v>1632</v>
      </c>
      <c r="B973" s="2">
        <v>45728</v>
      </c>
      <c r="C973" t="s">
        <v>475</v>
      </c>
      <c r="D973" t="s">
        <v>31</v>
      </c>
      <c r="E973" t="s">
        <v>11</v>
      </c>
      <c r="F973" t="s">
        <v>29</v>
      </c>
      <c r="G973">
        <v>3</v>
      </c>
      <c r="H973" s="20">
        <v>207.55</v>
      </c>
      <c r="I973">
        <v>622.65000000000009</v>
      </c>
      <c r="J973" s="20">
        <f t="shared" si="120"/>
        <v>622.65000000000009</v>
      </c>
      <c r="K973" s="17" t="str">
        <f>IF('Main Data'!I973&gt;=5000,"High", "Low")</f>
        <v>Low</v>
      </c>
      <c r="L973" s="17">
        <f t="shared" si="121"/>
        <v>2025</v>
      </c>
      <c r="M973" s="17" t="str">
        <f t="shared" si="122"/>
        <v>Lisa Nguyen</v>
      </c>
      <c r="N973" s="17" t="str">
        <f t="shared" si="123"/>
        <v>LISA NGUYEN</v>
      </c>
      <c r="O973" s="20">
        <f t="shared" si="124"/>
        <v>560.38499999999999</v>
      </c>
      <c r="P973" s="20" t="str">
        <f t="shared" si="125"/>
        <v>Mar-2025</v>
      </c>
      <c r="Q973" s="46">
        <f t="shared" si="126"/>
        <v>3</v>
      </c>
      <c r="R973" s="46">
        <f t="shared" si="127"/>
        <v>2025</v>
      </c>
    </row>
    <row r="974" spans="1:18">
      <c r="A974">
        <v>9829</v>
      </c>
      <c r="B974" s="2">
        <v>45728</v>
      </c>
      <c r="C974" t="s">
        <v>548</v>
      </c>
      <c r="D974" t="s">
        <v>10</v>
      </c>
      <c r="E974" t="s">
        <v>14</v>
      </c>
      <c r="F974" t="s">
        <v>21</v>
      </c>
      <c r="G974">
        <v>1</v>
      </c>
      <c r="H974" s="20">
        <v>277.05</v>
      </c>
      <c r="I974">
        <v>277.05</v>
      </c>
      <c r="J974" s="20">
        <f t="shared" si="120"/>
        <v>277.05</v>
      </c>
      <c r="K974" s="17" t="str">
        <f>IF('Main Data'!I974&gt;=5000,"High", "Low")</f>
        <v>Low</v>
      </c>
      <c r="L974" s="17">
        <f t="shared" si="121"/>
        <v>2025</v>
      </c>
      <c r="M974" s="17" t="str">
        <f t="shared" si="122"/>
        <v>Kyle Sharp</v>
      </c>
      <c r="N974" s="17" t="str">
        <f t="shared" si="123"/>
        <v>KYLE SHARP</v>
      </c>
      <c r="O974" s="20">
        <f t="shared" si="124"/>
        <v>249.34500000000003</v>
      </c>
      <c r="P974" s="20" t="str">
        <f t="shared" si="125"/>
        <v>Mar-2025</v>
      </c>
      <c r="Q974" s="46">
        <f t="shared" si="126"/>
        <v>3</v>
      </c>
      <c r="R974" s="46">
        <f t="shared" si="127"/>
        <v>2025</v>
      </c>
    </row>
    <row r="975" spans="1:18">
      <c r="A975">
        <v>1009</v>
      </c>
      <c r="B975" s="2">
        <v>45729</v>
      </c>
      <c r="C975" t="s">
        <v>33</v>
      </c>
      <c r="D975" t="s">
        <v>17</v>
      </c>
      <c r="E975" t="s">
        <v>11</v>
      </c>
      <c r="F975" t="s">
        <v>12</v>
      </c>
      <c r="G975">
        <v>8</v>
      </c>
      <c r="H975" s="20">
        <v>857.14</v>
      </c>
      <c r="I975">
        <v>6857.12</v>
      </c>
      <c r="J975" s="20">
        <f t="shared" si="120"/>
        <v>6857.12</v>
      </c>
      <c r="K975" s="17" t="str">
        <f>IF('Main Data'!I975&gt;=5000,"High", "Low")</f>
        <v>High</v>
      </c>
      <c r="L975" s="17">
        <f t="shared" si="121"/>
        <v>2025</v>
      </c>
      <c r="M975" s="17" t="str">
        <f t="shared" si="122"/>
        <v>Nicole Graves</v>
      </c>
      <c r="N975" s="17" t="str">
        <f t="shared" si="123"/>
        <v>NICOLE GRAVES</v>
      </c>
      <c r="O975" s="20">
        <f t="shared" si="124"/>
        <v>6171.4080000000004</v>
      </c>
      <c r="P975" s="20" t="str">
        <f t="shared" si="125"/>
        <v>Mar-2025</v>
      </c>
      <c r="Q975" s="46">
        <f t="shared" si="126"/>
        <v>3</v>
      </c>
      <c r="R975" s="46">
        <f t="shared" si="127"/>
        <v>2025</v>
      </c>
    </row>
    <row r="976" spans="1:18">
      <c r="A976">
        <v>4750</v>
      </c>
      <c r="B976" s="2">
        <v>45729</v>
      </c>
      <c r="C976" t="s">
        <v>62</v>
      </c>
      <c r="D976" t="s">
        <v>10</v>
      </c>
      <c r="E976" t="s">
        <v>14</v>
      </c>
      <c r="F976" t="s">
        <v>43</v>
      </c>
      <c r="G976">
        <v>2</v>
      </c>
      <c r="H976" s="20">
        <v>765.97</v>
      </c>
      <c r="I976">
        <v>1531.94</v>
      </c>
      <c r="J976" s="20">
        <f t="shared" si="120"/>
        <v>1531.94</v>
      </c>
      <c r="K976" s="17" t="str">
        <f>IF('Main Data'!I976&gt;=5000,"High", "Low")</f>
        <v>Low</v>
      </c>
      <c r="L976" s="17">
        <f t="shared" si="121"/>
        <v>2025</v>
      </c>
      <c r="M976" s="17" t="str">
        <f t="shared" si="122"/>
        <v>Derek Rodriguez</v>
      </c>
      <c r="N976" s="17" t="str">
        <f t="shared" si="123"/>
        <v>DEREK RODRIGUEZ</v>
      </c>
      <c r="O976" s="20">
        <f t="shared" si="124"/>
        <v>1378.7460000000001</v>
      </c>
      <c r="P976" s="20" t="str">
        <f t="shared" si="125"/>
        <v>Mar-2025</v>
      </c>
      <c r="Q976" s="46">
        <f t="shared" si="126"/>
        <v>3</v>
      </c>
      <c r="R976" s="46">
        <f t="shared" si="127"/>
        <v>2025</v>
      </c>
    </row>
    <row r="977" spans="1:18">
      <c r="A977">
        <v>3693</v>
      </c>
      <c r="B977" s="2">
        <v>45729</v>
      </c>
      <c r="C977" t="s">
        <v>88</v>
      </c>
      <c r="D977" t="s">
        <v>10</v>
      </c>
      <c r="E977" t="s">
        <v>20</v>
      </c>
      <c r="F977" t="s">
        <v>26</v>
      </c>
      <c r="G977">
        <v>2</v>
      </c>
      <c r="H977" s="20">
        <v>214.36</v>
      </c>
      <c r="I977">
        <v>428.72</v>
      </c>
      <c r="J977" s="20">
        <f t="shared" si="120"/>
        <v>428.72</v>
      </c>
      <c r="K977" s="17" t="str">
        <f>IF('Main Data'!I977&gt;=5000,"High", "Low")</f>
        <v>Low</v>
      </c>
      <c r="L977" s="17">
        <f t="shared" si="121"/>
        <v>2025</v>
      </c>
      <c r="M977" s="17" t="str">
        <f t="shared" si="122"/>
        <v>Kathleen Khan</v>
      </c>
      <c r="N977" s="17" t="str">
        <f t="shared" si="123"/>
        <v>KATHLEEN KHAN</v>
      </c>
      <c r="O977" s="20">
        <f t="shared" si="124"/>
        <v>385.84800000000001</v>
      </c>
      <c r="P977" s="20" t="str">
        <f t="shared" si="125"/>
        <v>Mar-2025</v>
      </c>
      <c r="Q977" s="46">
        <f t="shared" si="126"/>
        <v>3</v>
      </c>
      <c r="R977" s="46">
        <f t="shared" si="127"/>
        <v>2025</v>
      </c>
    </row>
    <row r="978" spans="1:18">
      <c r="A978">
        <v>1700</v>
      </c>
      <c r="B978" s="2">
        <v>45729</v>
      </c>
      <c r="C978" t="s">
        <v>778</v>
      </c>
      <c r="D978" t="s">
        <v>10</v>
      </c>
      <c r="E978" t="s">
        <v>20</v>
      </c>
      <c r="F978" t="s">
        <v>15</v>
      </c>
      <c r="G978">
        <v>6</v>
      </c>
      <c r="H978" s="20">
        <v>98.23</v>
      </c>
      <c r="I978">
        <v>589.38</v>
      </c>
      <c r="J978" s="20">
        <f t="shared" si="120"/>
        <v>589.38</v>
      </c>
      <c r="K978" s="17" t="str">
        <f>IF('Main Data'!I978&gt;=5000,"High", "Low")</f>
        <v>Low</v>
      </c>
      <c r="L978" s="17">
        <f t="shared" si="121"/>
        <v>2025</v>
      </c>
      <c r="M978" s="17" t="str">
        <f t="shared" si="122"/>
        <v>Dr. Pamela Bond Dds</v>
      </c>
      <c r="N978" s="17" t="str">
        <f t="shared" si="123"/>
        <v>DR. PAMELA BOND DDS</v>
      </c>
      <c r="O978" s="20">
        <f t="shared" si="124"/>
        <v>530.44200000000001</v>
      </c>
      <c r="P978" s="20" t="str">
        <f t="shared" si="125"/>
        <v>Mar-2025</v>
      </c>
      <c r="Q978" s="46">
        <f t="shared" si="126"/>
        <v>3</v>
      </c>
      <c r="R978" s="46">
        <f t="shared" si="127"/>
        <v>2025</v>
      </c>
    </row>
    <row r="979" spans="1:18">
      <c r="A979">
        <v>7508</v>
      </c>
      <c r="B979" s="2">
        <v>45732</v>
      </c>
      <c r="C979" t="s">
        <v>296</v>
      </c>
      <c r="D979" t="s">
        <v>10</v>
      </c>
      <c r="E979" t="s">
        <v>11</v>
      </c>
      <c r="F979" t="s">
        <v>21</v>
      </c>
      <c r="G979">
        <v>5</v>
      </c>
      <c r="H979" s="20">
        <v>622.42999999999995</v>
      </c>
      <c r="I979">
        <v>3112.15</v>
      </c>
      <c r="J979" s="20">
        <f t="shared" si="120"/>
        <v>3112.1499999999996</v>
      </c>
      <c r="K979" s="17" t="str">
        <f>IF('Main Data'!I979&gt;=5000,"High", "Low")</f>
        <v>Low</v>
      </c>
      <c r="L979" s="17">
        <f t="shared" si="121"/>
        <v>2025</v>
      </c>
      <c r="M979" s="17" t="str">
        <f t="shared" si="122"/>
        <v>David Jones</v>
      </c>
      <c r="N979" s="17" t="str">
        <f t="shared" si="123"/>
        <v>DAVID JONES</v>
      </c>
      <c r="O979" s="20">
        <f t="shared" si="124"/>
        <v>2800.9349999999999</v>
      </c>
      <c r="P979" s="20" t="str">
        <f t="shared" si="125"/>
        <v>Mar-2025</v>
      </c>
      <c r="Q979" s="46">
        <f t="shared" si="126"/>
        <v>3</v>
      </c>
      <c r="R979" s="46">
        <f t="shared" si="127"/>
        <v>2025</v>
      </c>
    </row>
    <row r="980" spans="1:18">
      <c r="A980">
        <v>3570</v>
      </c>
      <c r="B980" s="2">
        <v>45732</v>
      </c>
      <c r="C980" t="s">
        <v>584</v>
      </c>
      <c r="D980" t="s">
        <v>10</v>
      </c>
      <c r="E980" t="s">
        <v>20</v>
      </c>
      <c r="F980" t="s">
        <v>26</v>
      </c>
      <c r="G980">
        <v>1</v>
      </c>
      <c r="H980" s="20">
        <v>686.42</v>
      </c>
      <c r="I980">
        <v>686.42</v>
      </c>
      <c r="J980" s="20">
        <f t="shared" si="120"/>
        <v>686.42</v>
      </c>
      <c r="K980" s="17" t="str">
        <f>IF('Main Data'!I980&gt;=5000,"High", "Low")</f>
        <v>Low</v>
      </c>
      <c r="L980" s="17">
        <f t="shared" si="121"/>
        <v>2025</v>
      </c>
      <c r="M980" s="17" t="str">
        <f t="shared" si="122"/>
        <v>Christopher Carpenter</v>
      </c>
      <c r="N980" s="17" t="str">
        <f t="shared" si="123"/>
        <v>CHRISTOPHER CARPENTER</v>
      </c>
      <c r="O980" s="20">
        <f t="shared" si="124"/>
        <v>617.77800000000002</v>
      </c>
      <c r="P980" s="20" t="str">
        <f t="shared" si="125"/>
        <v>Mar-2025</v>
      </c>
      <c r="Q980" s="46">
        <f t="shared" si="126"/>
        <v>3</v>
      </c>
      <c r="R980" s="46">
        <f t="shared" si="127"/>
        <v>2025</v>
      </c>
    </row>
    <row r="981" spans="1:18">
      <c r="A981">
        <v>6590</v>
      </c>
      <c r="B981" s="2">
        <v>45732</v>
      </c>
      <c r="C981" t="s">
        <v>646</v>
      </c>
      <c r="D981" t="s">
        <v>31</v>
      </c>
      <c r="E981" t="s">
        <v>11</v>
      </c>
      <c r="F981" t="s">
        <v>26</v>
      </c>
      <c r="G981">
        <v>3</v>
      </c>
      <c r="H981" s="20">
        <v>720.94</v>
      </c>
      <c r="I981">
        <v>2162.8200000000002</v>
      </c>
      <c r="J981" s="20">
        <f t="shared" si="120"/>
        <v>2162.8200000000002</v>
      </c>
      <c r="K981" s="17" t="str">
        <f>IF('Main Data'!I981&gt;=5000,"High", "Low")</f>
        <v>Low</v>
      </c>
      <c r="L981" s="17">
        <f t="shared" si="121"/>
        <v>2025</v>
      </c>
      <c r="M981" s="17" t="str">
        <f t="shared" si="122"/>
        <v>Michael Moreno</v>
      </c>
      <c r="N981" s="17" t="str">
        <f t="shared" si="123"/>
        <v>MICHAEL MORENO</v>
      </c>
      <c r="O981" s="20">
        <f t="shared" si="124"/>
        <v>1946.5380000000005</v>
      </c>
      <c r="P981" s="20" t="str">
        <f t="shared" si="125"/>
        <v>Mar-2025</v>
      </c>
      <c r="Q981" s="46">
        <f t="shared" si="126"/>
        <v>3</v>
      </c>
      <c r="R981" s="46">
        <f t="shared" si="127"/>
        <v>2025</v>
      </c>
    </row>
    <row r="982" spans="1:18">
      <c r="A982">
        <v>4078</v>
      </c>
      <c r="B982" s="2">
        <v>45734</v>
      </c>
      <c r="C982" t="s">
        <v>295</v>
      </c>
      <c r="D982" t="s">
        <v>31</v>
      </c>
      <c r="E982" t="s">
        <v>11</v>
      </c>
      <c r="F982" t="s">
        <v>43</v>
      </c>
      <c r="G982">
        <v>1</v>
      </c>
      <c r="H982" s="20">
        <v>683.34</v>
      </c>
      <c r="I982">
        <v>683.34</v>
      </c>
      <c r="J982" s="20">
        <f t="shared" si="120"/>
        <v>683.34</v>
      </c>
      <c r="K982" s="17" t="str">
        <f>IF('Main Data'!I982&gt;=5000,"High", "Low")</f>
        <v>Low</v>
      </c>
      <c r="L982" s="17">
        <f t="shared" si="121"/>
        <v>2025</v>
      </c>
      <c r="M982" s="17" t="str">
        <f t="shared" si="122"/>
        <v>Michael Jones</v>
      </c>
      <c r="N982" s="17" t="str">
        <f t="shared" si="123"/>
        <v>MICHAEL JONES</v>
      </c>
      <c r="O982" s="20">
        <f t="shared" si="124"/>
        <v>615.00600000000009</v>
      </c>
      <c r="P982" s="20" t="str">
        <f t="shared" si="125"/>
        <v>Mar-2025</v>
      </c>
      <c r="Q982" s="46">
        <f t="shared" si="126"/>
        <v>3</v>
      </c>
      <c r="R982" s="46">
        <f t="shared" si="127"/>
        <v>2025</v>
      </c>
    </row>
    <row r="983" spans="1:18">
      <c r="A983">
        <v>2670</v>
      </c>
      <c r="B983" s="2">
        <v>45734</v>
      </c>
      <c r="C983" t="s">
        <v>514</v>
      </c>
      <c r="D983" t="s">
        <v>25</v>
      </c>
      <c r="E983" t="s">
        <v>14</v>
      </c>
      <c r="F983" t="s">
        <v>43</v>
      </c>
      <c r="G983">
        <v>4</v>
      </c>
      <c r="H983" s="20">
        <v>519.66999999999996</v>
      </c>
      <c r="I983">
        <v>2078.6799999999998</v>
      </c>
      <c r="J983" s="20">
        <f t="shared" si="120"/>
        <v>2078.6799999999998</v>
      </c>
      <c r="K983" s="17" t="str">
        <f>IF('Main Data'!I983&gt;=5000,"High", "Low")</f>
        <v>Low</v>
      </c>
      <c r="L983" s="17">
        <f t="shared" si="121"/>
        <v>2025</v>
      </c>
      <c r="M983" s="17" t="str">
        <f t="shared" si="122"/>
        <v>Cindy Fisher</v>
      </c>
      <c r="N983" s="17" t="str">
        <f t="shared" si="123"/>
        <v>CINDY FISHER</v>
      </c>
      <c r="O983" s="20">
        <f t="shared" si="124"/>
        <v>1870.8119999999999</v>
      </c>
      <c r="P983" s="20" t="str">
        <f t="shared" si="125"/>
        <v>Mar-2025</v>
      </c>
      <c r="Q983" s="46">
        <f t="shared" si="126"/>
        <v>3</v>
      </c>
      <c r="R983" s="46">
        <f t="shared" si="127"/>
        <v>2025</v>
      </c>
    </row>
    <row r="984" spans="1:18">
      <c r="A984">
        <v>9570</v>
      </c>
      <c r="B984" s="2">
        <v>45735</v>
      </c>
      <c r="C984" t="s">
        <v>942</v>
      </c>
      <c r="D984" t="s">
        <v>17</v>
      </c>
      <c r="E984" t="s">
        <v>11</v>
      </c>
      <c r="F984" t="s">
        <v>26</v>
      </c>
      <c r="G984">
        <v>2</v>
      </c>
      <c r="H984" s="20">
        <v>968.18</v>
      </c>
      <c r="I984">
        <v>1936.36</v>
      </c>
      <c r="J984" s="20">
        <f t="shared" si="120"/>
        <v>1936.36</v>
      </c>
      <c r="K984" s="17" t="str">
        <f>IF('Main Data'!I984&gt;=5000,"High", "Low")</f>
        <v>Low</v>
      </c>
      <c r="L984" s="17">
        <f t="shared" si="121"/>
        <v>2025</v>
      </c>
      <c r="M984" s="17" t="str">
        <f t="shared" si="122"/>
        <v>Jeffrey Moreno</v>
      </c>
      <c r="N984" s="17" t="str">
        <f t="shared" si="123"/>
        <v>JEFFREY MORENO</v>
      </c>
      <c r="O984" s="20">
        <f t="shared" si="124"/>
        <v>1742.7239999999999</v>
      </c>
      <c r="P984" s="20" t="str">
        <f t="shared" si="125"/>
        <v>Mar-2025</v>
      </c>
      <c r="Q984" s="46">
        <f t="shared" si="126"/>
        <v>3</v>
      </c>
      <c r="R984" s="46">
        <f t="shared" si="127"/>
        <v>2025</v>
      </c>
    </row>
    <row r="985" spans="1:18">
      <c r="A985">
        <v>5065</v>
      </c>
      <c r="B985" s="2">
        <v>45736</v>
      </c>
      <c r="C985" t="s">
        <v>69</v>
      </c>
      <c r="D985" t="s">
        <v>31</v>
      </c>
      <c r="E985" t="s">
        <v>14</v>
      </c>
      <c r="F985" t="s">
        <v>26</v>
      </c>
      <c r="G985">
        <v>3</v>
      </c>
      <c r="H985" s="20">
        <v>32.24</v>
      </c>
      <c r="I985">
        <v>96.72</v>
      </c>
      <c r="J985" s="20">
        <f t="shared" si="120"/>
        <v>96.72</v>
      </c>
      <c r="K985" s="17" t="str">
        <f>IF('Main Data'!I985&gt;=5000,"High", "Low")</f>
        <v>Low</v>
      </c>
      <c r="L985" s="17">
        <f t="shared" si="121"/>
        <v>2025</v>
      </c>
      <c r="M985" s="17" t="str">
        <f t="shared" si="122"/>
        <v>Casey King Md</v>
      </c>
      <c r="N985" s="17" t="str">
        <f t="shared" si="123"/>
        <v>CASEY KING MD</v>
      </c>
      <c r="O985" s="20">
        <f t="shared" si="124"/>
        <v>87.048000000000002</v>
      </c>
      <c r="P985" s="20" t="str">
        <f t="shared" si="125"/>
        <v>Mar-2025</v>
      </c>
      <c r="Q985" s="46">
        <f t="shared" si="126"/>
        <v>3</v>
      </c>
      <c r="R985" s="46">
        <f t="shared" si="127"/>
        <v>2025</v>
      </c>
    </row>
    <row r="986" spans="1:18">
      <c r="A986">
        <v>3644</v>
      </c>
      <c r="B986" s="2">
        <v>45736</v>
      </c>
      <c r="C986" t="s">
        <v>114</v>
      </c>
      <c r="D986" t="s">
        <v>31</v>
      </c>
      <c r="E986" t="s">
        <v>11</v>
      </c>
      <c r="F986" t="s">
        <v>18</v>
      </c>
      <c r="G986">
        <v>1</v>
      </c>
      <c r="H986" s="20">
        <v>667.03</v>
      </c>
      <c r="I986">
        <v>667.03</v>
      </c>
      <c r="J986" s="20">
        <f t="shared" si="120"/>
        <v>667.03</v>
      </c>
      <c r="K986" s="17" t="str">
        <f>IF('Main Data'!I986&gt;=5000,"High", "Low")</f>
        <v>Low</v>
      </c>
      <c r="L986" s="17">
        <f t="shared" si="121"/>
        <v>2025</v>
      </c>
      <c r="M986" s="17" t="str">
        <f t="shared" si="122"/>
        <v>Nichole Coleman</v>
      </c>
      <c r="N986" s="17" t="str">
        <f t="shared" si="123"/>
        <v>NICHOLE COLEMAN</v>
      </c>
      <c r="O986" s="20">
        <f t="shared" si="124"/>
        <v>600.327</v>
      </c>
      <c r="P986" s="20" t="str">
        <f t="shared" si="125"/>
        <v>Mar-2025</v>
      </c>
      <c r="Q986" s="46">
        <f t="shared" si="126"/>
        <v>3</v>
      </c>
      <c r="R986" s="46">
        <f t="shared" si="127"/>
        <v>2025</v>
      </c>
    </row>
    <row r="987" spans="1:18">
      <c r="A987">
        <v>9336</v>
      </c>
      <c r="B987" s="2">
        <v>45737</v>
      </c>
      <c r="C987" t="s">
        <v>394</v>
      </c>
      <c r="D987" t="s">
        <v>25</v>
      </c>
      <c r="E987" t="s">
        <v>20</v>
      </c>
      <c r="F987" t="s">
        <v>26</v>
      </c>
      <c r="G987">
        <v>5</v>
      </c>
      <c r="H987" s="20">
        <v>436</v>
      </c>
      <c r="I987">
        <v>2180</v>
      </c>
      <c r="J987" s="20">
        <f t="shared" si="120"/>
        <v>2180</v>
      </c>
      <c r="K987" s="17" t="str">
        <f>IF('Main Data'!I987&gt;=5000,"High", "Low")</f>
        <v>Low</v>
      </c>
      <c r="L987" s="17">
        <f t="shared" si="121"/>
        <v>2025</v>
      </c>
      <c r="M987" s="17" t="str">
        <f t="shared" si="122"/>
        <v>Stephanie Parker</v>
      </c>
      <c r="N987" s="17" t="str">
        <f t="shared" si="123"/>
        <v>STEPHANIE PARKER</v>
      </c>
      <c r="O987" s="20">
        <f t="shared" si="124"/>
        <v>1962.0000000000002</v>
      </c>
      <c r="P987" s="20" t="str">
        <f t="shared" si="125"/>
        <v>Mar-2025</v>
      </c>
      <c r="Q987" s="46">
        <f t="shared" si="126"/>
        <v>3</v>
      </c>
      <c r="R987" s="46">
        <f t="shared" si="127"/>
        <v>2025</v>
      </c>
    </row>
    <row r="988" spans="1:18">
      <c r="A988">
        <v>3220</v>
      </c>
      <c r="B988" s="2">
        <v>45740</v>
      </c>
      <c r="C988" t="s">
        <v>455</v>
      </c>
      <c r="D988" t="s">
        <v>31</v>
      </c>
      <c r="E988" t="s">
        <v>20</v>
      </c>
      <c r="F988" t="s">
        <v>29</v>
      </c>
      <c r="G988">
        <v>1</v>
      </c>
      <c r="H988" s="20">
        <v>531.14</v>
      </c>
      <c r="I988">
        <v>531.14</v>
      </c>
      <c r="J988" s="20">
        <f t="shared" si="120"/>
        <v>531.14</v>
      </c>
      <c r="K988" s="17" t="str">
        <f>IF('Main Data'!I988&gt;=5000,"High", "Low")</f>
        <v>Low</v>
      </c>
      <c r="L988" s="17">
        <f t="shared" si="121"/>
        <v>2025</v>
      </c>
      <c r="M988" s="17" t="str">
        <f t="shared" si="122"/>
        <v>Christopher Jackson</v>
      </c>
      <c r="N988" s="17" t="str">
        <f t="shared" si="123"/>
        <v>CHRISTOPHER JACKSON</v>
      </c>
      <c r="O988" s="20">
        <f t="shared" si="124"/>
        <v>478.02600000000001</v>
      </c>
      <c r="P988" s="20" t="str">
        <f t="shared" si="125"/>
        <v>Mar-2025</v>
      </c>
      <c r="Q988" s="46">
        <f t="shared" si="126"/>
        <v>3</v>
      </c>
      <c r="R988" s="46">
        <f t="shared" si="127"/>
        <v>2025</v>
      </c>
    </row>
    <row r="989" spans="1:18">
      <c r="A989">
        <v>8731</v>
      </c>
      <c r="B989" s="2">
        <v>45741</v>
      </c>
      <c r="C989" t="s">
        <v>286</v>
      </c>
      <c r="D989" t="s">
        <v>10</v>
      </c>
      <c r="E989" t="s">
        <v>11</v>
      </c>
      <c r="F989" t="s">
        <v>26</v>
      </c>
      <c r="G989">
        <v>2</v>
      </c>
      <c r="H989" s="20">
        <v>274.36</v>
      </c>
      <c r="I989">
        <v>548.72</v>
      </c>
      <c r="J989" s="20">
        <f t="shared" si="120"/>
        <v>548.72</v>
      </c>
      <c r="K989" s="17" t="str">
        <f>IF('Main Data'!I989&gt;=5000,"High", "Low")</f>
        <v>Low</v>
      </c>
      <c r="L989" s="17">
        <f t="shared" si="121"/>
        <v>2025</v>
      </c>
      <c r="M989" s="17" t="str">
        <f t="shared" si="122"/>
        <v>Frank Waters</v>
      </c>
      <c r="N989" s="17" t="str">
        <f t="shared" si="123"/>
        <v>FRANK WATERS</v>
      </c>
      <c r="O989" s="20">
        <f t="shared" si="124"/>
        <v>493.84800000000001</v>
      </c>
      <c r="P989" s="20" t="str">
        <f t="shared" si="125"/>
        <v>Mar-2025</v>
      </c>
      <c r="Q989" s="46">
        <f t="shared" si="126"/>
        <v>3</v>
      </c>
      <c r="R989" s="46">
        <f t="shared" si="127"/>
        <v>2025</v>
      </c>
    </row>
    <row r="990" spans="1:18">
      <c r="A990">
        <v>6850</v>
      </c>
      <c r="B990" s="2">
        <v>45741</v>
      </c>
      <c r="C990" t="s">
        <v>668</v>
      </c>
      <c r="D990" t="s">
        <v>31</v>
      </c>
      <c r="E990" t="s">
        <v>20</v>
      </c>
      <c r="F990" t="s">
        <v>12</v>
      </c>
      <c r="G990">
        <v>3</v>
      </c>
      <c r="H990" s="20">
        <v>279.89999999999998</v>
      </c>
      <c r="I990">
        <v>839.69999999999993</v>
      </c>
      <c r="J990" s="20">
        <f t="shared" si="120"/>
        <v>839.69999999999993</v>
      </c>
      <c r="K990" s="17" t="str">
        <f>IF('Main Data'!I990&gt;=5000,"High", "Low")</f>
        <v>Low</v>
      </c>
      <c r="L990" s="17">
        <f t="shared" si="121"/>
        <v>2025</v>
      </c>
      <c r="M990" s="17" t="str">
        <f t="shared" si="122"/>
        <v>Andrew Molina</v>
      </c>
      <c r="N990" s="17" t="str">
        <f t="shared" si="123"/>
        <v>ANDREW MOLINA</v>
      </c>
      <c r="O990" s="20">
        <f t="shared" si="124"/>
        <v>755.73</v>
      </c>
      <c r="P990" s="20" t="str">
        <f t="shared" si="125"/>
        <v>Mar-2025</v>
      </c>
      <c r="Q990" s="46">
        <f t="shared" si="126"/>
        <v>3</v>
      </c>
      <c r="R990" s="46">
        <f t="shared" si="127"/>
        <v>2025</v>
      </c>
    </row>
    <row r="991" spans="1:18">
      <c r="A991">
        <v>8419</v>
      </c>
      <c r="B991" s="2">
        <v>45741</v>
      </c>
      <c r="C991" t="s">
        <v>843</v>
      </c>
      <c r="D991" t="s">
        <v>31</v>
      </c>
      <c r="E991" t="s">
        <v>20</v>
      </c>
      <c r="F991" t="s">
        <v>15</v>
      </c>
      <c r="G991">
        <v>3</v>
      </c>
      <c r="H991" s="20">
        <v>70.739999999999995</v>
      </c>
      <c r="I991">
        <v>212.22</v>
      </c>
      <c r="J991" s="20">
        <f t="shared" si="120"/>
        <v>212.21999999999997</v>
      </c>
      <c r="K991" s="17" t="str">
        <f>IF('Main Data'!I991&gt;=5000,"High", "Low")</f>
        <v>Low</v>
      </c>
      <c r="L991" s="17">
        <f t="shared" si="121"/>
        <v>2025</v>
      </c>
      <c r="M991" s="17" t="str">
        <f t="shared" si="122"/>
        <v>Bobby Walker</v>
      </c>
      <c r="N991" s="17" t="str">
        <f t="shared" si="123"/>
        <v>BOBBY WALKER</v>
      </c>
      <c r="O991" s="20">
        <f t="shared" si="124"/>
        <v>190.99799999999999</v>
      </c>
      <c r="P991" s="20" t="str">
        <f t="shared" si="125"/>
        <v>Mar-2025</v>
      </c>
      <c r="Q991" s="46">
        <f t="shared" si="126"/>
        <v>3</v>
      </c>
      <c r="R991" s="46">
        <f t="shared" si="127"/>
        <v>2025</v>
      </c>
    </row>
    <row r="992" spans="1:18">
      <c r="A992">
        <v>4637</v>
      </c>
      <c r="B992" s="2">
        <v>45742</v>
      </c>
      <c r="C992" t="s">
        <v>325</v>
      </c>
      <c r="D992" t="s">
        <v>31</v>
      </c>
      <c r="E992" t="s">
        <v>11</v>
      </c>
      <c r="F992" t="s">
        <v>29</v>
      </c>
      <c r="G992">
        <v>6</v>
      </c>
      <c r="H992" s="20">
        <v>111.48</v>
      </c>
      <c r="I992">
        <v>668.88</v>
      </c>
      <c r="J992" s="20">
        <f t="shared" si="120"/>
        <v>668.88</v>
      </c>
      <c r="K992" s="17" t="str">
        <f>IF('Main Data'!I992&gt;=5000,"High", "Low")</f>
        <v>Low</v>
      </c>
      <c r="L992" s="17">
        <f t="shared" si="121"/>
        <v>2025</v>
      </c>
      <c r="M992" s="17" t="str">
        <f t="shared" si="122"/>
        <v>Sarah Miller</v>
      </c>
      <c r="N992" s="17" t="str">
        <f t="shared" si="123"/>
        <v>SARAH MILLER</v>
      </c>
      <c r="O992" s="20">
        <f t="shared" si="124"/>
        <v>601.99200000000008</v>
      </c>
      <c r="P992" s="20" t="str">
        <f t="shared" si="125"/>
        <v>Mar-2025</v>
      </c>
      <c r="Q992" s="46">
        <f t="shared" si="126"/>
        <v>3</v>
      </c>
      <c r="R992" s="46">
        <f t="shared" si="127"/>
        <v>2025</v>
      </c>
    </row>
    <row r="993" spans="1:18">
      <c r="A993">
        <v>7359</v>
      </c>
      <c r="B993" s="2">
        <v>45742</v>
      </c>
      <c r="C993" t="s">
        <v>565</v>
      </c>
      <c r="D993" t="s">
        <v>10</v>
      </c>
      <c r="E993" t="s">
        <v>14</v>
      </c>
      <c r="F993" t="s">
        <v>15</v>
      </c>
      <c r="G993">
        <v>4</v>
      </c>
      <c r="H993" s="20">
        <v>460.19</v>
      </c>
      <c r="I993">
        <v>1840.76</v>
      </c>
      <c r="J993" s="20">
        <f t="shared" si="120"/>
        <v>1840.76</v>
      </c>
      <c r="K993" s="17" t="str">
        <f>IF('Main Data'!I993&gt;=5000,"High", "Low")</f>
        <v>Low</v>
      </c>
      <c r="L993" s="17">
        <f t="shared" si="121"/>
        <v>2025</v>
      </c>
      <c r="M993" s="17" t="str">
        <f t="shared" si="122"/>
        <v>Michael Barnes</v>
      </c>
      <c r="N993" s="17" t="str">
        <f t="shared" si="123"/>
        <v>MICHAEL BARNES</v>
      </c>
      <c r="O993" s="20">
        <f t="shared" si="124"/>
        <v>1656.684</v>
      </c>
      <c r="P993" s="20" t="str">
        <f t="shared" si="125"/>
        <v>Mar-2025</v>
      </c>
      <c r="Q993" s="46">
        <f t="shared" si="126"/>
        <v>3</v>
      </c>
      <c r="R993" s="46">
        <f t="shared" si="127"/>
        <v>2025</v>
      </c>
    </row>
    <row r="994" spans="1:18">
      <c r="A994">
        <v>3592</v>
      </c>
      <c r="B994" s="2">
        <v>45744</v>
      </c>
      <c r="C994" t="s">
        <v>517</v>
      </c>
      <c r="D994" t="s">
        <v>31</v>
      </c>
      <c r="E994" t="s">
        <v>11</v>
      </c>
      <c r="F994" t="s">
        <v>12</v>
      </c>
      <c r="G994">
        <v>3</v>
      </c>
      <c r="H994" s="20">
        <v>171.89</v>
      </c>
      <c r="I994">
        <v>515.66999999999996</v>
      </c>
      <c r="J994" s="20">
        <f t="shared" si="120"/>
        <v>515.66999999999996</v>
      </c>
      <c r="K994" s="17" t="str">
        <f>IF('Main Data'!I994&gt;=5000,"High", "Low")</f>
        <v>Low</v>
      </c>
      <c r="L994" s="17">
        <f t="shared" si="121"/>
        <v>2025</v>
      </c>
      <c r="M994" s="17" t="str">
        <f t="shared" si="122"/>
        <v>Jacqueline Johnson</v>
      </c>
      <c r="N994" s="17" t="str">
        <f t="shared" si="123"/>
        <v>JACQUELINE JOHNSON</v>
      </c>
      <c r="O994" s="20">
        <f t="shared" si="124"/>
        <v>464.10299999999995</v>
      </c>
      <c r="P994" s="20" t="str">
        <f t="shared" si="125"/>
        <v>Mar-2025</v>
      </c>
      <c r="Q994" s="46">
        <f t="shared" si="126"/>
        <v>3</v>
      </c>
      <c r="R994" s="46">
        <f t="shared" si="127"/>
        <v>2025</v>
      </c>
    </row>
    <row r="995" spans="1:18">
      <c r="A995">
        <v>7734</v>
      </c>
      <c r="B995" s="2">
        <v>45744</v>
      </c>
      <c r="C995" t="s">
        <v>665</v>
      </c>
      <c r="D995" t="s">
        <v>31</v>
      </c>
      <c r="E995" t="s">
        <v>14</v>
      </c>
      <c r="F995" t="s">
        <v>12</v>
      </c>
      <c r="G995">
        <v>6</v>
      </c>
      <c r="H995" s="20">
        <v>318.19</v>
      </c>
      <c r="I995">
        <v>1909.14</v>
      </c>
      <c r="J995" s="20">
        <f t="shared" si="120"/>
        <v>1909.1399999999999</v>
      </c>
      <c r="K995" s="17" t="str">
        <f>IF('Main Data'!I995&gt;=5000,"High", "Low")</f>
        <v>Low</v>
      </c>
      <c r="L995" s="17">
        <f t="shared" si="121"/>
        <v>2025</v>
      </c>
      <c r="M995" s="17" t="str">
        <f t="shared" si="122"/>
        <v>Dean Wells</v>
      </c>
      <c r="N995" s="17" t="str">
        <f t="shared" si="123"/>
        <v>DEAN WELLS</v>
      </c>
      <c r="O995" s="20">
        <f t="shared" si="124"/>
        <v>1718.2259999999999</v>
      </c>
      <c r="P995" s="20" t="str">
        <f t="shared" si="125"/>
        <v>Mar-2025</v>
      </c>
      <c r="Q995" s="46">
        <f t="shared" si="126"/>
        <v>3</v>
      </c>
      <c r="R995" s="46">
        <f t="shared" si="127"/>
        <v>2025</v>
      </c>
    </row>
    <row r="996" spans="1:18">
      <c r="A996">
        <v>2466</v>
      </c>
      <c r="B996" s="2">
        <v>45747</v>
      </c>
      <c r="C996" t="s">
        <v>290</v>
      </c>
      <c r="D996" t="s">
        <v>17</v>
      </c>
      <c r="E996" t="s">
        <v>20</v>
      </c>
      <c r="F996" t="s">
        <v>35</v>
      </c>
      <c r="G996">
        <v>5</v>
      </c>
      <c r="H996" s="20">
        <v>852.08</v>
      </c>
      <c r="I996">
        <v>4260.4000000000005</v>
      </c>
      <c r="J996" s="20">
        <f t="shared" si="120"/>
        <v>4260.4000000000005</v>
      </c>
      <c r="K996" s="17" t="str">
        <f>IF('Main Data'!I996&gt;=5000,"High", "Low")</f>
        <v>Low</v>
      </c>
      <c r="L996" s="17">
        <f t="shared" si="121"/>
        <v>2025</v>
      </c>
      <c r="M996" s="17" t="str">
        <f t="shared" si="122"/>
        <v>Larry Newman</v>
      </c>
      <c r="N996" s="17" t="str">
        <f t="shared" si="123"/>
        <v>LARRY NEWMAN</v>
      </c>
      <c r="O996" s="20">
        <f t="shared" si="124"/>
        <v>3834.3600000000006</v>
      </c>
      <c r="P996" s="20" t="str">
        <f t="shared" si="125"/>
        <v>Mar-2025</v>
      </c>
      <c r="Q996" s="46">
        <f t="shared" si="126"/>
        <v>3</v>
      </c>
      <c r="R996" s="46">
        <f t="shared" si="127"/>
        <v>2025</v>
      </c>
    </row>
    <row r="997" spans="1:18">
      <c r="A997">
        <v>5410</v>
      </c>
      <c r="B997" s="2">
        <v>45748</v>
      </c>
      <c r="C997" t="s">
        <v>723</v>
      </c>
      <c r="D997" t="s">
        <v>17</v>
      </c>
      <c r="E997" t="s">
        <v>20</v>
      </c>
      <c r="F997" t="s">
        <v>15</v>
      </c>
      <c r="G997">
        <v>7</v>
      </c>
      <c r="H997" s="20">
        <v>720.42</v>
      </c>
      <c r="I997">
        <v>5042.9399999999996</v>
      </c>
      <c r="J997" s="20">
        <f t="shared" si="120"/>
        <v>5042.9399999999996</v>
      </c>
      <c r="K997" s="17" t="str">
        <f>IF('Main Data'!I997&gt;=5000,"High", "Low")</f>
        <v>High</v>
      </c>
      <c r="L997" s="17">
        <f t="shared" si="121"/>
        <v>2025</v>
      </c>
      <c r="M997" s="17" t="str">
        <f t="shared" si="122"/>
        <v>Tammy Sanchez</v>
      </c>
      <c r="N997" s="17" t="str">
        <f t="shared" si="123"/>
        <v>TAMMY SANCHEZ</v>
      </c>
      <c r="O997" s="20">
        <f t="shared" si="124"/>
        <v>4538.6459999999997</v>
      </c>
      <c r="P997" s="20" t="str">
        <f t="shared" si="125"/>
        <v>Apr-2025</v>
      </c>
      <c r="Q997" s="46">
        <f t="shared" si="126"/>
        <v>4</v>
      </c>
      <c r="R997" s="46">
        <f t="shared" si="127"/>
        <v>2025</v>
      </c>
    </row>
    <row r="998" spans="1:18">
      <c r="A998">
        <v>8297</v>
      </c>
      <c r="B998" s="2">
        <v>45748</v>
      </c>
      <c r="C998" t="s">
        <v>910</v>
      </c>
      <c r="D998" t="s">
        <v>17</v>
      </c>
      <c r="E998" t="s">
        <v>20</v>
      </c>
      <c r="F998" t="s">
        <v>26</v>
      </c>
      <c r="G998">
        <v>1</v>
      </c>
      <c r="H998" s="20">
        <v>902.74</v>
      </c>
      <c r="I998">
        <v>902.74</v>
      </c>
      <c r="J998" s="20">
        <f t="shared" si="120"/>
        <v>902.74</v>
      </c>
      <c r="K998" s="17" t="str">
        <f>IF('Main Data'!I998&gt;=5000,"High", "Low")</f>
        <v>Low</v>
      </c>
      <c r="L998" s="17">
        <f t="shared" si="121"/>
        <v>2025</v>
      </c>
      <c r="M998" s="17" t="str">
        <f t="shared" si="122"/>
        <v>Becky Sweeney</v>
      </c>
      <c r="N998" s="17" t="str">
        <f t="shared" si="123"/>
        <v>BECKY SWEENEY</v>
      </c>
      <c r="O998" s="20">
        <f t="shared" si="124"/>
        <v>812.46600000000001</v>
      </c>
      <c r="P998" s="20" t="str">
        <f t="shared" si="125"/>
        <v>Apr-2025</v>
      </c>
      <c r="Q998" s="46">
        <f t="shared" si="126"/>
        <v>4</v>
      </c>
      <c r="R998" s="46">
        <f t="shared" si="127"/>
        <v>2025</v>
      </c>
    </row>
    <row r="999" spans="1:18">
      <c r="A999">
        <v>9424</v>
      </c>
      <c r="B999" s="2">
        <v>45749</v>
      </c>
      <c r="C999" t="s">
        <v>400</v>
      </c>
      <c r="D999" t="s">
        <v>17</v>
      </c>
      <c r="E999" t="s">
        <v>14</v>
      </c>
      <c r="F999" t="s">
        <v>35</v>
      </c>
      <c r="G999">
        <v>7</v>
      </c>
      <c r="H999" s="20">
        <v>799.58</v>
      </c>
      <c r="I999">
        <v>5597.06</v>
      </c>
      <c r="J999" s="20">
        <f t="shared" si="120"/>
        <v>5597.06</v>
      </c>
      <c r="K999" s="17" t="str">
        <f>IF('Main Data'!I999&gt;=5000,"High", "Low")</f>
        <v>High</v>
      </c>
      <c r="L999" s="17">
        <f t="shared" si="121"/>
        <v>2025</v>
      </c>
      <c r="M999" s="17" t="str">
        <f t="shared" si="122"/>
        <v>Sabrina Duran</v>
      </c>
      <c r="N999" s="17" t="str">
        <f t="shared" si="123"/>
        <v>SABRINA DURAN</v>
      </c>
      <c r="O999" s="20">
        <f t="shared" si="124"/>
        <v>5037.3540000000003</v>
      </c>
      <c r="P999" s="20" t="str">
        <f t="shared" si="125"/>
        <v>Apr-2025</v>
      </c>
      <c r="Q999" s="46">
        <f t="shared" si="126"/>
        <v>4</v>
      </c>
      <c r="R999" s="46">
        <f t="shared" si="127"/>
        <v>2025</v>
      </c>
    </row>
    <row r="1000" spans="1:18">
      <c r="A1000">
        <v>5603</v>
      </c>
      <c r="B1000" s="2">
        <v>45750</v>
      </c>
      <c r="C1000" t="s">
        <v>682</v>
      </c>
      <c r="D1000" t="s">
        <v>25</v>
      </c>
      <c r="E1000" t="s">
        <v>20</v>
      </c>
      <c r="F1000" t="s">
        <v>43</v>
      </c>
      <c r="G1000">
        <v>3</v>
      </c>
      <c r="H1000" s="20">
        <v>554.72</v>
      </c>
      <c r="I1000">
        <v>1664.16</v>
      </c>
      <c r="J1000" s="20">
        <f t="shared" si="120"/>
        <v>1664.16</v>
      </c>
      <c r="K1000" s="17" t="str">
        <f>IF('Main Data'!I1000&gt;=5000,"High", "Low")</f>
        <v>Low</v>
      </c>
      <c r="L1000" s="17">
        <f t="shared" si="121"/>
        <v>2025</v>
      </c>
      <c r="M1000" s="17" t="str">
        <f t="shared" si="122"/>
        <v>Lynn Poole</v>
      </c>
      <c r="N1000" s="17" t="str">
        <f t="shared" si="123"/>
        <v>LYNN POOLE</v>
      </c>
      <c r="O1000" s="20">
        <f t="shared" si="124"/>
        <v>1497.7440000000001</v>
      </c>
      <c r="P1000" s="20" t="str">
        <f t="shared" si="125"/>
        <v>Apr-2025</v>
      </c>
      <c r="Q1000" s="46">
        <f t="shared" si="126"/>
        <v>4</v>
      </c>
      <c r="R1000" s="46">
        <f t="shared" si="127"/>
        <v>2025</v>
      </c>
    </row>
    <row r="1001" spans="1:18">
      <c r="A1001">
        <v>3344</v>
      </c>
      <c r="B1001" s="2">
        <v>45751</v>
      </c>
      <c r="C1001" t="s">
        <v>982</v>
      </c>
      <c r="D1001" t="s">
        <v>25</v>
      </c>
      <c r="E1001" t="s">
        <v>14</v>
      </c>
      <c r="F1001" t="s">
        <v>21</v>
      </c>
      <c r="G1001">
        <v>2</v>
      </c>
      <c r="H1001" s="20">
        <v>757.49</v>
      </c>
      <c r="I1001">
        <v>1514.98</v>
      </c>
      <c r="J1001" s="20">
        <f t="shared" si="120"/>
        <v>1514.98</v>
      </c>
      <c r="K1001" s="17" t="str">
        <f>IF('Main Data'!I1001&gt;=5000,"High", "Low")</f>
        <v>Low</v>
      </c>
      <c r="L1001" s="17">
        <f t="shared" si="121"/>
        <v>2025</v>
      </c>
      <c r="M1001" s="17" t="str">
        <f t="shared" si="122"/>
        <v>Taylor Lowe</v>
      </c>
      <c r="N1001" s="17" t="str">
        <f t="shared" si="123"/>
        <v>TAYLOR LOWE</v>
      </c>
      <c r="O1001" s="20">
        <f t="shared" si="124"/>
        <v>1363.482</v>
      </c>
      <c r="P1001" s="20" t="str">
        <f t="shared" si="125"/>
        <v>Apr-2025</v>
      </c>
      <c r="Q1001" s="46">
        <f t="shared" si="126"/>
        <v>4</v>
      </c>
      <c r="R1001" s="46">
        <f t="shared" si="127"/>
        <v>2025</v>
      </c>
    </row>
  </sheetData>
  <autoFilter ref="A1:I1001" xr:uid="{00000000-0001-0000-0100-000000000000}">
    <sortState xmlns:xlrd2="http://schemas.microsoft.com/office/spreadsheetml/2017/richdata2" ref="A2:I1001">
      <sortCondition ref="B1:B1001"/>
    </sortState>
  </autoFilter>
  <conditionalFormatting sqref="G1:G1048576">
    <cfRule type="cellIs" dxfId="3" priority="2" operator="greaterThan">
      <formula>5</formula>
    </cfRule>
  </conditionalFormatting>
  <conditionalFormatting sqref="I1:I1048576">
    <cfRule type="top10" dxfId="2" priority="1" rank="10"/>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0311F-8230-47C9-AF11-E54C91738CCA}">
  <sheetPr codeName="Sheet3">
    <tabColor rgb="FFFFFF00"/>
  </sheetPr>
  <dimension ref="A1:W1001"/>
  <sheetViews>
    <sheetView topLeftCell="M1" workbookViewId="0">
      <pane ySplit="1" topLeftCell="A2" activePane="bottomLeft" state="frozen"/>
      <selection pane="bottomLeft" activeCell="T3" sqref="T3"/>
    </sheetView>
  </sheetViews>
  <sheetFormatPr defaultRowHeight="14.4"/>
  <cols>
    <col min="1" max="1" width="8" bestFit="1" customWidth="1"/>
    <col min="2" max="2" width="10.33203125" bestFit="1" customWidth="1"/>
    <col min="3" max="3" width="23" bestFit="1" customWidth="1"/>
    <col min="4" max="4" width="6.77734375" bestFit="1" customWidth="1"/>
    <col min="5" max="5" width="15.77734375" bestFit="1" customWidth="1"/>
    <col min="6" max="6" width="13.21875" bestFit="1" customWidth="1"/>
    <col min="7" max="7" width="8.33203125" bestFit="1" customWidth="1"/>
    <col min="8" max="8" width="9.109375" bestFit="1" customWidth="1"/>
    <col min="9" max="9" width="9.88671875" bestFit="1" customWidth="1"/>
    <col min="10" max="10" width="9.77734375" bestFit="1" customWidth="1"/>
    <col min="11" max="11" width="5" bestFit="1" customWidth="1"/>
    <col min="12" max="12" width="22.77734375" bestFit="1" customWidth="1"/>
    <col min="13" max="13" width="26.44140625" bestFit="1" customWidth="1"/>
    <col min="14" max="14" width="17.6640625" bestFit="1" customWidth="1"/>
    <col min="15" max="15" width="9.21875" bestFit="1" customWidth="1"/>
    <col min="16" max="16" width="13.88671875" bestFit="1" customWidth="1"/>
    <col min="17" max="17" width="22" bestFit="1" customWidth="1"/>
    <col min="18" max="19" width="22" customWidth="1"/>
    <col min="20" max="20" width="22.109375" customWidth="1"/>
    <col min="22" max="22" width="17.5546875" bestFit="1" customWidth="1"/>
    <col min="23" max="23" width="16.44140625" bestFit="1" customWidth="1"/>
  </cols>
  <sheetData>
    <row r="1" spans="1:23">
      <c r="A1" s="1" t="s">
        <v>0</v>
      </c>
      <c r="B1" s="1" t="s">
        <v>1</v>
      </c>
      <c r="C1" s="1" t="s">
        <v>2</v>
      </c>
      <c r="D1" s="1" t="s">
        <v>3</v>
      </c>
      <c r="E1" s="1" t="s">
        <v>4</v>
      </c>
      <c r="F1" s="1" t="s">
        <v>5</v>
      </c>
      <c r="G1" s="1" t="s">
        <v>6</v>
      </c>
      <c r="H1" s="19" t="s">
        <v>7</v>
      </c>
      <c r="I1" s="1" t="s">
        <v>8</v>
      </c>
      <c r="J1" s="16" t="s">
        <v>1224</v>
      </c>
      <c r="K1" s="18" t="s">
        <v>1225</v>
      </c>
      <c r="L1" s="18" t="s">
        <v>1227</v>
      </c>
      <c r="M1" s="18" t="s">
        <v>1228</v>
      </c>
      <c r="N1" s="18" t="s">
        <v>1232</v>
      </c>
      <c r="O1" s="18" t="s">
        <v>1233</v>
      </c>
      <c r="P1" s="29" t="s">
        <v>1274</v>
      </c>
      <c r="Q1" s="29" t="s">
        <v>1276</v>
      </c>
      <c r="R1" s="30" t="s">
        <v>1290</v>
      </c>
      <c r="S1" s="30" t="s">
        <v>1302</v>
      </c>
      <c r="T1" s="30" t="s">
        <v>1304</v>
      </c>
    </row>
    <row r="2" spans="1:23">
      <c r="A2">
        <v>8516</v>
      </c>
      <c r="B2" s="2">
        <v>45023</v>
      </c>
      <c r="C2" t="s">
        <v>1011</v>
      </c>
      <c r="D2" t="s">
        <v>25</v>
      </c>
      <c r="E2" t="s">
        <v>20</v>
      </c>
      <c r="F2" t="s">
        <v>35</v>
      </c>
      <c r="G2">
        <v>6</v>
      </c>
      <c r="H2" s="20">
        <v>874.94</v>
      </c>
      <c r="I2">
        <v>5249.64</v>
      </c>
      <c r="J2" s="17" t="str">
        <f>IF('Main Data'!I2&gt;=5000,"High", "Low")</f>
        <v>High</v>
      </c>
      <c r="K2" s="17">
        <f>YEAR(B2)</f>
        <v>2023</v>
      </c>
      <c r="L2" s="17" t="str">
        <f>PROPER(C2)</f>
        <v>Turner Llc</v>
      </c>
      <c r="M2" s="17" t="str">
        <f>UPPER(C2)</f>
        <v>TURNER LLC</v>
      </c>
      <c r="N2" s="20">
        <f>G2*(H2*0.9)</f>
        <v>4724.6760000000004</v>
      </c>
      <c r="O2" s="20" t="str">
        <f>TEXT((B2),"mmm-yyyy")</f>
        <v>Apr-2023</v>
      </c>
      <c r="P2" s="17">
        <f>I2*18%</f>
        <v>944.93520000000001</v>
      </c>
      <c r="Q2" s="17" t="str">
        <f>CONCATENATE(F2," ",E2)</f>
        <v>Laptop Electronics</v>
      </c>
      <c r="R2" s="17" t="str">
        <f>IF('sales data'!I2&lt;3000,"Low",IF('sales data'!I2&lt;7999, "Medium","High"))</f>
        <v>Medium</v>
      </c>
      <c r="S2" s="17" t="str">
        <f>IF(A2=_xlfn.MINIFS($A$3:$A$1001, $B$2:$B$1000, B2), "First Timer", "Regular")</f>
        <v>Regular</v>
      </c>
      <c r="T2" s="17"/>
      <c r="V2" s="21" t="s">
        <v>1230</v>
      </c>
      <c r="W2" t="s">
        <v>1229</v>
      </c>
    </row>
    <row r="3" spans="1:23">
      <c r="A3">
        <v>3328</v>
      </c>
      <c r="B3" s="2">
        <v>45023</v>
      </c>
      <c r="C3" t="s">
        <v>987</v>
      </c>
      <c r="D3" t="s">
        <v>10</v>
      </c>
      <c r="E3" t="s">
        <v>14</v>
      </c>
      <c r="F3" t="s">
        <v>43</v>
      </c>
      <c r="G3">
        <v>3</v>
      </c>
      <c r="H3" s="20">
        <v>659.6</v>
      </c>
      <c r="I3">
        <v>1978.8</v>
      </c>
      <c r="J3" s="17" t="str">
        <f>IF('Main Data'!I3&gt;=5000,"High", "Low")</f>
        <v>Low</v>
      </c>
      <c r="K3" s="17">
        <f t="shared" ref="K3:K66" si="0">YEAR(B3)</f>
        <v>2023</v>
      </c>
      <c r="L3" s="17" t="str">
        <f t="shared" ref="L3:L66" si="1">PROPER(C3)</f>
        <v>Wesley Davis</v>
      </c>
      <c r="M3" s="17" t="str">
        <f t="shared" ref="M3:M66" si="2">UPPER(C3)</f>
        <v>WESLEY DAVIS</v>
      </c>
      <c r="N3" s="20">
        <f t="shared" ref="N3:N66" si="3">G3*(H3*0.9)</f>
        <v>1780.92</v>
      </c>
      <c r="O3" s="20" t="str">
        <f t="shared" ref="O3:O66" si="4">TEXT((B3),"mmm-yyyy")</f>
        <v>Apr-2023</v>
      </c>
      <c r="P3" s="17">
        <f t="shared" ref="P3:P66" si="5">I3*18%</f>
        <v>356.18399999999997</v>
      </c>
      <c r="Q3" s="17" t="str">
        <f t="shared" ref="Q3:Q66" si="6">CONCATENATE(F3," ",E3)</f>
        <v>Chair Furniture</v>
      </c>
      <c r="R3" s="17" t="str">
        <f>IF('sales data'!I3&lt;3000,"Low",IF('sales data'!I3&lt;7999, "Medium","High"))</f>
        <v>Low</v>
      </c>
      <c r="S3" s="17" t="str">
        <f t="shared" ref="S3:S66" si="7">IF(A3=_xlfn.MINIFS($A$3:$A$1001, $B$2:$B$1000, B3), "First Timer", "Regular")</f>
        <v>First Timer</v>
      </c>
      <c r="T3" s="17"/>
      <c r="V3" s="22" t="s">
        <v>31</v>
      </c>
      <c r="W3">
        <v>604407.96</v>
      </c>
    </row>
    <row r="4" spans="1:23">
      <c r="A4">
        <v>8895</v>
      </c>
      <c r="B4" s="2">
        <v>45024</v>
      </c>
      <c r="C4" t="s">
        <v>318</v>
      </c>
      <c r="D4" t="s">
        <v>31</v>
      </c>
      <c r="E4" t="s">
        <v>14</v>
      </c>
      <c r="F4" t="s">
        <v>43</v>
      </c>
      <c r="G4">
        <v>7</v>
      </c>
      <c r="H4" s="20">
        <v>115.91</v>
      </c>
      <c r="I4">
        <v>811.37</v>
      </c>
      <c r="J4" s="17" t="str">
        <f>IF('Main Data'!I4&gt;=5000,"High", "Low")</f>
        <v>Low</v>
      </c>
      <c r="K4" s="17">
        <f t="shared" si="0"/>
        <v>2023</v>
      </c>
      <c r="L4" s="17" t="str">
        <f t="shared" si="1"/>
        <v>Brandi Berg</v>
      </c>
      <c r="M4" s="17" t="str">
        <f t="shared" si="2"/>
        <v>BRANDI BERG</v>
      </c>
      <c r="N4" s="20">
        <f t="shared" si="3"/>
        <v>730.23300000000006</v>
      </c>
      <c r="O4" s="20" t="str">
        <f t="shared" si="4"/>
        <v>Apr-2023</v>
      </c>
      <c r="P4" s="17">
        <f t="shared" si="5"/>
        <v>146.04659999999998</v>
      </c>
      <c r="Q4" s="17" t="str">
        <f t="shared" si="6"/>
        <v>Chair Furniture</v>
      </c>
      <c r="R4" s="17" t="str">
        <f>IF('sales data'!I4&lt;3000,"Low",IF('sales data'!I4&lt;7999, "Medium","High"))</f>
        <v>Low</v>
      </c>
      <c r="S4" s="17" t="str">
        <f t="shared" si="7"/>
        <v>Regular</v>
      </c>
      <c r="T4" s="17">
        <f>AVERAGE(I2,I3,I4)</f>
        <v>2679.936666666667</v>
      </c>
      <c r="V4" s="27" t="s">
        <v>20</v>
      </c>
      <c r="W4">
        <v>211359.11000000004</v>
      </c>
    </row>
    <row r="5" spans="1:23">
      <c r="A5">
        <v>8412</v>
      </c>
      <c r="B5" s="2">
        <v>45025</v>
      </c>
      <c r="C5" t="s">
        <v>113</v>
      </c>
      <c r="D5" t="s">
        <v>25</v>
      </c>
      <c r="E5" t="s">
        <v>20</v>
      </c>
      <c r="F5" t="s">
        <v>26</v>
      </c>
      <c r="G5">
        <v>2</v>
      </c>
      <c r="H5" s="20">
        <v>481.29</v>
      </c>
      <c r="I5">
        <v>962.58</v>
      </c>
      <c r="J5" s="17" t="str">
        <f>IF('Main Data'!I5&gt;=5000,"High", "Low")</f>
        <v>Low</v>
      </c>
      <c r="K5" s="17">
        <f t="shared" si="0"/>
        <v>2023</v>
      </c>
      <c r="L5" s="17" t="str">
        <f t="shared" si="1"/>
        <v>William Morgan</v>
      </c>
      <c r="M5" s="17" t="str">
        <f t="shared" si="2"/>
        <v>WILLIAM MORGAN</v>
      </c>
      <c r="N5" s="20">
        <f t="shared" si="3"/>
        <v>866.322</v>
      </c>
      <c r="O5" s="20" t="str">
        <f t="shared" si="4"/>
        <v>Apr-2023</v>
      </c>
      <c r="P5" s="17">
        <f t="shared" si="5"/>
        <v>173.26439999999999</v>
      </c>
      <c r="Q5" s="17" t="str">
        <f t="shared" si="6"/>
        <v>Printer Electronics</v>
      </c>
      <c r="R5" s="17" t="str">
        <f>IF('sales data'!I5&lt;3000,"Low",IF('sales data'!I5&lt;7999, "Medium","High"))</f>
        <v>Low</v>
      </c>
      <c r="S5" s="17" t="str">
        <f t="shared" si="7"/>
        <v>Regular</v>
      </c>
      <c r="T5" s="17">
        <f t="shared" ref="T5:T68" si="8">AVERAGE(I3,I4,I5)</f>
        <v>1250.9166666666667</v>
      </c>
      <c r="V5" s="28" t="s">
        <v>43</v>
      </c>
      <c r="W5">
        <v>36334.480000000003</v>
      </c>
    </row>
    <row r="6" spans="1:23">
      <c r="A6">
        <v>4451</v>
      </c>
      <c r="B6" s="2">
        <v>45025</v>
      </c>
      <c r="C6" t="s">
        <v>289</v>
      </c>
      <c r="D6" t="s">
        <v>31</v>
      </c>
      <c r="E6" t="s">
        <v>14</v>
      </c>
      <c r="F6" t="s">
        <v>12</v>
      </c>
      <c r="G6">
        <v>1</v>
      </c>
      <c r="H6" s="20">
        <v>661.87</v>
      </c>
      <c r="I6">
        <v>661.87</v>
      </c>
      <c r="J6" s="17" t="str">
        <f>IF('Main Data'!I6&gt;=5000,"High", "Low")</f>
        <v>Low</v>
      </c>
      <c r="K6" s="17">
        <f t="shared" si="0"/>
        <v>2023</v>
      </c>
      <c r="L6" s="17" t="str">
        <f t="shared" si="1"/>
        <v>Mr. Dakota Owens</v>
      </c>
      <c r="M6" s="17" t="str">
        <f t="shared" si="2"/>
        <v>MR. DAKOTA OWENS</v>
      </c>
      <c r="N6" s="20">
        <f t="shared" si="3"/>
        <v>595.68299999999999</v>
      </c>
      <c r="O6" s="20" t="str">
        <f t="shared" si="4"/>
        <v>Apr-2023</v>
      </c>
      <c r="P6" s="17">
        <f t="shared" si="5"/>
        <v>119.1366</v>
      </c>
      <c r="Q6" s="17" t="str">
        <f t="shared" si="6"/>
        <v>Monitor Furniture</v>
      </c>
      <c r="R6" s="17" t="str">
        <f>IF('sales data'!I6&lt;3000,"Low",IF('sales data'!I6&lt;7999, "Medium","High"))</f>
        <v>Low</v>
      </c>
      <c r="S6" s="17" t="str">
        <f t="shared" si="7"/>
        <v>Regular</v>
      </c>
      <c r="T6" s="17">
        <f t="shared" si="8"/>
        <v>811.94</v>
      </c>
      <c r="V6" s="28" t="s">
        <v>29</v>
      </c>
      <c r="W6">
        <v>19929.950000000004</v>
      </c>
    </row>
    <row r="7" spans="1:23">
      <c r="A7">
        <v>5863</v>
      </c>
      <c r="B7" s="2">
        <v>45025</v>
      </c>
      <c r="C7" t="s">
        <v>486</v>
      </c>
      <c r="D7" t="s">
        <v>25</v>
      </c>
      <c r="E7" t="s">
        <v>11</v>
      </c>
      <c r="F7" t="s">
        <v>29</v>
      </c>
      <c r="G7">
        <v>4</v>
      </c>
      <c r="H7" s="20">
        <v>377.33</v>
      </c>
      <c r="I7">
        <v>1509.32</v>
      </c>
      <c r="J7" s="17" t="str">
        <f>IF('Main Data'!I7&gt;=5000,"High", "Low")</f>
        <v>Low</v>
      </c>
      <c r="K7" s="17">
        <f t="shared" si="0"/>
        <v>2023</v>
      </c>
      <c r="L7" s="17" t="str">
        <f t="shared" si="1"/>
        <v>William Barber Dds</v>
      </c>
      <c r="M7" s="17" t="str">
        <f t="shared" si="2"/>
        <v>WILLIAM BARBER DDS</v>
      </c>
      <c r="N7" s="20">
        <f t="shared" si="3"/>
        <v>1358.3879999999999</v>
      </c>
      <c r="O7" s="20" t="str">
        <f t="shared" si="4"/>
        <v>Apr-2023</v>
      </c>
      <c r="P7" s="17">
        <f t="shared" si="5"/>
        <v>271.67759999999998</v>
      </c>
      <c r="Q7" s="17" t="str">
        <f t="shared" si="6"/>
        <v>Desk Office Supplies</v>
      </c>
      <c r="R7" s="17" t="str">
        <f>IF('sales data'!I7&lt;3000,"Low",IF('sales data'!I7&lt;7999, "Medium","High"))</f>
        <v>Low</v>
      </c>
      <c r="S7" s="17" t="str">
        <f t="shared" si="7"/>
        <v>Regular</v>
      </c>
      <c r="T7" s="17">
        <f t="shared" si="8"/>
        <v>1044.5899999999999</v>
      </c>
      <c r="V7" s="28" t="s">
        <v>35</v>
      </c>
      <c r="W7">
        <v>12359.64</v>
      </c>
    </row>
    <row r="8" spans="1:23">
      <c r="A8">
        <v>2915</v>
      </c>
      <c r="B8" s="2">
        <v>45025</v>
      </c>
      <c r="C8" t="s">
        <v>579</v>
      </c>
      <c r="D8" t="s">
        <v>10</v>
      </c>
      <c r="E8" t="s">
        <v>14</v>
      </c>
      <c r="F8" t="s">
        <v>21</v>
      </c>
      <c r="G8">
        <v>8</v>
      </c>
      <c r="H8" s="20">
        <v>869.46</v>
      </c>
      <c r="I8">
        <v>6955.68</v>
      </c>
      <c r="J8" s="17" t="str">
        <f>IF('Main Data'!I8&gt;=5000,"High", "Low")</f>
        <v>High</v>
      </c>
      <c r="K8" s="17">
        <f t="shared" si="0"/>
        <v>2023</v>
      </c>
      <c r="L8" s="17" t="str">
        <f t="shared" si="1"/>
        <v>Robert Mack</v>
      </c>
      <c r="M8" s="17" t="str">
        <f t="shared" si="2"/>
        <v>ROBERT MACK</v>
      </c>
      <c r="N8" s="20">
        <f t="shared" si="3"/>
        <v>6260.1120000000001</v>
      </c>
      <c r="O8" s="20" t="str">
        <f t="shared" si="4"/>
        <v>Apr-2023</v>
      </c>
      <c r="P8" s="17">
        <f t="shared" si="5"/>
        <v>1252.0224000000001</v>
      </c>
      <c r="Q8" s="17" t="str">
        <f t="shared" si="6"/>
        <v>Notebook Furniture</v>
      </c>
      <c r="R8" s="17" t="str">
        <f>IF('sales data'!I8&lt;3000,"Low",IF('sales data'!I8&lt;7999, "Medium","High"))</f>
        <v>Medium</v>
      </c>
      <c r="S8" s="17" t="str">
        <f t="shared" si="7"/>
        <v>Regular</v>
      </c>
      <c r="T8" s="17">
        <f t="shared" si="8"/>
        <v>3042.2900000000004</v>
      </c>
      <c r="V8" s="28" t="s">
        <v>12</v>
      </c>
      <c r="W8">
        <v>33280.589999999997</v>
      </c>
    </row>
    <row r="9" spans="1:23">
      <c r="A9">
        <v>2315</v>
      </c>
      <c r="B9" s="2">
        <v>45026</v>
      </c>
      <c r="C9" t="s">
        <v>849</v>
      </c>
      <c r="D9" t="s">
        <v>10</v>
      </c>
      <c r="E9" t="s">
        <v>20</v>
      </c>
      <c r="F9" t="s">
        <v>43</v>
      </c>
      <c r="G9">
        <v>1</v>
      </c>
      <c r="H9" s="20">
        <v>983.84</v>
      </c>
      <c r="I9">
        <v>983.84</v>
      </c>
      <c r="J9" s="17" t="str">
        <f>IF('Main Data'!I9&gt;=5000,"High", "Low")</f>
        <v>Low</v>
      </c>
      <c r="K9" s="17">
        <f t="shared" si="0"/>
        <v>2023</v>
      </c>
      <c r="L9" s="17" t="str">
        <f t="shared" si="1"/>
        <v>David Greene</v>
      </c>
      <c r="M9" s="17" t="str">
        <f t="shared" si="2"/>
        <v>DAVID GREENE</v>
      </c>
      <c r="N9" s="20">
        <f t="shared" si="3"/>
        <v>885.45600000000002</v>
      </c>
      <c r="O9" s="20" t="str">
        <f t="shared" si="4"/>
        <v>Apr-2023</v>
      </c>
      <c r="P9" s="17">
        <f t="shared" si="5"/>
        <v>177.09119999999999</v>
      </c>
      <c r="Q9" s="17" t="str">
        <f t="shared" si="6"/>
        <v>Chair Electronics</v>
      </c>
      <c r="R9" s="17" t="str">
        <f>IF('sales data'!I9&lt;3000,"Low",IF('sales data'!I9&lt;7999, "Medium","High"))</f>
        <v>Low</v>
      </c>
      <c r="S9" s="17" t="str">
        <f t="shared" si="7"/>
        <v>Regular</v>
      </c>
      <c r="T9" s="17">
        <f t="shared" si="8"/>
        <v>3149.6133333333332</v>
      </c>
      <c r="V9" s="28" t="s">
        <v>21</v>
      </c>
      <c r="W9">
        <v>24906.82</v>
      </c>
    </row>
    <row r="10" spans="1:23">
      <c r="A10">
        <v>7129</v>
      </c>
      <c r="B10" s="2">
        <v>45027</v>
      </c>
      <c r="C10" t="s">
        <v>597</v>
      </c>
      <c r="D10" t="s">
        <v>31</v>
      </c>
      <c r="E10" t="s">
        <v>20</v>
      </c>
      <c r="F10" t="s">
        <v>43</v>
      </c>
      <c r="G10">
        <v>1</v>
      </c>
      <c r="H10" s="20">
        <v>115.53</v>
      </c>
      <c r="I10">
        <v>115.53</v>
      </c>
      <c r="J10" s="17" t="str">
        <f>IF('Main Data'!I10&gt;=5000,"High", "Low")</f>
        <v>Low</v>
      </c>
      <c r="K10" s="17">
        <f t="shared" si="0"/>
        <v>2023</v>
      </c>
      <c r="L10" s="17" t="str">
        <f t="shared" si="1"/>
        <v>Janice Hammond</v>
      </c>
      <c r="M10" s="17" t="str">
        <f t="shared" si="2"/>
        <v>JANICE HAMMOND</v>
      </c>
      <c r="N10" s="20">
        <f t="shared" si="3"/>
        <v>103.977</v>
      </c>
      <c r="O10" s="20" t="str">
        <f t="shared" si="4"/>
        <v>Apr-2023</v>
      </c>
      <c r="P10" s="17">
        <f t="shared" si="5"/>
        <v>20.795400000000001</v>
      </c>
      <c r="Q10" s="17" t="str">
        <f t="shared" si="6"/>
        <v>Chair Electronics</v>
      </c>
      <c r="R10" s="17" t="str">
        <f>IF('sales data'!I10&lt;3000,"Low",IF('sales data'!I10&lt;7999, "Medium","High"))</f>
        <v>Low</v>
      </c>
      <c r="S10" s="17" t="str">
        <f t="shared" si="7"/>
        <v>Regular</v>
      </c>
      <c r="T10" s="17">
        <f t="shared" si="8"/>
        <v>2685.0166666666669</v>
      </c>
      <c r="V10" s="28" t="s">
        <v>18</v>
      </c>
      <c r="W10">
        <v>24099.86</v>
      </c>
    </row>
    <row r="11" spans="1:23">
      <c r="A11">
        <v>1822</v>
      </c>
      <c r="B11" s="2">
        <v>45029</v>
      </c>
      <c r="C11" t="s">
        <v>166</v>
      </c>
      <c r="D11" t="s">
        <v>25</v>
      </c>
      <c r="E11" t="s">
        <v>11</v>
      </c>
      <c r="F11" t="s">
        <v>21</v>
      </c>
      <c r="G11">
        <v>8</v>
      </c>
      <c r="H11" s="20">
        <v>925.15</v>
      </c>
      <c r="I11">
        <v>7401.2</v>
      </c>
      <c r="J11" s="17" t="str">
        <f>IF('Main Data'!I11&gt;=5000,"High", "Low")</f>
        <v>High</v>
      </c>
      <c r="K11" s="17">
        <f t="shared" si="0"/>
        <v>2023</v>
      </c>
      <c r="L11" s="17" t="str">
        <f t="shared" si="1"/>
        <v>Daniel Griffin Jr.</v>
      </c>
      <c r="M11" s="17" t="str">
        <f t="shared" si="2"/>
        <v>DANIEL GRIFFIN JR.</v>
      </c>
      <c r="N11" s="20">
        <f t="shared" si="3"/>
        <v>6661.08</v>
      </c>
      <c r="O11" s="20" t="str">
        <f t="shared" si="4"/>
        <v>Apr-2023</v>
      </c>
      <c r="P11" s="17">
        <f t="shared" si="5"/>
        <v>1332.2159999999999</v>
      </c>
      <c r="Q11" s="17" t="str">
        <f t="shared" si="6"/>
        <v>Notebook Office Supplies</v>
      </c>
      <c r="R11" s="17" t="str">
        <f>IF('sales data'!I11&lt;3000,"Low",IF('sales data'!I11&lt;7999, "Medium","High"))</f>
        <v>Medium</v>
      </c>
      <c r="S11" s="17" t="str">
        <f t="shared" si="7"/>
        <v>Regular</v>
      </c>
      <c r="T11" s="17">
        <f t="shared" si="8"/>
        <v>2833.5233333333331</v>
      </c>
      <c r="V11" s="28" t="s">
        <v>26</v>
      </c>
      <c r="W11">
        <v>21972.38</v>
      </c>
    </row>
    <row r="12" spans="1:23">
      <c r="A12">
        <v>2951</v>
      </c>
      <c r="B12" s="2">
        <v>45029</v>
      </c>
      <c r="C12" t="s">
        <v>199</v>
      </c>
      <c r="D12" t="s">
        <v>17</v>
      </c>
      <c r="E12" t="s">
        <v>11</v>
      </c>
      <c r="F12" t="s">
        <v>43</v>
      </c>
      <c r="G12">
        <v>6</v>
      </c>
      <c r="H12" s="20">
        <v>357.2</v>
      </c>
      <c r="I12">
        <v>2143.1999999999998</v>
      </c>
      <c r="J12" s="17" t="str">
        <f>IF('Main Data'!I12&gt;=5000,"High", "Low")</f>
        <v>Low</v>
      </c>
      <c r="K12" s="17">
        <f t="shared" si="0"/>
        <v>2023</v>
      </c>
      <c r="L12" s="17" t="str">
        <f t="shared" si="1"/>
        <v>Sara Harrison</v>
      </c>
      <c r="M12" s="17" t="str">
        <f t="shared" si="2"/>
        <v>SARA HARRISON</v>
      </c>
      <c r="N12" s="20">
        <f t="shared" si="3"/>
        <v>1928.88</v>
      </c>
      <c r="O12" s="20" t="str">
        <f t="shared" si="4"/>
        <v>Apr-2023</v>
      </c>
      <c r="P12" s="17">
        <f t="shared" si="5"/>
        <v>385.77599999999995</v>
      </c>
      <c r="Q12" s="17" t="str">
        <f t="shared" si="6"/>
        <v>Chair Office Supplies</v>
      </c>
      <c r="R12" s="17" t="str">
        <f>IF('sales data'!I12&lt;3000,"Low",IF('sales data'!I12&lt;7999, "Medium","High"))</f>
        <v>Low</v>
      </c>
      <c r="S12" s="17" t="str">
        <f t="shared" si="7"/>
        <v>First Timer</v>
      </c>
      <c r="T12" s="17">
        <f t="shared" si="8"/>
        <v>3219.9766666666669</v>
      </c>
      <c r="V12" s="28" t="s">
        <v>15</v>
      </c>
      <c r="W12">
        <v>38475.39</v>
      </c>
    </row>
    <row r="13" spans="1:23">
      <c r="A13">
        <v>6869</v>
      </c>
      <c r="B13" s="2">
        <v>45029</v>
      </c>
      <c r="C13" t="s">
        <v>1245</v>
      </c>
      <c r="D13" t="s">
        <v>10</v>
      </c>
      <c r="E13" t="s">
        <v>14</v>
      </c>
      <c r="F13" t="s">
        <v>35</v>
      </c>
      <c r="G13">
        <v>6</v>
      </c>
      <c r="H13" s="20">
        <v>782.95</v>
      </c>
      <c r="I13">
        <v>4697.7000000000007</v>
      </c>
      <c r="J13" s="17" t="str">
        <f>IF('Main Data'!I13&gt;=5000,"High", "Low")</f>
        <v>Low</v>
      </c>
      <c r="K13" s="17">
        <f t="shared" si="0"/>
        <v>2023</v>
      </c>
      <c r="L13" s="17" t="str">
        <f t="shared" si="1"/>
        <v>Kathleen King</v>
      </c>
      <c r="M13" s="17" t="str">
        <f t="shared" si="2"/>
        <v>KATHLEEN KING</v>
      </c>
      <c r="N13" s="20">
        <f t="shared" si="3"/>
        <v>4227.93</v>
      </c>
      <c r="O13" s="20" t="str">
        <f t="shared" si="4"/>
        <v>Apr-2023</v>
      </c>
      <c r="P13" s="17">
        <f t="shared" si="5"/>
        <v>845.58600000000013</v>
      </c>
      <c r="Q13" s="17" t="str">
        <f t="shared" si="6"/>
        <v>Laptop Furniture</v>
      </c>
      <c r="R13" s="17" t="str">
        <f>IF('sales data'!I13&lt;3000,"Low",IF('sales data'!I13&lt;7999, "Medium","High"))</f>
        <v>Medium</v>
      </c>
      <c r="S13" s="17" t="str">
        <f t="shared" si="7"/>
        <v>Regular</v>
      </c>
      <c r="T13" s="17">
        <f t="shared" si="8"/>
        <v>4747.3666666666668</v>
      </c>
      <c r="V13" s="27" t="s">
        <v>14</v>
      </c>
      <c r="W13">
        <v>199728.57</v>
      </c>
    </row>
    <row r="14" spans="1:23">
      <c r="A14">
        <v>6012</v>
      </c>
      <c r="B14" s="2">
        <v>45031</v>
      </c>
      <c r="C14" t="s">
        <v>1246</v>
      </c>
      <c r="D14" t="s">
        <v>17</v>
      </c>
      <c r="E14" t="s">
        <v>20</v>
      </c>
      <c r="F14" t="s">
        <v>35</v>
      </c>
      <c r="G14">
        <v>4</v>
      </c>
      <c r="H14" s="20">
        <v>421.99</v>
      </c>
      <c r="I14">
        <v>1687.96</v>
      </c>
      <c r="J14" s="17" t="str">
        <f>IF('Main Data'!I14&gt;=5000,"High", "Low")</f>
        <v>Low</v>
      </c>
      <c r="K14" s="17">
        <f t="shared" si="0"/>
        <v>2023</v>
      </c>
      <c r="L14" s="17" t="str">
        <f t="shared" si="1"/>
        <v>Charles Stokes</v>
      </c>
      <c r="M14" s="17" t="str">
        <f t="shared" si="2"/>
        <v>CHARLES STOKES</v>
      </c>
      <c r="N14" s="20">
        <f t="shared" si="3"/>
        <v>1519.164</v>
      </c>
      <c r="O14" s="20" t="str">
        <f t="shared" si="4"/>
        <v>Apr-2023</v>
      </c>
      <c r="P14" s="17">
        <f t="shared" si="5"/>
        <v>303.83280000000002</v>
      </c>
      <c r="Q14" s="17" t="str">
        <f t="shared" si="6"/>
        <v>Laptop Electronics</v>
      </c>
      <c r="R14" s="17" t="str">
        <f>IF('sales data'!I14&lt;3000,"Low",IF('sales data'!I14&lt;7999, "Medium","High"))</f>
        <v>Low</v>
      </c>
      <c r="S14" s="17" t="str">
        <f t="shared" si="7"/>
        <v>Regular</v>
      </c>
      <c r="T14" s="17">
        <f t="shared" si="8"/>
        <v>2842.9533333333334</v>
      </c>
      <c r="V14" s="28" t="s">
        <v>43</v>
      </c>
      <c r="W14">
        <v>27970.090000000004</v>
      </c>
    </row>
    <row r="15" spans="1:23">
      <c r="A15">
        <v>2481</v>
      </c>
      <c r="B15" s="2">
        <v>45032</v>
      </c>
      <c r="C15" t="s">
        <v>1247</v>
      </c>
      <c r="D15" t="s">
        <v>17</v>
      </c>
      <c r="E15" t="s">
        <v>14</v>
      </c>
      <c r="F15" t="s">
        <v>12</v>
      </c>
      <c r="G15">
        <v>2</v>
      </c>
      <c r="H15" s="20">
        <v>880.33</v>
      </c>
      <c r="I15">
        <v>1760.66</v>
      </c>
      <c r="J15" s="17" t="str">
        <f>IF('Main Data'!I15&gt;=5000,"High", "Low")</f>
        <v>Low</v>
      </c>
      <c r="K15" s="17">
        <f t="shared" si="0"/>
        <v>2023</v>
      </c>
      <c r="L15" s="17" t="str">
        <f t="shared" si="1"/>
        <v>Terry Fisher</v>
      </c>
      <c r="M15" s="17" t="str">
        <f t="shared" si="2"/>
        <v>TERRY FISHER</v>
      </c>
      <c r="N15" s="20">
        <f t="shared" si="3"/>
        <v>1584.5940000000001</v>
      </c>
      <c r="O15" s="20" t="str">
        <f t="shared" si="4"/>
        <v>Apr-2023</v>
      </c>
      <c r="P15" s="17">
        <f t="shared" si="5"/>
        <v>316.91879999999998</v>
      </c>
      <c r="Q15" s="17" t="str">
        <f t="shared" si="6"/>
        <v>Monitor Furniture</v>
      </c>
      <c r="R15" s="17" t="str">
        <f>IF('sales data'!I15&lt;3000,"Low",IF('sales data'!I15&lt;7999, "Medium","High"))</f>
        <v>Low</v>
      </c>
      <c r="S15" s="17" t="str">
        <f t="shared" si="7"/>
        <v>Regular</v>
      </c>
      <c r="T15" s="17">
        <f t="shared" si="8"/>
        <v>2715.44</v>
      </c>
      <c r="V15" s="28" t="s">
        <v>29</v>
      </c>
      <c r="W15">
        <v>7971.73</v>
      </c>
    </row>
    <row r="16" spans="1:23">
      <c r="A16">
        <v>1921</v>
      </c>
      <c r="B16" s="2">
        <v>45032</v>
      </c>
      <c r="C16" t="s">
        <v>1248</v>
      </c>
      <c r="D16" t="s">
        <v>17</v>
      </c>
      <c r="E16" t="s">
        <v>14</v>
      </c>
      <c r="F16" t="s">
        <v>35</v>
      </c>
      <c r="G16">
        <v>6</v>
      </c>
      <c r="H16" s="20">
        <v>739.98</v>
      </c>
      <c r="I16">
        <v>4439.88</v>
      </c>
      <c r="J16" s="17" t="str">
        <f>IF('Main Data'!I16&gt;=5000,"High", "Low")</f>
        <v>Low</v>
      </c>
      <c r="K16" s="17">
        <f t="shared" si="0"/>
        <v>2023</v>
      </c>
      <c r="L16" s="17" t="str">
        <f t="shared" si="1"/>
        <v>Alexander Johnson</v>
      </c>
      <c r="M16" s="17" t="str">
        <f t="shared" si="2"/>
        <v>ALEXANDER JOHNSON</v>
      </c>
      <c r="N16" s="20">
        <f t="shared" si="3"/>
        <v>3995.8920000000007</v>
      </c>
      <c r="O16" s="20" t="str">
        <f t="shared" si="4"/>
        <v>Apr-2023</v>
      </c>
      <c r="P16" s="17">
        <f t="shared" si="5"/>
        <v>799.17840000000001</v>
      </c>
      <c r="Q16" s="17" t="str">
        <f t="shared" si="6"/>
        <v>Laptop Furniture</v>
      </c>
      <c r="R16" s="17" t="str">
        <f>IF('sales data'!I16&lt;3000,"Low",IF('sales data'!I16&lt;7999, "Medium","High"))</f>
        <v>Medium</v>
      </c>
      <c r="S16" s="17" t="str">
        <f t="shared" si="7"/>
        <v>First Timer</v>
      </c>
      <c r="T16" s="17">
        <f t="shared" si="8"/>
        <v>2629.5</v>
      </c>
      <c r="V16" s="28" t="s">
        <v>35</v>
      </c>
      <c r="W16">
        <v>31330.720000000001</v>
      </c>
    </row>
    <row r="17" spans="1:23">
      <c r="A17">
        <v>5895</v>
      </c>
      <c r="B17" s="2">
        <v>45032</v>
      </c>
      <c r="C17" t="s">
        <v>1249</v>
      </c>
      <c r="D17" t="s">
        <v>10</v>
      </c>
      <c r="E17" t="s">
        <v>20</v>
      </c>
      <c r="F17" t="s">
        <v>21</v>
      </c>
      <c r="G17">
        <v>1</v>
      </c>
      <c r="H17" s="20">
        <v>649.35</v>
      </c>
      <c r="I17">
        <v>649.35</v>
      </c>
      <c r="J17" s="17" t="str">
        <f>IF('Main Data'!I17&gt;=5000,"High", "Low")</f>
        <v>Low</v>
      </c>
      <c r="K17" s="17">
        <f t="shared" si="0"/>
        <v>2023</v>
      </c>
      <c r="L17" s="17" t="str">
        <f t="shared" si="1"/>
        <v>Christopher Herman</v>
      </c>
      <c r="M17" s="17" t="str">
        <f t="shared" si="2"/>
        <v>CHRISTOPHER HERMAN</v>
      </c>
      <c r="N17" s="20">
        <f t="shared" si="3"/>
        <v>584.41500000000008</v>
      </c>
      <c r="O17" s="20" t="str">
        <f t="shared" si="4"/>
        <v>Apr-2023</v>
      </c>
      <c r="P17" s="17">
        <f t="shared" si="5"/>
        <v>116.883</v>
      </c>
      <c r="Q17" s="17" t="str">
        <f t="shared" si="6"/>
        <v>Notebook Electronics</v>
      </c>
      <c r="R17" s="17" t="str">
        <f>IF('sales data'!I17&lt;3000,"Low",IF('sales data'!I17&lt;7999, "Medium","High"))</f>
        <v>Low</v>
      </c>
      <c r="S17" s="17" t="str">
        <f t="shared" si="7"/>
        <v>Regular</v>
      </c>
      <c r="T17" s="17">
        <f t="shared" si="8"/>
        <v>2283.2966666666666</v>
      </c>
      <c r="V17" s="28" t="s">
        <v>12</v>
      </c>
      <c r="W17">
        <v>12544.050000000001</v>
      </c>
    </row>
    <row r="18" spans="1:23">
      <c r="A18">
        <v>8730</v>
      </c>
      <c r="B18" s="2">
        <v>45033</v>
      </c>
      <c r="C18" t="s">
        <v>1250</v>
      </c>
      <c r="D18" t="s">
        <v>17</v>
      </c>
      <c r="E18" t="s">
        <v>11</v>
      </c>
      <c r="F18" t="s">
        <v>15</v>
      </c>
      <c r="G18">
        <v>7</v>
      </c>
      <c r="H18" s="20">
        <v>582.89</v>
      </c>
      <c r="I18">
        <v>4080.23</v>
      </c>
      <c r="J18" s="17" t="str">
        <f>IF('Main Data'!I18&gt;=5000,"High", "Low")</f>
        <v>Low</v>
      </c>
      <c r="K18" s="17">
        <f t="shared" si="0"/>
        <v>2023</v>
      </c>
      <c r="L18" s="17" t="str">
        <f t="shared" si="1"/>
        <v>Heather Shelton</v>
      </c>
      <c r="M18" s="17" t="str">
        <f t="shared" si="2"/>
        <v>HEATHER SHELTON</v>
      </c>
      <c r="N18" s="20">
        <f t="shared" si="3"/>
        <v>3672.2069999999999</v>
      </c>
      <c r="O18" s="20" t="str">
        <f t="shared" si="4"/>
        <v>Apr-2023</v>
      </c>
      <c r="P18" s="17">
        <f t="shared" si="5"/>
        <v>734.44139999999993</v>
      </c>
      <c r="Q18" s="17" t="str">
        <f t="shared" si="6"/>
        <v>Table Office Supplies</v>
      </c>
      <c r="R18" s="17" t="str">
        <f>IF('sales data'!I18&lt;3000,"Low",IF('sales data'!I18&lt;7999, "Medium","High"))</f>
        <v>Medium</v>
      </c>
      <c r="S18" s="17" t="str">
        <f t="shared" si="7"/>
        <v>Regular</v>
      </c>
      <c r="T18" s="17">
        <f t="shared" si="8"/>
        <v>3056.4866666666671</v>
      </c>
      <c r="V18" s="28" t="s">
        <v>21</v>
      </c>
      <c r="W18">
        <v>43378.57</v>
      </c>
    </row>
    <row r="19" spans="1:23">
      <c r="A19">
        <v>3249</v>
      </c>
      <c r="B19" s="2">
        <v>45034</v>
      </c>
      <c r="C19" t="s">
        <v>1251</v>
      </c>
      <c r="D19" t="s">
        <v>17</v>
      </c>
      <c r="E19" t="s">
        <v>14</v>
      </c>
      <c r="F19" t="s">
        <v>35</v>
      </c>
      <c r="G19">
        <v>6</v>
      </c>
      <c r="H19" s="20">
        <v>501.8</v>
      </c>
      <c r="I19">
        <v>3010.8</v>
      </c>
      <c r="J19" s="17" t="str">
        <f>IF('Main Data'!I19&gt;=5000,"High", "Low")</f>
        <v>Low</v>
      </c>
      <c r="K19" s="17">
        <f t="shared" si="0"/>
        <v>2023</v>
      </c>
      <c r="L19" s="17" t="str">
        <f t="shared" si="1"/>
        <v>Charles Jackson</v>
      </c>
      <c r="M19" s="17" t="str">
        <f t="shared" si="2"/>
        <v>CHARLES JACKSON</v>
      </c>
      <c r="N19" s="20">
        <f t="shared" si="3"/>
        <v>2709.7200000000003</v>
      </c>
      <c r="O19" s="20" t="str">
        <f t="shared" si="4"/>
        <v>Apr-2023</v>
      </c>
      <c r="P19" s="17">
        <f t="shared" si="5"/>
        <v>541.94399999999996</v>
      </c>
      <c r="Q19" s="17" t="str">
        <f t="shared" si="6"/>
        <v>Laptop Furniture</v>
      </c>
      <c r="R19" s="17" t="str">
        <f>IF('sales data'!I19&lt;3000,"Low",IF('sales data'!I19&lt;7999, "Medium","High"))</f>
        <v>Medium</v>
      </c>
      <c r="S19" s="17" t="str">
        <f t="shared" si="7"/>
        <v>Regular</v>
      </c>
      <c r="T19" s="17">
        <f t="shared" si="8"/>
        <v>2580.1266666666666</v>
      </c>
      <c r="V19" s="28" t="s">
        <v>18</v>
      </c>
      <c r="W19">
        <v>16170.22</v>
      </c>
    </row>
    <row r="20" spans="1:23">
      <c r="A20">
        <v>7035</v>
      </c>
      <c r="B20" s="2">
        <v>45035</v>
      </c>
      <c r="C20" t="s">
        <v>1252</v>
      </c>
      <c r="D20" t="s">
        <v>17</v>
      </c>
      <c r="E20" t="s">
        <v>11</v>
      </c>
      <c r="F20" t="s">
        <v>35</v>
      </c>
      <c r="G20">
        <v>8</v>
      </c>
      <c r="H20" s="20">
        <v>267.20999999999998</v>
      </c>
      <c r="I20">
        <v>2137.6799999999998</v>
      </c>
      <c r="J20" s="17" t="str">
        <f>IF('Main Data'!I20&gt;=5000,"High", "Low")</f>
        <v>Low</v>
      </c>
      <c r="K20" s="17">
        <f t="shared" si="0"/>
        <v>2023</v>
      </c>
      <c r="L20" s="17" t="str">
        <f t="shared" si="1"/>
        <v>Megan Smith</v>
      </c>
      <c r="M20" s="17" t="str">
        <f t="shared" si="2"/>
        <v>MEGAN SMITH</v>
      </c>
      <c r="N20" s="20">
        <f t="shared" si="3"/>
        <v>1923.9119999999998</v>
      </c>
      <c r="O20" s="20" t="str">
        <f t="shared" si="4"/>
        <v>Apr-2023</v>
      </c>
      <c r="P20" s="17">
        <f t="shared" si="5"/>
        <v>384.78239999999994</v>
      </c>
      <c r="Q20" s="17" t="str">
        <f t="shared" si="6"/>
        <v>Laptop Office Supplies</v>
      </c>
      <c r="R20" s="17" t="str">
        <f>IF('sales data'!I20&lt;3000,"Low",IF('sales data'!I20&lt;7999, "Medium","High"))</f>
        <v>Low</v>
      </c>
      <c r="S20" s="17" t="str">
        <f t="shared" si="7"/>
        <v>Regular</v>
      </c>
      <c r="T20" s="17">
        <f t="shared" si="8"/>
        <v>3076.2366666666671</v>
      </c>
      <c r="V20" s="28" t="s">
        <v>26</v>
      </c>
      <c r="W20">
        <v>50049.05</v>
      </c>
    </row>
    <row r="21" spans="1:23">
      <c r="A21">
        <v>4175</v>
      </c>
      <c r="B21" s="2">
        <v>45035</v>
      </c>
      <c r="C21" t="s">
        <v>923</v>
      </c>
      <c r="D21" t="s">
        <v>10</v>
      </c>
      <c r="E21" t="s">
        <v>11</v>
      </c>
      <c r="F21" t="s">
        <v>26</v>
      </c>
      <c r="G21">
        <v>7</v>
      </c>
      <c r="H21" s="20">
        <v>51.26</v>
      </c>
      <c r="I21">
        <v>358.82</v>
      </c>
      <c r="J21" s="17" t="str">
        <f>IF('Main Data'!I21&gt;=5000,"High", "Low")</f>
        <v>Low</v>
      </c>
      <c r="K21" s="17">
        <f t="shared" si="0"/>
        <v>2023</v>
      </c>
      <c r="L21" s="17" t="str">
        <f t="shared" si="1"/>
        <v>Shane Hunter Dds</v>
      </c>
      <c r="M21" s="17" t="str">
        <f t="shared" si="2"/>
        <v>SHANE HUNTER DDS</v>
      </c>
      <c r="N21" s="20">
        <f t="shared" si="3"/>
        <v>322.93799999999999</v>
      </c>
      <c r="O21" s="20" t="str">
        <f t="shared" si="4"/>
        <v>Apr-2023</v>
      </c>
      <c r="P21" s="17">
        <f t="shared" si="5"/>
        <v>64.587599999999995</v>
      </c>
      <c r="Q21" s="17" t="str">
        <f t="shared" si="6"/>
        <v>Printer Office Supplies</v>
      </c>
      <c r="R21" s="17" t="str">
        <f>IF('sales data'!I21&lt;3000,"Low",IF('sales data'!I21&lt;7999, "Medium","High"))</f>
        <v>Low</v>
      </c>
      <c r="S21" s="17" t="str">
        <f t="shared" si="7"/>
        <v>Regular</v>
      </c>
      <c r="T21" s="17">
        <f t="shared" si="8"/>
        <v>1835.7666666666664</v>
      </c>
      <c r="V21" s="28" t="s">
        <v>15</v>
      </c>
      <c r="W21">
        <v>10314.14</v>
      </c>
    </row>
    <row r="22" spans="1:23">
      <c r="A22">
        <v>3481</v>
      </c>
      <c r="B22" s="2">
        <v>45036</v>
      </c>
      <c r="C22" t="s">
        <v>105</v>
      </c>
      <c r="D22" t="s">
        <v>31</v>
      </c>
      <c r="E22" t="s">
        <v>14</v>
      </c>
      <c r="F22" t="s">
        <v>21</v>
      </c>
      <c r="G22">
        <v>3</v>
      </c>
      <c r="H22" s="20">
        <v>607.12</v>
      </c>
      <c r="I22">
        <v>1821.36</v>
      </c>
      <c r="J22" s="17" t="str">
        <f>IF('Main Data'!I22&gt;=5000,"High", "Low")</f>
        <v>Low</v>
      </c>
      <c r="K22" s="17">
        <f t="shared" si="0"/>
        <v>2023</v>
      </c>
      <c r="L22" s="17" t="str">
        <f t="shared" si="1"/>
        <v>Richard Oconnor</v>
      </c>
      <c r="M22" s="17" t="str">
        <f t="shared" si="2"/>
        <v>RICHARD OCONNOR</v>
      </c>
      <c r="N22" s="20">
        <f t="shared" si="3"/>
        <v>1639.2240000000002</v>
      </c>
      <c r="O22" s="20" t="str">
        <f t="shared" si="4"/>
        <v>Apr-2023</v>
      </c>
      <c r="P22" s="17">
        <f t="shared" si="5"/>
        <v>327.84479999999996</v>
      </c>
      <c r="Q22" s="17" t="str">
        <f t="shared" si="6"/>
        <v>Notebook Furniture</v>
      </c>
      <c r="R22" s="17" t="str">
        <f>IF('sales data'!I22&lt;3000,"Low",IF('sales data'!I22&lt;7999, "Medium","High"))</f>
        <v>Low</v>
      </c>
      <c r="S22" s="17" t="str">
        <f t="shared" si="7"/>
        <v>Regular</v>
      </c>
      <c r="T22" s="17">
        <f t="shared" si="8"/>
        <v>1439.2866666666666</v>
      </c>
      <c r="V22" s="27" t="s">
        <v>11</v>
      </c>
      <c r="W22">
        <v>193320.27999999997</v>
      </c>
    </row>
    <row r="23" spans="1:23">
      <c r="A23">
        <v>3851</v>
      </c>
      <c r="B23" s="2">
        <v>45036</v>
      </c>
      <c r="C23" t="s">
        <v>124</v>
      </c>
      <c r="D23" t="s">
        <v>25</v>
      </c>
      <c r="E23" t="s">
        <v>14</v>
      </c>
      <c r="F23" t="s">
        <v>12</v>
      </c>
      <c r="G23">
        <v>3</v>
      </c>
      <c r="H23" s="20">
        <v>340.9</v>
      </c>
      <c r="I23">
        <v>1022.7</v>
      </c>
      <c r="J23" s="17" t="str">
        <f>IF('Main Data'!I23&gt;=5000,"High", "Low")</f>
        <v>Low</v>
      </c>
      <c r="K23" s="17">
        <f t="shared" si="0"/>
        <v>2023</v>
      </c>
      <c r="L23" s="17" t="str">
        <f t="shared" si="1"/>
        <v>Douglas Green Jr.</v>
      </c>
      <c r="M23" s="17" t="str">
        <f t="shared" si="2"/>
        <v>DOUGLAS GREEN JR.</v>
      </c>
      <c r="N23" s="20">
        <f t="shared" si="3"/>
        <v>920.43000000000006</v>
      </c>
      <c r="O23" s="20" t="str">
        <f t="shared" si="4"/>
        <v>Apr-2023</v>
      </c>
      <c r="P23" s="17">
        <f t="shared" si="5"/>
        <v>184.08600000000001</v>
      </c>
      <c r="Q23" s="17" t="str">
        <f t="shared" si="6"/>
        <v>Monitor Furniture</v>
      </c>
      <c r="R23" s="17" t="str">
        <f>IF('sales data'!I23&lt;3000,"Low",IF('sales data'!I23&lt;7999, "Medium","High"))</f>
        <v>Low</v>
      </c>
      <c r="S23" s="17" t="str">
        <f t="shared" si="7"/>
        <v>First Timer</v>
      </c>
      <c r="T23" s="17">
        <f t="shared" si="8"/>
        <v>1067.6266666666668</v>
      </c>
      <c r="V23" s="28" t="s">
        <v>43</v>
      </c>
      <c r="W23">
        <v>11859.99</v>
      </c>
    </row>
    <row r="24" spans="1:23">
      <c r="A24">
        <v>8844</v>
      </c>
      <c r="B24" s="2">
        <v>45036</v>
      </c>
      <c r="C24" t="s">
        <v>395</v>
      </c>
      <c r="D24" t="s">
        <v>25</v>
      </c>
      <c r="E24" t="s">
        <v>14</v>
      </c>
      <c r="F24" t="s">
        <v>15</v>
      </c>
      <c r="G24">
        <v>5</v>
      </c>
      <c r="H24" s="20">
        <v>208.52</v>
      </c>
      <c r="I24">
        <v>1042.5999999999999</v>
      </c>
      <c r="J24" s="17" t="str">
        <f>IF('Main Data'!I24&gt;=5000,"High", "Low")</f>
        <v>Low</v>
      </c>
      <c r="K24" s="17">
        <f t="shared" si="0"/>
        <v>2023</v>
      </c>
      <c r="L24" s="17" t="str">
        <f t="shared" si="1"/>
        <v>Lindsey Reynolds</v>
      </c>
      <c r="M24" s="17" t="str">
        <f t="shared" si="2"/>
        <v>LINDSEY REYNOLDS</v>
      </c>
      <c r="N24" s="20">
        <f t="shared" si="3"/>
        <v>938.34</v>
      </c>
      <c r="O24" s="20" t="str">
        <f t="shared" si="4"/>
        <v>Apr-2023</v>
      </c>
      <c r="P24" s="17">
        <f t="shared" si="5"/>
        <v>187.66799999999998</v>
      </c>
      <c r="Q24" s="17" t="str">
        <f t="shared" si="6"/>
        <v>Table Furniture</v>
      </c>
      <c r="R24" s="17" t="str">
        <f>IF('sales data'!I24&lt;3000,"Low",IF('sales data'!I24&lt;7999, "Medium","High"))</f>
        <v>Low</v>
      </c>
      <c r="S24" s="17" t="str">
        <f t="shared" si="7"/>
        <v>Regular</v>
      </c>
      <c r="T24" s="17">
        <f t="shared" si="8"/>
        <v>1295.5533333333333</v>
      </c>
      <c r="V24" s="28" t="s">
        <v>29</v>
      </c>
      <c r="W24">
        <v>33739.719999999987</v>
      </c>
    </row>
    <row r="25" spans="1:23">
      <c r="A25">
        <v>6917</v>
      </c>
      <c r="B25" s="2">
        <v>45037</v>
      </c>
      <c r="C25" t="s">
        <v>424</v>
      </c>
      <c r="D25" t="s">
        <v>25</v>
      </c>
      <c r="E25" t="s">
        <v>20</v>
      </c>
      <c r="F25" t="s">
        <v>18</v>
      </c>
      <c r="G25">
        <v>1</v>
      </c>
      <c r="H25" s="20">
        <v>522.53</v>
      </c>
      <c r="I25">
        <v>522.53</v>
      </c>
      <c r="J25" s="17" t="str">
        <f>IF('Main Data'!I25&gt;=5000,"High", "Low")</f>
        <v>Low</v>
      </c>
      <c r="K25" s="17">
        <f t="shared" si="0"/>
        <v>2023</v>
      </c>
      <c r="L25" s="17" t="str">
        <f t="shared" si="1"/>
        <v>Shannon Hammond</v>
      </c>
      <c r="M25" s="17" t="str">
        <f t="shared" si="2"/>
        <v>SHANNON HAMMOND</v>
      </c>
      <c r="N25" s="20">
        <f t="shared" si="3"/>
        <v>470.27699999999999</v>
      </c>
      <c r="O25" s="20" t="str">
        <f t="shared" si="4"/>
        <v>Apr-2023</v>
      </c>
      <c r="P25" s="17">
        <f t="shared" si="5"/>
        <v>94.055399999999992</v>
      </c>
      <c r="Q25" s="17" t="str">
        <f t="shared" si="6"/>
        <v>Pen Electronics</v>
      </c>
      <c r="R25" s="17" t="str">
        <f>IF('sales data'!I25&lt;3000,"Low",IF('sales data'!I25&lt;7999, "Medium","High"))</f>
        <v>Low</v>
      </c>
      <c r="S25" s="17" t="str">
        <f t="shared" si="7"/>
        <v>Regular</v>
      </c>
      <c r="T25" s="17">
        <f t="shared" si="8"/>
        <v>862.61</v>
      </c>
      <c r="V25" s="28" t="s">
        <v>35</v>
      </c>
      <c r="W25">
        <v>14192.309999999998</v>
      </c>
    </row>
    <row r="26" spans="1:23">
      <c r="A26">
        <v>4530</v>
      </c>
      <c r="B26" s="2">
        <v>45037</v>
      </c>
      <c r="C26" t="s">
        <v>610</v>
      </c>
      <c r="D26" t="s">
        <v>17</v>
      </c>
      <c r="E26" t="s">
        <v>14</v>
      </c>
      <c r="F26" t="s">
        <v>15</v>
      </c>
      <c r="G26">
        <v>5</v>
      </c>
      <c r="H26" s="20">
        <v>670.92</v>
      </c>
      <c r="I26">
        <v>3354.6</v>
      </c>
      <c r="J26" s="17" t="str">
        <f>IF('Main Data'!I26&gt;=5000,"High", "Low")</f>
        <v>Low</v>
      </c>
      <c r="K26" s="17">
        <f t="shared" si="0"/>
        <v>2023</v>
      </c>
      <c r="L26" s="17" t="str">
        <f t="shared" si="1"/>
        <v>Samantha Mccann</v>
      </c>
      <c r="M26" s="17" t="str">
        <f t="shared" si="2"/>
        <v>SAMANTHA MCCANN</v>
      </c>
      <c r="N26" s="20">
        <f t="shared" si="3"/>
        <v>3019.14</v>
      </c>
      <c r="O26" s="20" t="str">
        <f t="shared" si="4"/>
        <v>Apr-2023</v>
      </c>
      <c r="P26" s="17">
        <f t="shared" si="5"/>
        <v>603.82799999999997</v>
      </c>
      <c r="Q26" s="17" t="str">
        <f t="shared" si="6"/>
        <v>Table Furniture</v>
      </c>
      <c r="R26" s="17" t="str">
        <f>IF('sales data'!I26&lt;3000,"Low",IF('sales data'!I26&lt;7999, "Medium","High"))</f>
        <v>Medium</v>
      </c>
      <c r="S26" s="17" t="str">
        <f t="shared" si="7"/>
        <v>First Timer</v>
      </c>
      <c r="T26" s="17">
        <f t="shared" si="8"/>
        <v>1639.9099999999999</v>
      </c>
      <c r="V26" s="28" t="s">
        <v>12</v>
      </c>
      <c r="W26">
        <v>13514.36</v>
      </c>
    </row>
    <row r="27" spans="1:23">
      <c r="A27">
        <v>7691</v>
      </c>
      <c r="B27" s="2">
        <v>45039</v>
      </c>
      <c r="C27" t="s">
        <v>875</v>
      </c>
      <c r="D27" t="s">
        <v>31</v>
      </c>
      <c r="E27" t="s">
        <v>20</v>
      </c>
      <c r="F27" t="s">
        <v>12</v>
      </c>
      <c r="G27">
        <v>6</v>
      </c>
      <c r="H27" s="20">
        <v>486.53</v>
      </c>
      <c r="I27">
        <v>2919.18</v>
      </c>
      <c r="J27" s="17" t="str">
        <f>IF('Main Data'!I27&gt;=5000,"High", "Low")</f>
        <v>Low</v>
      </c>
      <c r="K27" s="17">
        <f t="shared" si="0"/>
        <v>2023</v>
      </c>
      <c r="L27" s="17" t="str">
        <f t="shared" si="1"/>
        <v>Timothy Macias</v>
      </c>
      <c r="M27" s="17" t="str">
        <f t="shared" si="2"/>
        <v>TIMOTHY MACIAS</v>
      </c>
      <c r="N27" s="20">
        <f t="shared" si="3"/>
        <v>2627.2620000000002</v>
      </c>
      <c r="O27" s="20" t="str">
        <f t="shared" si="4"/>
        <v>Apr-2023</v>
      </c>
      <c r="P27" s="17">
        <f t="shared" si="5"/>
        <v>525.4523999999999</v>
      </c>
      <c r="Q27" s="17" t="str">
        <f t="shared" si="6"/>
        <v>Monitor Electronics</v>
      </c>
      <c r="R27" s="17" t="str">
        <f>IF('sales data'!I27&lt;3000,"Low",IF('sales data'!I27&lt;7999, "Medium","High"))</f>
        <v>Low</v>
      </c>
      <c r="S27" s="17" t="str">
        <f t="shared" si="7"/>
        <v>Regular</v>
      </c>
      <c r="T27" s="17">
        <f t="shared" si="8"/>
        <v>2265.4366666666665</v>
      </c>
      <c r="V27" s="28" t="s">
        <v>21</v>
      </c>
      <c r="W27">
        <v>37546.280000000006</v>
      </c>
    </row>
    <row r="28" spans="1:23">
      <c r="A28">
        <v>7547</v>
      </c>
      <c r="B28" s="2">
        <v>45041</v>
      </c>
      <c r="C28" t="s">
        <v>709</v>
      </c>
      <c r="D28" t="s">
        <v>25</v>
      </c>
      <c r="E28" t="s">
        <v>20</v>
      </c>
      <c r="F28" t="s">
        <v>15</v>
      </c>
      <c r="G28">
        <v>7</v>
      </c>
      <c r="H28" s="20">
        <v>224.57</v>
      </c>
      <c r="I28">
        <v>1571.99</v>
      </c>
      <c r="J28" s="17" t="str">
        <f>IF('Main Data'!I28&gt;=5000,"High", "Low")</f>
        <v>Low</v>
      </c>
      <c r="K28" s="17">
        <f t="shared" si="0"/>
        <v>2023</v>
      </c>
      <c r="L28" s="17" t="str">
        <f t="shared" si="1"/>
        <v>James May</v>
      </c>
      <c r="M28" s="17" t="str">
        <f t="shared" si="2"/>
        <v>JAMES MAY</v>
      </c>
      <c r="N28" s="20">
        <f t="shared" si="3"/>
        <v>1414.7909999999999</v>
      </c>
      <c r="O28" s="20" t="str">
        <f t="shared" si="4"/>
        <v>Apr-2023</v>
      </c>
      <c r="P28" s="17">
        <f t="shared" si="5"/>
        <v>282.95819999999998</v>
      </c>
      <c r="Q28" s="17" t="str">
        <f t="shared" si="6"/>
        <v>Table Electronics</v>
      </c>
      <c r="R28" s="17" t="str">
        <f>IF('sales data'!I28&lt;3000,"Low",IF('sales data'!I28&lt;7999, "Medium","High"))</f>
        <v>Low</v>
      </c>
      <c r="S28" s="17" t="str">
        <f t="shared" si="7"/>
        <v>Regular</v>
      </c>
      <c r="T28" s="17">
        <f t="shared" si="8"/>
        <v>2615.2566666666667</v>
      </c>
      <c r="V28" s="28" t="s">
        <v>18</v>
      </c>
      <c r="W28">
        <v>44114.92</v>
      </c>
    </row>
    <row r="29" spans="1:23">
      <c r="A29">
        <v>1633</v>
      </c>
      <c r="B29" s="2">
        <v>45041</v>
      </c>
      <c r="C29" t="s">
        <v>935</v>
      </c>
      <c r="D29" t="s">
        <v>17</v>
      </c>
      <c r="E29" t="s">
        <v>20</v>
      </c>
      <c r="F29" t="s">
        <v>29</v>
      </c>
      <c r="G29">
        <v>5</v>
      </c>
      <c r="H29" s="20">
        <v>193.34</v>
      </c>
      <c r="I29">
        <v>966.7</v>
      </c>
      <c r="J29" s="17" t="str">
        <f>IF('Main Data'!I29&gt;=5000,"High", "Low")</f>
        <v>Low</v>
      </c>
      <c r="K29" s="17">
        <f t="shared" si="0"/>
        <v>2023</v>
      </c>
      <c r="L29" s="17" t="str">
        <f t="shared" si="1"/>
        <v>Sara Bradley</v>
      </c>
      <c r="M29" s="17" t="str">
        <f t="shared" si="2"/>
        <v>SARA BRADLEY</v>
      </c>
      <c r="N29" s="20">
        <f t="shared" si="3"/>
        <v>870.03</v>
      </c>
      <c r="O29" s="20" t="str">
        <f t="shared" si="4"/>
        <v>Apr-2023</v>
      </c>
      <c r="P29" s="17">
        <f t="shared" si="5"/>
        <v>174.006</v>
      </c>
      <c r="Q29" s="17" t="str">
        <f t="shared" si="6"/>
        <v>Desk Electronics</v>
      </c>
      <c r="R29" s="17" t="str">
        <f>IF('sales data'!I29&lt;3000,"Low",IF('sales data'!I29&lt;7999, "Medium","High"))</f>
        <v>Low</v>
      </c>
      <c r="S29" s="17" t="str">
        <f t="shared" si="7"/>
        <v>First Timer</v>
      </c>
      <c r="T29" s="17">
        <f t="shared" si="8"/>
        <v>1819.29</v>
      </c>
      <c r="V29" s="28" t="s">
        <v>26</v>
      </c>
      <c r="W29">
        <v>20020.260000000002</v>
      </c>
    </row>
    <row r="30" spans="1:23">
      <c r="A30">
        <v>5923</v>
      </c>
      <c r="B30" s="2">
        <v>45041</v>
      </c>
      <c r="C30" t="s">
        <v>978</v>
      </c>
      <c r="D30" t="s">
        <v>10</v>
      </c>
      <c r="E30" t="s">
        <v>20</v>
      </c>
      <c r="F30" t="s">
        <v>26</v>
      </c>
      <c r="G30">
        <v>2</v>
      </c>
      <c r="H30" s="20">
        <v>862.76</v>
      </c>
      <c r="I30">
        <v>1725.52</v>
      </c>
      <c r="J30" s="17" t="str">
        <f>IF('Main Data'!I30&gt;=5000,"High", "Low")</f>
        <v>Low</v>
      </c>
      <c r="K30" s="17">
        <f t="shared" si="0"/>
        <v>2023</v>
      </c>
      <c r="L30" s="17" t="str">
        <f t="shared" si="1"/>
        <v>Joshua Jones</v>
      </c>
      <c r="M30" s="17" t="str">
        <f t="shared" si="2"/>
        <v>JOSHUA JONES</v>
      </c>
      <c r="N30" s="20">
        <f t="shared" si="3"/>
        <v>1552.9680000000001</v>
      </c>
      <c r="O30" s="20" t="str">
        <f t="shared" si="4"/>
        <v>Apr-2023</v>
      </c>
      <c r="P30" s="17">
        <f t="shared" si="5"/>
        <v>310.59359999999998</v>
      </c>
      <c r="Q30" s="17" t="str">
        <f t="shared" si="6"/>
        <v>Printer Electronics</v>
      </c>
      <c r="R30" s="17" t="str">
        <f>IF('sales data'!I30&lt;3000,"Low",IF('sales data'!I30&lt;7999, "Medium","High"))</f>
        <v>Low</v>
      </c>
      <c r="S30" s="17" t="str">
        <f t="shared" si="7"/>
        <v>Regular</v>
      </c>
      <c r="T30" s="17">
        <f t="shared" si="8"/>
        <v>1421.4033333333334</v>
      </c>
      <c r="V30" s="28" t="s">
        <v>15</v>
      </c>
      <c r="W30">
        <v>18332.439999999999</v>
      </c>
    </row>
    <row r="31" spans="1:23">
      <c r="A31">
        <v>5800</v>
      </c>
      <c r="B31" s="2">
        <v>45042</v>
      </c>
      <c r="C31" t="s">
        <v>905</v>
      </c>
      <c r="D31" t="s">
        <v>31</v>
      </c>
      <c r="E31" t="s">
        <v>20</v>
      </c>
      <c r="F31" t="s">
        <v>21</v>
      </c>
      <c r="G31">
        <v>4</v>
      </c>
      <c r="H31" s="20">
        <v>691.25</v>
      </c>
      <c r="I31">
        <v>2765</v>
      </c>
      <c r="J31" s="17" t="str">
        <f>IF('Main Data'!I31&gt;=5000,"High", "Low")</f>
        <v>Low</v>
      </c>
      <c r="K31" s="17">
        <f t="shared" si="0"/>
        <v>2023</v>
      </c>
      <c r="L31" s="17" t="str">
        <f t="shared" si="1"/>
        <v>Richard Tran</v>
      </c>
      <c r="M31" s="17" t="str">
        <f t="shared" si="2"/>
        <v>RICHARD TRAN</v>
      </c>
      <c r="N31" s="20">
        <f t="shared" si="3"/>
        <v>2488.5</v>
      </c>
      <c r="O31" s="20" t="str">
        <f t="shared" si="4"/>
        <v>Apr-2023</v>
      </c>
      <c r="P31" s="17">
        <f t="shared" si="5"/>
        <v>497.7</v>
      </c>
      <c r="Q31" s="17" t="str">
        <f t="shared" si="6"/>
        <v>Notebook Electronics</v>
      </c>
      <c r="R31" s="17" t="str">
        <f>IF('sales data'!I31&lt;3000,"Low",IF('sales data'!I31&lt;7999, "Medium","High"))</f>
        <v>Low</v>
      </c>
      <c r="S31" s="17" t="str">
        <f t="shared" si="7"/>
        <v>Regular</v>
      </c>
      <c r="T31" s="17">
        <f t="shared" si="8"/>
        <v>1819.0733333333335</v>
      </c>
      <c r="V31" s="22" t="s">
        <v>25</v>
      </c>
      <c r="W31">
        <v>637809.1100000001</v>
      </c>
    </row>
    <row r="32" spans="1:23">
      <c r="A32">
        <v>1986</v>
      </c>
      <c r="B32" s="2">
        <v>45044</v>
      </c>
      <c r="C32" t="s">
        <v>608</v>
      </c>
      <c r="D32" t="s">
        <v>31</v>
      </c>
      <c r="E32" t="s">
        <v>11</v>
      </c>
      <c r="F32" t="s">
        <v>29</v>
      </c>
      <c r="G32">
        <v>5</v>
      </c>
      <c r="H32" s="20">
        <v>410.1</v>
      </c>
      <c r="I32">
        <v>2050.5</v>
      </c>
      <c r="J32" s="17" t="str">
        <f>IF('Main Data'!I32&gt;=5000,"High", "Low")</f>
        <v>Low</v>
      </c>
      <c r="K32" s="17">
        <f t="shared" si="0"/>
        <v>2023</v>
      </c>
      <c r="L32" s="17" t="str">
        <f t="shared" si="1"/>
        <v>Jeffrey Russo</v>
      </c>
      <c r="M32" s="17" t="str">
        <f t="shared" si="2"/>
        <v>JEFFREY RUSSO</v>
      </c>
      <c r="N32" s="20">
        <f t="shared" si="3"/>
        <v>1845.4500000000003</v>
      </c>
      <c r="O32" s="20" t="str">
        <f t="shared" si="4"/>
        <v>Apr-2023</v>
      </c>
      <c r="P32" s="17">
        <f t="shared" si="5"/>
        <v>369.09</v>
      </c>
      <c r="Q32" s="17" t="str">
        <f t="shared" si="6"/>
        <v>Desk Office Supplies</v>
      </c>
      <c r="R32" s="17" t="str">
        <f>IF('sales data'!I32&lt;3000,"Low",IF('sales data'!I32&lt;7999, "Medium","High"))</f>
        <v>Low</v>
      </c>
      <c r="S32" s="17" t="str">
        <f t="shared" si="7"/>
        <v>Regular</v>
      </c>
      <c r="T32" s="17">
        <f t="shared" si="8"/>
        <v>2180.34</v>
      </c>
      <c r="V32" s="27" t="s">
        <v>20</v>
      </c>
      <c r="W32">
        <v>202077.75000000003</v>
      </c>
    </row>
    <row r="33" spans="1:23">
      <c r="A33">
        <v>8444</v>
      </c>
      <c r="B33" s="2">
        <v>45045</v>
      </c>
      <c r="C33" t="s">
        <v>480</v>
      </c>
      <c r="D33" t="s">
        <v>25</v>
      </c>
      <c r="E33" t="s">
        <v>14</v>
      </c>
      <c r="F33" t="s">
        <v>35</v>
      </c>
      <c r="G33">
        <v>5</v>
      </c>
      <c r="H33" s="20">
        <v>468</v>
      </c>
      <c r="I33">
        <v>2340</v>
      </c>
      <c r="J33" s="17" t="str">
        <f>IF('Main Data'!I33&gt;=5000,"High", "Low")</f>
        <v>Low</v>
      </c>
      <c r="K33" s="17">
        <f t="shared" si="0"/>
        <v>2023</v>
      </c>
      <c r="L33" s="17" t="str">
        <f t="shared" si="1"/>
        <v>Christopher Zhang</v>
      </c>
      <c r="M33" s="17" t="str">
        <f t="shared" si="2"/>
        <v>CHRISTOPHER ZHANG</v>
      </c>
      <c r="N33" s="20">
        <f t="shared" si="3"/>
        <v>2106</v>
      </c>
      <c r="O33" s="20" t="str">
        <f t="shared" si="4"/>
        <v>Apr-2023</v>
      </c>
      <c r="P33" s="17">
        <f t="shared" si="5"/>
        <v>421.2</v>
      </c>
      <c r="Q33" s="17" t="str">
        <f t="shared" si="6"/>
        <v>Laptop Furniture</v>
      </c>
      <c r="R33" s="17" t="str">
        <f>IF('sales data'!I33&lt;3000,"Low",IF('sales data'!I33&lt;7999, "Medium","High"))</f>
        <v>Low</v>
      </c>
      <c r="S33" s="17" t="str">
        <f t="shared" si="7"/>
        <v>Regular</v>
      </c>
      <c r="T33" s="17">
        <f t="shared" si="8"/>
        <v>2385.1666666666665</v>
      </c>
      <c r="V33" s="28" t="s">
        <v>43</v>
      </c>
      <c r="W33">
        <v>22500.87</v>
      </c>
    </row>
    <row r="34" spans="1:23">
      <c r="A34">
        <v>2938</v>
      </c>
      <c r="B34" s="2">
        <v>45047</v>
      </c>
      <c r="C34" t="s">
        <v>557</v>
      </c>
      <c r="D34" t="s">
        <v>25</v>
      </c>
      <c r="E34" t="s">
        <v>20</v>
      </c>
      <c r="F34" t="s">
        <v>12</v>
      </c>
      <c r="G34">
        <v>6</v>
      </c>
      <c r="H34" s="20">
        <v>512.16</v>
      </c>
      <c r="I34">
        <v>3072.96</v>
      </c>
      <c r="J34" s="17" t="str">
        <f>IF('Main Data'!I34&gt;=5000,"High", "Low")</f>
        <v>Low</v>
      </c>
      <c r="K34" s="17">
        <f t="shared" si="0"/>
        <v>2023</v>
      </c>
      <c r="L34" s="17" t="str">
        <f t="shared" si="1"/>
        <v>Dylan Ramos</v>
      </c>
      <c r="M34" s="17" t="str">
        <f t="shared" si="2"/>
        <v>DYLAN RAMOS</v>
      </c>
      <c r="N34" s="20">
        <f t="shared" si="3"/>
        <v>2765.6639999999998</v>
      </c>
      <c r="O34" s="20" t="str">
        <f t="shared" si="4"/>
        <v>May-2023</v>
      </c>
      <c r="P34" s="17">
        <f t="shared" si="5"/>
        <v>553.13279999999997</v>
      </c>
      <c r="Q34" s="17" t="str">
        <f t="shared" si="6"/>
        <v>Monitor Electronics</v>
      </c>
      <c r="R34" s="17" t="str">
        <f>IF('sales data'!I34&lt;3000,"Low",IF('sales data'!I34&lt;7999, "Medium","High"))</f>
        <v>Medium</v>
      </c>
      <c r="S34" s="17" t="str">
        <f t="shared" si="7"/>
        <v>Regular</v>
      </c>
      <c r="T34" s="17">
        <f t="shared" si="8"/>
        <v>2487.8200000000002</v>
      </c>
      <c r="V34" s="28" t="s">
        <v>29</v>
      </c>
      <c r="W34">
        <v>20267.840000000004</v>
      </c>
    </row>
    <row r="35" spans="1:23">
      <c r="A35">
        <v>4385</v>
      </c>
      <c r="B35" s="2">
        <v>45047</v>
      </c>
      <c r="C35" t="s">
        <v>657</v>
      </c>
      <c r="D35" t="s">
        <v>10</v>
      </c>
      <c r="E35" t="s">
        <v>14</v>
      </c>
      <c r="F35" t="s">
        <v>18</v>
      </c>
      <c r="G35">
        <v>4</v>
      </c>
      <c r="H35" s="20">
        <v>358.11</v>
      </c>
      <c r="I35">
        <v>1432.44</v>
      </c>
      <c r="J35" s="17" t="str">
        <f>IF('Main Data'!I35&gt;=5000,"High", "Low")</f>
        <v>Low</v>
      </c>
      <c r="K35" s="17">
        <f t="shared" si="0"/>
        <v>2023</v>
      </c>
      <c r="L35" s="17" t="str">
        <f t="shared" si="1"/>
        <v>Daniel Morgan</v>
      </c>
      <c r="M35" s="17" t="str">
        <f t="shared" si="2"/>
        <v>DANIEL MORGAN</v>
      </c>
      <c r="N35" s="20">
        <f t="shared" si="3"/>
        <v>1289.1960000000001</v>
      </c>
      <c r="O35" s="20" t="str">
        <f t="shared" si="4"/>
        <v>May-2023</v>
      </c>
      <c r="P35" s="17">
        <f t="shared" si="5"/>
        <v>257.83920000000001</v>
      </c>
      <c r="Q35" s="17" t="str">
        <f t="shared" si="6"/>
        <v>Pen Furniture</v>
      </c>
      <c r="R35" s="17" t="str">
        <f>IF('sales data'!I35&lt;3000,"Low",IF('sales data'!I35&lt;7999, "Medium","High"))</f>
        <v>Low</v>
      </c>
      <c r="S35" s="17" t="str">
        <f t="shared" si="7"/>
        <v>Regular</v>
      </c>
      <c r="T35" s="17">
        <f t="shared" si="8"/>
        <v>2281.7999999999997</v>
      </c>
      <c r="V35" s="28" t="s">
        <v>35</v>
      </c>
      <c r="W35">
        <v>23068.32</v>
      </c>
    </row>
    <row r="36" spans="1:23">
      <c r="A36">
        <v>2061</v>
      </c>
      <c r="B36" s="2">
        <v>45048</v>
      </c>
      <c r="C36" t="s">
        <v>104</v>
      </c>
      <c r="D36" t="s">
        <v>25</v>
      </c>
      <c r="E36" t="s">
        <v>14</v>
      </c>
      <c r="F36" t="s">
        <v>29</v>
      </c>
      <c r="G36">
        <v>3</v>
      </c>
      <c r="H36" s="20">
        <v>91.97</v>
      </c>
      <c r="I36">
        <v>275.91000000000003</v>
      </c>
      <c r="J36" s="17" t="str">
        <f>IF('Main Data'!I36&gt;=5000,"High", "Low")</f>
        <v>Low</v>
      </c>
      <c r="K36" s="17">
        <f t="shared" si="0"/>
        <v>2023</v>
      </c>
      <c r="L36" s="17" t="str">
        <f t="shared" si="1"/>
        <v>Jennifer Romero</v>
      </c>
      <c r="M36" s="17" t="str">
        <f t="shared" si="2"/>
        <v>JENNIFER ROMERO</v>
      </c>
      <c r="N36" s="20">
        <f t="shared" si="3"/>
        <v>248.31899999999999</v>
      </c>
      <c r="O36" s="20" t="str">
        <f t="shared" si="4"/>
        <v>May-2023</v>
      </c>
      <c r="P36" s="17">
        <f t="shared" si="5"/>
        <v>49.663800000000002</v>
      </c>
      <c r="Q36" s="17" t="str">
        <f t="shared" si="6"/>
        <v>Desk Furniture</v>
      </c>
      <c r="R36" s="17" t="str">
        <f>IF('sales data'!I36&lt;3000,"Low",IF('sales data'!I36&lt;7999, "Medium","High"))</f>
        <v>Low</v>
      </c>
      <c r="S36" s="17" t="str">
        <f t="shared" si="7"/>
        <v>Regular</v>
      </c>
      <c r="T36" s="17">
        <f t="shared" si="8"/>
        <v>1593.7699999999998</v>
      </c>
      <c r="V36" s="28" t="s">
        <v>12</v>
      </c>
      <c r="W36">
        <v>30478.44</v>
      </c>
    </row>
    <row r="37" spans="1:23">
      <c r="A37">
        <v>6344</v>
      </c>
      <c r="B37" s="2">
        <v>45049</v>
      </c>
      <c r="C37" t="s">
        <v>108</v>
      </c>
      <c r="D37" t="s">
        <v>10</v>
      </c>
      <c r="E37" t="s">
        <v>11</v>
      </c>
      <c r="F37" t="s">
        <v>15</v>
      </c>
      <c r="G37">
        <v>7</v>
      </c>
      <c r="H37" s="20">
        <v>295.81</v>
      </c>
      <c r="I37">
        <v>2070.67</v>
      </c>
      <c r="J37" s="17" t="str">
        <f>IF('Main Data'!I37&gt;=5000,"High", "Low")</f>
        <v>Low</v>
      </c>
      <c r="K37" s="17">
        <f t="shared" si="0"/>
        <v>2023</v>
      </c>
      <c r="L37" s="17" t="str">
        <f t="shared" si="1"/>
        <v>Michael Wong</v>
      </c>
      <c r="M37" s="17" t="str">
        <f t="shared" si="2"/>
        <v>MICHAEL WONG</v>
      </c>
      <c r="N37" s="20">
        <f t="shared" si="3"/>
        <v>1863.6029999999998</v>
      </c>
      <c r="O37" s="20" t="str">
        <f t="shared" si="4"/>
        <v>May-2023</v>
      </c>
      <c r="P37" s="17">
        <f t="shared" si="5"/>
        <v>372.72059999999999</v>
      </c>
      <c r="Q37" s="17" t="str">
        <f t="shared" si="6"/>
        <v>Table Office Supplies</v>
      </c>
      <c r="R37" s="17" t="str">
        <f>IF('sales data'!I37&lt;3000,"Low",IF('sales data'!I37&lt;7999, "Medium","High"))</f>
        <v>Low</v>
      </c>
      <c r="S37" s="17" t="str">
        <f t="shared" si="7"/>
        <v>Regular</v>
      </c>
      <c r="T37" s="17">
        <f t="shared" si="8"/>
        <v>1259.6733333333334</v>
      </c>
      <c r="V37" s="28" t="s">
        <v>21</v>
      </c>
      <c r="W37">
        <v>31041.52</v>
      </c>
    </row>
    <row r="38" spans="1:23">
      <c r="A38">
        <v>2021</v>
      </c>
      <c r="B38" s="2">
        <v>45049</v>
      </c>
      <c r="C38" t="s">
        <v>130</v>
      </c>
      <c r="D38" t="s">
        <v>25</v>
      </c>
      <c r="E38" t="s">
        <v>11</v>
      </c>
      <c r="F38" t="s">
        <v>18</v>
      </c>
      <c r="G38">
        <v>7</v>
      </c>
      <c r="H38" s="20">
        <v>691.52</v>
      </c>
      <c r="I38">
        <v>4840.6399999999994</v>
      </c>
      <c r="J38" s="17" t="str">
        <f>IF('Main Data'!I38&gt;=5000,"High", "Low")</f>
        <v>Low</v>
      </c>
      <c r="K38" s="17">
        <f t="shared" si="0"/>
        <v>2023</v>
      </c>
      <c r="L38" s="17" t="str">
        <f t="shared" si="1"/>
        <v>Katie Austin</v>
      </c>
      <c r="M38" s="17" t="str">
        <f t="shared" si="2"/>
        <v>KATIE AUSTIN</v>
      </c>
      <c r="N38" s="20">
        <f t="shared" si="3"/>
        <v>4356.576</v>
      </c>
      <c r="O38" s="20" t="str">
        <f t="shared" si="4"/>
        <v>May-2023</v>
      </c>
      <c r="P38" s="17">
        <f t="shared" si="5"/>
        <v>871.31519999999989</v>
      </c>
      <c r="Q38" s="17" t="str">
        <f t="shared" si="6"/>
        <v>Pen Office Supplies</v>
      </c>
      <c r="R38" s="17" t="str">
        <f>IF('sales data'!I38&lt;3000,"Low",IF('sales data'!I38&lt;7999, "Medium","High"))</f>
        <v>Medium</v>
      </c>
      <c r="S38" s="17" t="str">
        <f t="shared" si="7"/>
        <v>First Timer</v>
      </c>
      <c r="T38" s="17">
        <f t="shared" si="8"/>
        <v>2395.7399999999998</v>
      </c>
      <c r="V38" s="28" t="s">
        <v>18</v>
      </c>
      <c r="W38">
        <v>19224.150000000001</v>
      </c>
    </row>
    <row r="39" spans="1:23">
      <c r="A39">
        <v>5210</v>
      </c>
      <c r="B39" s="2">
        <v>45055</v>
      </c>
      <c r="C39" t="s">
        <v>493</v>
      </c>
      <c r="D39" t="s">
        <v>17</v>
      </c>
      <c r="E39" t="s">
        <v>20</v>
      </c>
      <c r="F39" t="s">
        <v>35</v>
      </c>
      <c r="G39">
        <v>3</v>
      </c>
      <c r="H39" s="20">
        <v>874.69</v>
      </c>
      <c r="I39">
        <v>2624.07</v>
      </c>
      <c r="J39" s="17" t="str">
        <f>IF('Main Data'!I39&gt;=5000,"High", "Low")</f>
        <v>Low</v>
      </c>
      <c r="K39" s="17">
        <f t="shared" si="0"/>
        <v>2023</v>
      </c>
      <c r="L39" s="17" t="str">
        <f t="shared" si="1"/>
        <v>April Flores</v>
      </c>
      <c r="M39" s="17" t="str">
        <f t="shared" si="2"/>
        <v>APRIL FLORES</v>
      </c>
      <c r="N39" s="20">
        <f t="shared" si="3"/>
        <v>2361.6630000000005</v>
      </c>
      <c r="O39" s="20" t="str">
        <f t="shared" si="4"/>
        <v>May-2023</v>
      </c>
      <c r="P39" s="17">
        <f t="shared" si="5"/>
        <v>472.33260000000001</v>
      </c>
      <c r="Q39" s="17" t="str">
        <f t="shared" si="6"/>
        <v>Laptop Electronics</v>
      </c>
      <c r="R39" s="17" t="str">
        <f>IF('sales data'!I39&lt;3000,"Low",IF('sales data'!I39&lt;7999, "Medium","High"))</f>
        <v>Low</v>
      </c>
      <c r="S39" s="17" t="str">
        <f t="shared" si="7"/>
        <v>Regular</v>
      </c>
      <c r="T39" s="17">
        <f t="shared" si="8"/>
        <v>3178.4599999999996</v>
      </c>
      <c r="V39" s="28" t="s">
        <v>26</v>
      </c>
      <c r="W39">
        <v>43468.2</v>
      </c>
    </row>
    <row r="40" spans="1:23">
      <c r="A40">
        <v>4891</v>
      </c>
      <c r="B40" s="2">
        <v>45055</v>
      </c>
      <c r="C40" t="s">
        <v>500</v>
      </c>
      <c r="D40" t="s">
        <v>10</v>
      </c>
      <c r="E40" t="s">
        <v>20</v>
      </c>
      <c r="F40" t="s">
        <v>26</v>
      </c>
      <c r="G40">
        <v>9</v>
      </c>
      <c r="H40" s="20">
        <v>635.24</v>
      </c>
      <c r="I40">
        <v>5717.16</v>
      </c>
      <c r="J40" s="17" t="str">
        <f>IF('Main Data'!I40&gt;=5000,"High", "Low")</f>
        <v>High</v>
      </c>
      <c r="K40" s="17">
        <f t="shared" si="0"/>
        <v>2023</v>
      </c>
      <c r="L40" s="17" t="str">
        <f t="shared" si="1"/>
        <v>Abigail Sullivan</v>
      </c>
      <c r="M40" s="17" t="str">
        <f t="shared" si="2"/>
        <v>ABIGAIL SULLIVAN</v>
      </c>
      <c r="N40" s="20">
        <f t="shared" si="3"/>
        <v>5145.4440000000004</v>
      </c>
      <c r="O40" s="20" t="str">
        <f t="shared" si="4"/>
        <v>May-2023</v>
      </c>
      <c r="P40" s="17">
        <f t="shared" si="5"/>
        <v>1029.0888</v>
      </c>
      <c r="Q40" s="17" t="str">
        <f t="shared" si="6"/>
        <v>Printer Electronics</v>
      </c>
      <c r="R40" s="17" t="str">
        <f>IF('sales data'!I40&lt;3000,"Low",IF('sales data'!I40&lt;7999, "Medium","High"))</f>
        <v>Medium</v>
      </c>
      <c r="S40" s="17" t="str">
        <f t="shared" si="7"/>
        <v>First Timer</v>
      </c>
      <c r="T40" s="17">
        <f t="shared" si="8"/>
        <v>4393.956666666666</v>
      </c>
      <c r="V40" s="28" t="s">
        <v>15</v>
      </c>
      <c r="W40">
        <v>12028.41</v>
      </c>
    </row>
    <row r="41" spans="1:23">
      <c r="A41">
        <v>8568</v>
      </c>
      <c r="B41" s="2">
        <v>45056</v>
      </c>
      <c r="C41" t="s">
        <v>75</v>
      </c>
      <c r="D41" t="s">
        <v>10</v>
      </c>
      <c r="E41" t="s">
        <v>11</v>
      </c>
      <c r="F41" t="s">
        <v>26</v>
      </c>
      <c r="G41">
        <v>2</v>
      </c>
      <c r="H41" s="20">
        <v>836.58</v>
      </c>
      <c r="I41">
        <v>1673.16</v>
      </c>
      <c r="J41" s="17" t="str">
        <f>IF('Main Data'!I41&gt;=5000,"High", "Low")</f>
        <v>Low</v>
      </c>
      <c r="K41" s="17">
        <f t="shared" si="0"/>
        <v>2023</v>
      </c>
      <c r="L41" s="17" t="str">
        <f t="shared" si="1"/>
        <v>William Howard</v>
      </c>
      <c r="M41" s="17" t="str">
        <f t="shared" si="2"/>
        <v>WILLIAM HOWARD</v>
      </c>
      <c r="N41" s="20">
        <f t="shared" si="3"/>
        <v>1505.8440000000001</v>
      </c>
      <c r="O41" s="20" t="str">
        <f t="shared" si="4"/>
        <v>May-2023</v>
      </c>
      <c r="P41" s="17">
        <f t="shared" si="5"/>
        <v>301.16879999999998</v>
      </c>
      <c r="Q41" s="17" t="str">
        <f t="shared" si="6"/>
        <v>Printer Office Supplies</v>
      </c>
      <c r="R41" s="17" t="str">
        <f>IF('sales data'!I41&lt;3000,"Low",IF('sales data'!I41&lt;7999, "Medium","High"))</f>
        <v>Low</v>
      </c>
      <c r="S41" s="17" t="str">
        <f t="shared" si="7"/>
        <v>Regular</v>
      </c>
      <c r="T41" s="17">
        <f t="shared" si="8"/>
        <v>3338.1299999999997</v>
      </c>
      <c r="V41" s="27" t="s">
        <v>14</v>
      </c>
      <c r="W41">
        <v>231904.62000000002</v>
      </c>
    </row>
    <row r="42" spans="1:23">
      <c r="A42">
        <v>3197</v>
      </c>
      <c r="B42" s="2">
        <v>45056</v>
      </c>
      <c r="C42" t="s">
        <v>387</v>
      </c>
      <c r="D42" t="s">
        <v>10</v>
      </c>
      <c r="E42" t="s">
        <v>14</v>
      </c>
      <c r="F42" t="s">
        <v>12</v>
      </c>
      <c r="G42">
        <v>3</v>
      </c>
      <c r="H42" s="20">
        <v>921.64</v>
      </c>
      <c r="I42">
        <v>2764.92</v>
      </c>
      <c r="J42" s="17" t="str">
        <f>IF('Main Data'!I42&gt;=5000,"High", "Low")</f>
        <v>Low</v>
      </c>
      <c r="K42" s="17">
        <f t="shared" si="0"/>
        <v>2023</v>
      </c>
      <c r="L42" s="17" t="str">
        <f t="shared" si="1"/>
        <v>Heather Berry</v>
      </c>
      <c r="M42" s="17" t="str">
        <f t="shared" si="2"/>
        <v>HEATHER BERRY</v>
      </c>
      <c r="N42" s="20">
        <f t="shared" si="3"/>
        <v>2488.4279999999999</v>
      </c>
      <c r="O42" s="20" t="str">
        <f t="shared" si="4"/>
        <v>May-2023</v>
      </c>
      <c r="P42" s="17">
        <f t="shared" si="5"/>
        <v>497.68560000000002</v>
      </c>
      <c r="Q42" s="17" t="str">
        <f t="shared" si="6"/>
        <v>Monitor Furniture</v>
      </c>
      <c r="R42" s="17" t="str">
        <f>IF('sales data'!I42&lt;3000,"Low",IF('sales data'!I42&lt;7999, "Medium","High"))</f>
        <v>Low</v>
      </c>
      <c r="S42" s="17" t="str">
        <f t="shared" si="7"/>
        <v>First Timer</v>
      </c>
      <c r="T42" s="17">
        <f t="shared" si="8"/>
        <v>3385.08</v>
      </c>
      <c r="V42" s="28" t="s">
        <v>43</v>
      </c>
      <c r="W42">
        <v>40614.920000000006</v>
      </c>
    </row>
    <row r="43" spans="1:23">
      <c r="A43">
        <v>9931</v>
      </c>
      <c r="B43" s="2">
        <v>45056</v>
      </c>
      <c r="C43" t="s">
        <v>537</v>
      </c>
      <c r="D43" t="s">
        <v>25</v>
      </c>
      <c r="E43" t="s">
        <v>20</v>
      </c>
      <c r="F43" t="s">
        <v>43</v>
      </c>
      <c r="G43">
        <v>6</v>
      </c>
      <c r="H43" s="20">
        <v>175.37</v>
      </c>
      <c r="I43">
        <v>1052.22</v>
      </c>
      <c r="J43" s="17" t="str">
        <f>IF('Main Data'!I43&gt;=5000,"High", "Low")</f>
        <v>Low</v>
      </c>
      <c r="K43" s="17">
        <f t="shared" si="0"/>
        <v>2023</v>
      </c>
      <c r="L43" s="17" t="str">
        <f t="shared" si="1"/>
        <v>Zachary Wells</v>
      </c>
      <c r="M43" s="17" t="str">
        <f t="shared" si="2"/>
        <v>ZACHARY WELLS</v>
      </c>
      <c r="N43" s="20">
        <f t="shared" si="3"/>
        <v>946.99800000000005</v>
      </c>
      <c r="O43" s="20" t="str">
        <f t="shared" si="4"/>
        <v>May-2023</v>
      </c>
      <c r="P43" s="17">
        <f t="shared" si="5"/>
        <v>189.39959999999999</v>
      </c>
      <c r="Q43" s="17" t="str">
        <f t="shared" si="6"/>
        <v>Chair Electronics</v>
      </c>
      <c r="R43" s="17" t="str">
        <f>IF('sales data'!I43&lt;3000,"Low",IF('sales data'!I43&lt;7999, "Medium","High"))</f>
        <v>Low</v>
      </c>
      <c r="S43" s="17" t="str">
        <f t="shared" si="7"/>
        <v>Regular</v>
      </c>
      <c r="T43" s="17">
        <f t="shared" si="8"/>
        <v>1830.1000000000001</v>
      </c>
      <c r="V43" s="28" t="s">
        <v>29</v>
      </c>
      <c r="W43">
        <v>58858.630000000005</v>
      </c>
    </row>
    <row r="44" spans="1:23">
      <c r="A44">
        <v>3356</v>
      </c>
      <c r="B44" s="2">
        <v>45057</v>
      </c>
      <c r="C44" t="s">
        <v>425</v>
      </c>
      <c r="D44" t="s">
        <v>31</v>
      </c>
      <c r="E44" t="s">
        <v>11</v>
      </c>
      <c r="F44" t="s">
        <v>12</v>
      </c>
      <c r="G44">
        <v>1</v>
      </c>
      <c r="H44" s="20">
        <v>96.99</v>
      </c>
      <c r="I44">
        <v>96.99</v>
      </c>
      <c r="J44" s="17" t="str">
        <f>IF('Main Data'!I44&gt;=5000,"High", "Low")</f>
        <v>Low</v>
      </c>
      <c r="K44" s="17">
        <f t="shared" si="0"/>
        <v>2023</v>
      </c>
      <c r="L44" s="17" t="str">
        <f t="shared" si="1"/>
        <v>Erin Moore</v>
      </c>
      <c r="M44" s="17" t="str">
        <f t="shared" si="2"/>
        <v>ERIN MOORE</v>
      </c>
      <c r="N44" s="20">
        <f t="shared" si="3"/>
        <v>87.290999999999997</v>
      </c>
      <c r="O44" s="20" t="str">
        <f t="shared" si="4"/>
        <v>May-2023</v>
      </c>
      <c r="P44" s="17">
        <f t="shared" si="5"/>
        <v>17.458199999999998</v>
      </c>
      <c r="Q44" s="17" t="str">
        <f t="shared" si="6"/>
        <v>Monitor Office Supplies</v>
      </c>
      <c r="R44" s="17" t="str">
        <f>IF('sales data'!I44&lt;3000,"Low",IF('sales data'!I44&lt;7999, "Medium","High"))</f>
        <v>Low</v>
      </c>
      <c r="S44" s="17" t="str">
        <f t="shared" si="7"/>
        <v>Regular</v>
      </c>
      <c r="T44" s="17">
        <f t="shared" si="8"/>
        <v>1304.71</v>
      </c>
      <c r="V44" s="28" t="s">
        <v>35</v>
      </c>
      <c r="W44">
        <v>33539.300000000003</v>
      </c>
    </row>
    <row r="45" spans="1:23">
      <c r="A45">
        <v>9618</v>
      </c>
      <c r="B45" s="2">
        <v>45057</v>
      </c>
      <c r="C45" t="s">
        <v>993</v>
      </c>
      <c r="D45" t="s">
        <v>17</v>
      </c>
      <c r="E45" t="s">
        <v>14</v>
      </c>
      <c r="F45" t="s">
        <v>12</v>
      </c>
      <c r="G45">
        <v>3</v>
      </c>
      <c r="H45" s="20">
        <v>173.17</v>
      </c>
      <c r="I45">
        <v>519.51</v>
      </c>
      <c r="J45" s="17" t="str">
        <f>IF('Main Data'!I45&gt;=5000,"High", "Low")</f>
        <v>Low</v>
      </c>
      <c r="K45" s="17">
        <f t="shared" si="0"/>
        <v>2023</v>
      </c>
      <c r="L45" s="17" t="str">
        <f t="shared" si="1"/>
        <v>Taylor Smith</v>
      </c>
      <c r="M45" s="17" t="str">
        <f t="shared" si="2"/>
        <v>TAYLOR SMITH</v>
      </c>
      <c r="N45" s="20">
        <f t="shared" si="3"/>
        <v>467.55899999999997</v>
      </c>
      <c r="O45" s="20" t="str">
        <f t="shared" si="4"/>
        <v>May-2023</v>
      </c>
      <c r="P45" s="17">
        <f t="shared" si="5"/>
        <v>93.511799999999994</v>
      </c>
      <c r="Q45" s="17" t="str">
        <f t="shared" si="6"/>
        <v>Monitor Furniture</v>
      </c>
      <c r="R45" s="17" t="str">
        <f>IF('sales data'!I45&lt;3000,"Low",IF('sales data'!I45&lt;7999, "Medium","High"))</f>
        <v>Low</v>
      </c>
      <c r="S45" s="17" t="str">
        <f t="shared" si="7"/>
        <v>Regular</v>
      </c>
      <c r="T45" s="17">
        <f t="shared" si="8"/>
        <v>556.24</v>
      </c>
      <c r="V45" s="28" t="s">
        <v>12</v>
      </c>
      <c r="W45">
        <v>22607.040000000001</v>
      </c>
    </row>
    <row r="46" spans="1:23">
      <c r="A46">
        <v>5451</v>
      </c>
      <c r="B46" s="2">
        <v>45058</v>
      </c>
      <c r="C46" t="s">
        <v>93</v>
      </c>
      <c r="D46" t="s">
        <v>17</v>
      </c>
      <c r="E46" t="s">
        <v>11</v>
      </c>
      <c r="F46" t="s">
        <v>43</v>
      </c>
      <c r="G46">
        <v>1</v>
      </c>
      <c r="H46" s="20">
        <v>601.44000000000005</v>
      </c>
      <c r="I46">
        <v>601.44000000000005</v>
      </c>
      <c r="J46" s="17" t="str">
        <f>IF('Main Data'!I46&gt;=5000,"High", "Low")</f>
        <v>Low</v>
      </c>
      <c r="K46" s="17">
        <f t="shared" si="0"/>
        <v>2023</v>
      </c>
      <c r="L46" s="17" t="str">
        <f t="shared" si="1"/>
        <v>Melissa Lee</v>
      </c>
      <c r="M46" s="17" t="str">
        <f t="shared" si="2"/>
        <v>MELISSA LEE</v>
      </c>
      <c r="N46" s="20">
        <f t="shared" si="3"/>
        <v>541.29600000000005</v>
      </c>
      <c r="O46" s="20" t="str">
        <f t="shared" si="4"/>
        <v>May-2023</v>
      </c>
      <c r="P46" s="17">
        <f t="shared" si="5"/>
        <v>108.25920000000001</v>
      </c>
      <c r="Q46" s="17" t="str">
        <f t="shared" si="6"/>
        <v>Chair Office Supplies</v>
      </c>
      <c r="R46" s="17" t="str">
        <f>IF('sales data'!I46&lt;3000,"Low",IF('sales data'!I46&lt;7999, "Medium","High"))</f>
        <v>Low</v>
      </c>
      <c r="S46" s="17" t="str">
        <f t="shared" si="7"/>
        <v>Regular</v>
      </c>
      <c r="T46" s="17">
        <f t="shared" si="8"/>
        <v>405.98</v>
      </c>
      <c r="V46" s="28" t="s">
        <v>21</v>
      </c>
      <c r="W46">
        <v>23822.149999999998</v>
      </c>
    </row>
    <row r="47" spans="1:23">
      <c r="A47">
        <v>1476</v>
      </c>
      <c r="B47" s="2">
        <v>45058</v>
      </c>
      <c r="C47" t="s">
        <v>220</v>
      </c>
      <c r="D47" t="s">
        <v>17</v>
      </c>
      <c r="E47" t="s">
        <v>14</v>
      </c>
      <c r="F47" t="s">
        <v>15</v>
      </c>
      <c r="G47">
        <v>7</v>
      </c>
      <c r="H47" s="20">
        <v>682.85</v>
      </c>
      <c r="I47">
        <v>4779.95</v>
      </c>
      <c r="J47" s="17" t="str">
        <f>IF('Main Data'!I47&gt;=5000,"High", "Low")</f>
        <v>Low</v>
      </c>
      <c r="K47" s="17">
        <f t="shared" si="0"/>
        <v>2023</v>
      </c>
      <c r="L47" s="17" t="str">
        <f t="shared" si="1"/>
        <v>Emily Page</v>
      </c>
      <c r="M47" s="17" t="str">
        <f t="shared" si="2"/>
        <v>EMILY PAGE</v>
      </c>
      <c r="N47" s="20">
        <f t="shared" si="3"/>
        <v>4301.9549999999999</v>
      </c>
      <c r="O47" s="20" t="str">
        <f t="shared" si="4"/>
        <v>May-2023</v>
      </c>
      <c r="P47" s="17">
        <f t="shared" si="5"/>
        <v>860.39099999999996</v>
      </c>
      <c r="Q47" s="17" t="str">
        <f t="shared" si="6"/>
        <v>Table Furniture</v>
      </c>
      <c r="R47" s="17" t="str">
        <f>IF('sales data'!I47&lt;3000,"Low",IF('sales data'!I47&lt;7999, "Medium","High"))</f>
        <v>Medium</v>
      </c>
      <c r="S47" s="17" t="str">
        <f t="shared" si="7"/>
        <v>First Timer</v>
      </c>
      <c r="T47" s="17">
        <f t="shared" si="8"/>
        <v>1966.9666666666665</v>
      </c>
      <c r="V47" s="28" t="s">
        <v>18</v>
      </c>
      <c r="W47">
        <v>12487.68</v>
      </c>
    </row>
    <row r="48" spans="1:23">
      <c r="A48">
        <v>5980</v>
      </c>
      <c r="B48" s="2">
        <v>45059</v>
      </c>
      <c r="C48" t="s">
        <v>432</v>
      </c>
      <c r="D48" t="s">
        <v>10</v>
      </c>
      <c r="E48" t="s">
        <v>11</v>
      </c>
      <c r="F48" t="s">
        <v>35</v>
      </c>
      <c r="G48">
        <v>1</v>
      </c>
      <c r="H48" s="20">
        <v>692.57</v>
      </c>
      <c r="I48">
        <v>692.57</v>
      </c>
      <c r="J48" s="17" t="str">
        <f>IF('Main Data'!I48&gt;=5000,"High", "Low")</f>
        <v>Low</v>
      </c>
      <c r="K48" s="17">
        <f t="shared" si="0"/>
        <v>2023</v>
      </c>
      <c r="L48" s="17" t="str">
        <f t="shared" si="1"/>
        <v>Frank Webster</v>
      </c>
      <c r="M48" s="17" t="str">
        <f t="shared" si="2"/>
        <v>FRANK WEBSTER</v>
      </c>
      <c r="N48" s="20">
        <f t="shared" si="3"/>
        <v>623.3130000000001</v>
      </c>
      <c r="O48" s="20" t="str">
        <f t="shared" si="4"/>
        <v>May-2023</v>
      </c>
      <c r="P48" s="17">
        <f t="shared" si="5"/>
        <v>124.6626</v>
      </c>
      <c r="Q48" s="17" t="str">
        <f t="shared" si="6"/>
        <v>Laptop Office Supplies</v>
      </c>
      <c r="R48" s="17" t="str">
        <f>IF('sales data'!I48&lt;3000,"Low",IF('sales data'!I48&lt;7999, "Medium","High"))</f>
        <v>Low</v>
      </c>
      <c r="S48" s="17" t="str">
        <f t="shared" si="7"/>
        <v>Regular</v>
      </c>
      <c r="T48" s="17">
        <f t="shared" si="8"/>
        <v>2024.653333333333</v>
      </c>
      <c r="V48" s="28" t="s">
        <v>26</v>
      </c>
      <c r="W48">
        <v>23094.879999999997</v>
      </c>
    </row>
    <row r="49" spans="1:23">
      <c r="A49">
        <v>4040</v>
      </c>
      <c r="B49" s="2">
        <v>45060</v>
      </c>
      <c r="C49" t="s">
        <v>294</v>
      </c>
      <c r="D49" t="s">
        <v>17</v>
      </c>
      <c r="E49" t="s">
        <v>20</v>
      </c>
      <c r="F49" t="s">
        <v>43</v>
      </c>
      <c r="G49">
        <v>1</v>
      </c>
      <c r="H49" s="20">
        <v>700.5</v>
      </c>
      <c r="I49">
        <v>700.5</v>
      </c>
      <c r="J49" s="17" t="str">
        <f>IF('Main Data'!I49&gt;=5000,"High", "Low")</f>
        <v>Low</v>
      </c>
      <c r="K49" s="17">
        <f t="shared" si="0"/>
        <v>2023</v>
      </c>
      <c r="L49" s="17" t="str">
        <f t="shared" si="1"/>
        <v>Pamela Horton</v>
      </c>
      <c r="M49" s="17" t="str">
        <f t="shared" si="2"/>
        <v>PAMELA HORTON</v>
      </c>
      <c r="N49" s="20">
        <f t="shared" si="3"/>
        <v>630.45000000000005</v>
      </c>
      <c r="O49" s="20" t="str">
        <f t="shared" si="4"/>
        <v>May-2023</v>
      </c>
      <c r="P49" s="17">
        <f t="shared" si="5"/>
        <v>126.08999999999999</v>
      </c>
      <c r="Q49" s="17" t="str">
        <f t="shared" si="6"/>
        <v>Chair Electronics</v>
      </c>
      <c r="R49" s="17" t="str">
        <f>IF('sales data'!I49&lt;3000,"Low",IF('sales data'!I49&lt;7999, "Medium","High"))</f>
        <v>Low</v>
      </c>
      <c r="S49" s="17" t="str">
        <f t="shared" si="7"/>
        <v>Regular</v>
      </c>
      <c r="T49" s="17">
        <f t="shared" si="8"/>
        <v>2057.6733333333332</v>
      </c>
      <c r="V49" s="28" t="s">
        <v>15</v>
      </c>
      <c r="W49">
        <v>16880.02</v>
      </c>
    </row>
    <row r="50" spans="1:23">
      <c r="A50">
        <v>5719</v>
      </c>
      <c r="B50" s="2">
        <v>45060</v>
      </c>
      <c r="C50" t="s">
        <v>631</v>
      </c>
      <c r="D50" t="s">
        <v>17</v>
      </c>
      <c r="E50" t="s">
        <v>20</v>
      </c>
      <c r="F50" t="s">
        <v>18</v>
      </c>
      <c r="G50">
        <v>5</v>
      </c>
      <c r="H50" s="20">
        <v>623.29999999999995</v>
      </c>
      <c r="I50">
        <v>3116.5</v>
      </c>
      <c r="J50" s="17" t="str">
        <f>IF('Main Data'!I50&gt;=5000,"High", "Low")</f>
        <v>Low</v>
      </c>
      <c r="K50" s="17">
        <f t="shared" si="0"/>
        <v>2023</v>
      </c>
      <c r="L50" s="17" t="str">
        <f t="shared" si="1"/>
        <v>Tammy Bender</v>
      </c>
      <c r="M50" s="17" t="str">
        <f t="shared" si="2"/>
        <v>TAMMY BENDER</v>
      </c>
      <c r="N50" s="20">
        <f t="shared" si="3"/>
        <v>2804.8500000000004</v>
      </c>
      <c r="O50" s="20" t="str">
        <f t="shared" si="4"/>
        <v>May-2023</v>
      </c>
      <c r="P50" s="17">
        <f t="shared" si="5"/>
        <v>560.97</v>
      </c>
      <c r="Q50" s="17" t="str">
        <f t="shared" si="6"/>
        <v>Pen Electronics</v>
      </c>
      <c r="R50" s="17" t="str">
        <f>IF('sales data'!I50&lt;3000,"Low",IF('sales data'!I50&lt;7999, "Medium","High"))</f>
        <v>Medium</v>
      </c>
      <c r="S50" s="17" t="str">
        <f t="shared" si="7"/>
        <v>Regular</v>
      </c>
      <c r="T50" s="17">
        <f t="shared" si="8"/>
        <v>1503.1899999999998</v>
      </c>
      <c r="V50" s="27" t="s">
        <v>11</v>
      </c>
      <c r="W50">
        <v>203826.74000000002</v>
      </c>
    </row>
    <row r="51" spans="1:23">
      <c r="A51">
        <v>7002</v>
      </c>
      <c r="B51" s="2">
        <v>45060</v>
      </c>
      <c r="C51" t="s">
        <v>690</v>
      </c>
      <c r="D51" t="s">
        <v>10</v>
      </c>
      <c r="E51" t="s">
        <v>11</v>
      </c>
      <c r="F51" t="s">
        <v>18</v>
      </c>
      <c r="G51">
        <v>1</v>
      </c>
      <c r="H51" s="20">
        <v>219.92</v>
      </c>
      <c r="I51">
        <v>219.92</v>
      </c>
      <c r="J51" s="17" t="str">
        <f>IF('Main Data'!I51&gt;=5000,"High", "Low")</f>
        <v>Low</v>
      </c>
      <c r="K51" s="17">
        <f t="shared" si="0"/>
        <v>2023</v>
      </c>
      <c r="L51" s="17" t="str">
        <f t="shared" si="1"/>
        <v>Danielle Doyle</v>
      </c>
      <c r="M51" s="17" t="str">
        <f t="shared" si="2"/>
        <v>DANIELLE DOYLE</v>
      </c>
      <c r="N51" s="20">
        <f t="shared" si="3"/>
        <v>197.928</v>
      </c>
      <c r="O51" s="20" t="str">
        <f t="shared" si="4"/>
        <v>May-2023</v>
      </c>
      <c r="P51" s="17">
        <f t="shared" si="5"/>
        <v>39.585599999999999</v>
      </c>
      <c r="Q51" s="17" t="str">
        <f t="shared" si="6"/>
        <v>Pen Office Supplies</v>
      </c>
      <c r="R51" s="17" t="str">
        <f>IF('sales data'!I51&lt;3000,"Low",IF('sales data'!I51&lt;7999, "Medium","High"))</f>
        <v>Low</v>
      </c>
      <c r="S51" s="17" t="str">
        <f t="shared" si="7"/>
        <v>Regular</v>
      </c>
      <c r="T51" s="17">
        <f t="shared" si="8"/>
        <v>1345.64</v>
      </c>
      <c r="V51" s="28" t="s">
        <v>43</v>
      </c>
      <c r="W51">
        <v>39561.869999999995</v>
      </c>
    </row>
    <row r="52" spans="1:23">
      <c r="A52">
        <v>1287</v>
      </c>
      <c r="B52" s="2">
        <v>45061</v>
      </c>
      <c r="C52" t="s">
        <v>267</v>
      </c>
      <c r="D52" t="s">
        <v>10</v>
      </c>
      <c r="E52" t="s">
        <v>11</v>
      </c>
      <c r="F52" t="s">
        <v>12</v>
      </c>
      <c r="G52">
        <v>4</v>
      </c>
      <c r="H52" s="20">
        <v>555.35</v>
      </c>
      <c r="I52">
        <v>2221.4</v>
      </c>
      <c r="J52" s="17" t="str">
        <f>IF('Main Data'!I52&gt;=5000,"High", "Low")</f>
        <v>Low</v>
      </c>
      <c r="K52" s="17">
        <f t="shared" si="0"/>
        <v>2023</v>
      </c>
      <c r="L52" s="17" t="str">
        <f t="shared" si="1"/>
        <v>Christina Taylor</v>
      </c>
      <c r="M52" s="17" t="str">
        <f t="shared" si="2"/>
        <v>CHRISTINA TAYLOR</v>
      </c>
      <c r="N52" s="20">
        <f t="shared" si="3"/>
        <v>1999.2600000000002</v>
      </c>
      <c r="O52" s="20" t="str">
        <f t="shared" si="4"/>
        <v>May-2023</v>
      </c>
      <c r="P52" s="17">
        <f t="shared" si="5"/>
        <v>399.85199999999998</v>
      </c>
      <c r="Q52" s="17" t="str">
        <f t="shared" si="6"/>
        <v>Monitor Office Supplies</v>
      </c>
      <c r="R52" s="17" t="str">
        <f>IF('sales data'!I52&lt;3000,"Low",IF('sales data'!I52&lt;7999, "Medium","High"))</f>
        <v>Low</v>
      </c>
      <c r="S52" s="17" t="str">
        <f t="shared" si="7"/>
        <v>Regular</v>
      </c>
      <c r="T52" s="17">
        <f t="shared" si="8"/>
        <v>1852.6066666666666</v>
      </c>
      <c r="V52" s="28" t="s">
        <v>29</v>
      </c>
      <c r="W52">
        <v>12265.27</v>
      </c>
    </row>
    <row r="53" spans="1:23">
      <c r="A53">
        <v>4686</v>
      </c>
      <c r="B53" s="2">
        <v>45062</v>
      </c>
      <c r="C53" t="s">
        <v>278</v>
      </c>
      <c r="D53" t="s">
        <v>10</v>
      </c>
      <c r="E53" t="s">
        <v>20</v>
      </c>
      <c r="F53" t="s">
        <v>26</v>
      </c>
      <c r="G53">
        <v>6</v>
      </c>
      <c r="H53" s="20">
        <v>852.69</v>
      </c>
      <c r="I53">
        <v>5116.1400000000003</v>
      </c>
      <c r="J53" s="17" t="str">
        <f>IF('Main Data'!I53&gt;=5000,"High", "Low")</f>
        <v>High</v>
      </c>
      <c r="K53" s="17">
        <f t="shared" si="0"/>
        <v>2023</v>
      </c>
      <c r="L53" s="17" t="str">
        <f t="shared" si="1"/>
        <v>Aaron Griffin</v>
      </c>
      <c r="M53" s="17" t="str">
        <f t="shared" si="2"/>
        <v>AARON GRIFFIN</v>
      </c>
      <c r="N53" s="20">
        <f t="shared" si="3"/>
        <v>4604.5259999999998</v>
      </c>
      <c r="O53" s="20" t="str">
        <f t="shared" si="4"/>
        <v>May-2023</v>
      </c>
      <c r="P53" s="17">
        <f t="shared" si="5"/>
        <v>920.90520000000004</v>
      </c>
      <c r="Q53" s="17" t="str">
        <f t="shared" si="6"/>
        <v>Printer Electronics</v>
      </c>
      <c r="R53" s="17" t="str">
        <f>IF('sales data'!I53&lt;3000,"Low",IF('sales data'!I53&lt;7999, "Medium","High"))</f>
        <v>Medium</v>
      </c>
      <c r="S53" s="17" t="str">
        <f t="shared" si="7"/>
        <v>Regular</v>
      </c>
      <c r="T53" s="17">
        <f t="shared" si="8"/>
        <v>2519.1533333333336</v>
      </c>
      <c r="V53" s="28" t="s">
        <v>35</v>
      </c>
      <c r="W53">
        <v>13818.93</v>
      </c>
    </row>
    <row r="54" spans="1:23">
      <c r="A54">
        <v>2224</v>
      </c>
      <c r="B54" s="2">
        <v>45063</v>
      </c>
      <c r="C54" t="s">
        <v>117</v>
      </c>
      <c r="D54" t="s">
        <v>25</v>
      </c>
      <c r="E54" t="s">
        <v>14</v>
      </c>
      <c r="F54" t="s">
        <v>15</v>
      </c>
      <c r="G54">
        <v>8</v>
      </c>
      <c r="H54" s="20">
        <v>222.79</v>
      </c>
      <c r="I54">
        <v>1782.32</v>
      </c>
      <c r="J54" s="17" t="str">
        <f>IF('Main Data'!I54&gt;=5000,"High", "Low")</f>
        <v>Low</v>
      </c>
      <c r="K54" s="17">
        <f t="shared" si="0"/>
        <v>2023</v>
      </c>
      <c r="L54" s="17" t="str">
        <f t="shared" si="1"/>
        <v>Joseph Pierce</v>
      </c>
      <c r="M54" s="17" t="str">
        <f t="shared" si="2"/>
        <v>JOSEPH PIERCE</v>
      </c>
      <c r="N54" s="20">
        <f t="shared" si="3"/>
        <v>1604.088</v>
      </c>
      <c r="O54" s="20" t="str">
        <f t="shared" si="4"/>
        <v>May-2023</v>
      </c>
      <c r="P54" s="17">
        <f t="shared" si="5"/>
        <v>320.81759999999997</v>
      </c>
      <c r="Q54" s="17" t="str">
        <f t="shared" si="6"/>
        <v>Table Furniture</v>
      </c>
      <c r="R54" s="17" t="str">
        <f>IF('sales data'!I54&lt;3000,"Low",IF('sales data'!I54&lt;7999, "Medium","High"))</f>
        <v>Low</v>
      </c>
      <c r="S54" s="17" t="str">
        <f t="shared" si="7"/>
        <v>Regular</v>
      </c>
      <c r="T54" s="17">
        <f t="shared" si="8"/>
        <v>3039.9533333333334</v>
      </c>
      <c r="V54" s="28" t="s">
        <v>12</v>
      </c>
      <c r="W54">
        <v>32985.11</v>
      </c>
    </row>
    <row r="55" spans="1:23">
      <c r="A55">
        <v>6200</v>
      </c>
      <c r="B55" s="2">
        <v>45063</v>
      </c>
      <c r="C55" t="s">
        <v>609</v>
      </c>
      <c r="D55" t="s">
        <v>31</v>
      </c>
      <c r="E55" t="s">
        <v>20</v>
      </c>
      <c r="F55" t="s">
        <v>26</v>
      </c>
      <c r="G55">
        <v>5</v>
      </c>
      <c r="H55" s="20">
        <v>333.76</v>
      </c>
      <c r="I55">
        <v>1668.8</v>
      </c>
      <c r="J55" s="17" t="str">
        <f>IF('Main Data'!I55&gt;=5000,"High", "Low")</f>
        <v>Low</v>
      </c>
      <c r="K55" s="17">
        <f t="shared" si="0"/>
        <v>2023</v>
      </c>
      <c r="L55" s="17" t="str">
        <f t="shared" si="1"/>
        <v>Rachel Curtis</v>
      </c>
      <c r="M55" s="17" t="str">
        <f t="shared" si="2"/>
        <v>RACHEL CURTIS</v>
      </c>
      <c r="N55" s="20">
        <f t="shared" si="3"/>
        <v>1501.92</v>
      </c>
      <c r="O55" s="20" t="str">
        <f t="shared" si="4"/>
        <v>May-2023</v>
      </c>
      <c r="P55" s="17">
        <f t="shared" si="5"/>
        <v>300.38399999999996</v>
      </c>
      <c r="Q55" s="17" t="str">
        <f t="shared" si="6"/>
        <v>Printer Electronics</v>
      </c>
      <c r="R55" s="17" t="str">
        <f>IF('sales data'!I55&lt;3000,"Low",IF('sales data'!I55&lt;7999, "Medium","High"))</f>
        <v>Low</v>
      </c>
      <c r="S55" s="17" t="str">
        <f t="shared" si="7"/>
        <v>First Timer</v>
      </c>
      <c r="T55" s="17">
        <f t="shared" si="8"/>
        <v>2855.7533333333336</v>
      </c>
      <c r="V55" s="28" t="s">
        <v>21</v>
      </c>
      <c r="W55">
        <v>43550.05</v>
      </c>
    </row>
    <row r="56" spans="1:23">
      <c r="A56">
        <v>8914</v>
      </c>
      <c r="B56" s="2">
        <v>45065</v>
      </c>
      <c r="C56" t="s">
        <v>402</v>
      </c>
      <c r="D56" t="s">
        <v>10</v>
      </c>
      <c r="E56" t="s">
        <v>14</v>
      </c>
      <c r="F56" t="s">
        <v>12</v>
      </c>
      <c r="G56">
        <v>5</v>
      </c>
      <c r="H56" s="20">
        <v>460.67</v>
      </c>
      <c r="I56">
        <v>2303.35</v>
      </c>
      <c r="J56" s="17" t="str">
        <f>IF('Main Data'!I56&gt;=5000,"High", "Low")</f>
        <v>Low</v>
      </c>
      <c r="K56" s="17">
        <f t="shared" si="0"/>
        <v>2023</v>
      </c>
      <c r="L56" s="17" t="str">
        <f t="shared" si="1"/>
        <v>Corey Clarke</v>
      </c>
      <c r="M56" s="17" t="str">
        <f t="shared" si="2"/>
        <v>COREY CLARKE</v>
      </c>
      <c r="N56" s="20">
        <f t="shared" si="3"/>
        <v>2073.0149999999999</v>
      </c>
      <c r="O56" s="20" t="str">
        <f t="shared" si="4"/>
        <v>May-2023</v>
      </c>
      <c r="P56" s="17">
        <f t="shared" si="5"/>
        <v>414.60299999999995</v>
      </c>
      <c r="Q56" s="17" t="str">
        <f t="shared" si="6"/>
        <v>Monitor Furniture</v>
      </c>
      <c r="R56" s="17" t="str">
        <f>IF('sales data'!I56&lt;3000,"Low",IF('sales data'!I56&lt;7999, "Medium","High"))</f>
        <v>Low</v>
      </c>
      <c r="S56" s="17" t="str">
        <f t="shared" si="7"/>
        <v>Regular</v>
      </c>
      <c r="T56" s="17">
        <f t="shared" si="8"/>
        <v>1918.1566666666665</v>
      </c>
      <c r="V56" s="28" t="s">
        <v>18</v>
      </c>
      <c r="W56">
        <v>21406.03</v>
      </c>
    </row>
    <row r="57" spans="1:23">
      <c r="A57">
        <v>4375</v>
      </c>
      <c r="B57" s="2">
        <v>45067</v>
      </c>
      <c r="C57" t="s">
        <v>507</v>
      </c>
      <c r="D57" t="s">
        <v>10</v>
      </c>
      <c r="E57" t="s">
        <v>20</v>
      </c>
      <c r="F57" t="s">
        <v>43</v>
      </c>
      <c r="G57">
        <v>8</v>
      </c>
      <c r="H57" s="20">
        <v>971.68</v>
      </c>
      <c r="I57">
        <v>7773.44</v>
      </c>
      <c r="J57" s="17" t="str">
        <f>IF('Main Data'!I57&gt;=5000,"High", "Low")</f>
        <v>High</v>
      </c>
      <c r="K57" s="17">
        <f t="shared" si="0"/>
        <v>2023</v>
      </c>
      <c r="L57" s="17" t="str">
        <f t="shared" si="1"/>
        <v>Charles Flowers</v>
      </c>
      <c r="M57" s="17" t="str">
        <f t="shared" si="2"/>
        <v>CHARLES FLOWERS</v>
      </c>
      <c r="N57" s="20">
        <f t="shared" si="3"/>
        <v>6996.0959999999995</v>
      </c>
      <c r="O57" s="20" t="str">
        <f t="shared" si="4"/>
        <v>May-2023</v>
      </c>
      <c r="P57" s="17">
        <f t="shared" si="5"/>
        <v>1399.2191999999998</v>
      </c>
      <c r="Q57" s="17" t="str">
        <f t="shared" si="6"/>
        <v>Chair Electronics</v>
      </c>
      <c r="R57" s="17" t="str">
        <f>IF('sales data'!I57&lt;3000,"Low",IF('sales data'!I57&lt;7999, "Medium","High"))</f>
        <v>Medium</v>
      </c>
      <c r="S57" s="17" t="str">
        <f t="shared" si="7"/>
        <v>Regular</v>
      </c>
      <c r="T57" s="17">
        <f t="shared" si="8"/>
        <v>3915.1966666666667</v>
      </c>
      <c r="V57" s="28" t="s">
        <v>26</v>
      </c>
      <c r="W57">
        <v>14958.47</v>
      </c>
    </row>
    <row r="58" spans="1:23">
      <c r="A58">
        <v>8477</v>
      </c>
      <c r="B58" s="2">
        <v>45068</v>
      </c>
      <c r="C58" t="s">
        <v>202</v>
      </c>
      <c r="D58" t="s">
        <v>10</v>
      </c>
      <c r="E58" t="s">
        <v>20</v>
      </c>
      <c r="F58" t="s">
        <v>12</v>
      </c>
      <c r="G58">
        <v>4</v>
      </c>
      <c r="H58" s="20">
        <v>485.08</v>
      </c>
      <c r="I58">
        <v>1940.32</v>
      </c>
      <c r="J58" s="17" t="str">
        <f>IF('Main Data'!I58&gt;=5000,"High", "Low")</f>
        <v>Low</v>
      </c>
      <c r="K58" s="17">
        <f t="shared" si="0"/>
        <v>2023</v>
      </c>
      <c r="L58" s="17" t="str">
        <f t="shared" si="1"/>
        <v>Christopher Norris</v>
      </c>
      <c r="M58" s="17" t="str">
        <f t="shared" si="2"/>
        <v>CHRISTOPHER NORRIS</v>
      </c>
      <c r="N58" s="20">
        <f t="shared" si="3"/>
        <v>1746.288</v>
      </c>
      <c r="O58" s="20" t="str">
        <f t="shared" si="4"/>
        <v>May-2023</v>
      </c>
      <c r="P58" s="17">
        <f t="shared" si="5"/>
        <v>349.25759999999997</v>
      </c>
      <c r="Q58" s="17" t="str">
        <f t="shared" si="6"/>
        <v>Monitor Electronics</v>
      </c>
      <c r="R58" s="17" t="str">
        <f>IF('sales data'!I58&lt;3000,"Low",IF('sales data'!I58&lt;7999, "Medium","High"))</f>
        <v>Low</v>
      </c>
      <c r="S58" s="17" t="str">
        <f t="shared" si="7"/>
        <v>Regular</v>
      </c>
      <c r="T58" s="17">
        <f t="shared" si="8"/>
        <v>4005.7033333333329</v>
      </c>
      <c r="V58" s="28" t="s">
        <v>15</v>
      </c>
      <c r="W58">
        <v>25281.01</v>
      </c>
    </row>
    <row r="59" spans="1:23">
      <c r="A59">
        <v>2282</v>
      </c>
      <c r="B59" s="2">
        <v>45069</v>
      </c>
      <c r="C59" t="s">
        <v>602</v>
      </c>
      <c r="D59" t="s">
        <v>17</v>
      </c>
      <c r="E59" t="s">
        <v>14</v>
      </c>
      <c r="F59" t="s">
        <v>21</v>
      </c>
      <c r="G59">
        <v>5</v>
      </c>
      <c r="H59" s="20">
        <v>412.84</v>
      </c>
      <c r="I59">
        <v>2064.1999999999998</v>
      </c>
      <c r="J59" s="17" t="str">
        <f>IF('Main Data'!I59&gt;=5000,"High", "Low")</f>
        <v>Low</v>
      </c>
      <c r="K59" s="17">
        <f t="shared" si="0"/>
        <v>2023</v>
      </c>
      <c r="L59" s="17" t="str">
        <f t="shared" si="1"/>
        <v>Jacob Castro</v>
      </c>
      <c r="M59" s="17" t="str">
        <f t="shared" si="2"/>
        <v>JACOB CASTRO</v>
      </c>
      <c r="N59" s="20">
        <f t="shared" si="3"/>
        <v>1857.78</v>
      </c>
      <c r="O59" s="20" t="str">
        <f t="shared" si="4"/>
        <v>May-2023</v>
      </c>
      <c r="P59" s="17">
        <f t="shared" si="5"/>
        <v>371.55599999999993</v>
      </c>
      <c r="Q59" s="17" t="str">
        <f t="shared" si="6"/>
        <v>Notebook Furniture</v>
      </c>
      <c r="R59" s="17" t="str">
        <f>IF('sales data'!I59&lt;3000,"Low",IF('sales data'!I59&lt;7999, "Medium","High"))</f>
        <v>Low</v>
      </c>
      <c r="S59" s="17" t="str">
        <f t="shared" si="7"/>
        <v>Regular</v>
      </c>
      <c r="T59" s="17">
        <f t="shared" si="8"/>
        <v>3925.9866666666662</v>
      </c>
      <c r="V59" s="22" t="s">
        <v>10</v>
      </c>
      <c r="W59">
        <v>631117.14000000013</v>
      </c>
    </row>
    <row r="60" spans="1:23">
      <c r="A60">
        <v>2963</v>
      </c>
      <c r="B60" s="2">
        <v>45070</v>
      </c>
      <c r="C60" t="s">
        <v>485</v>
      </c>
      <c r="D60" t="s">
        <v>31</v>
      </c>
      <c r="E60" t="s">
        <v>14</v>
      </c>
      <c r="F60" t="s">
        <v>21</v>
      </c>
      <c r="G60">
        <v>5</v>
      </c>
      <c r="H60" s="20">
        <v>352.48</v>
      </c>
      <c r="I60">
        <v>1762.4</v>
      </c>
      <c r="J60" s="17" t="str">
        <f>IF('Main Data'!I60&gt;=5000,"High", "Low")</f>
        <v>Low</v>
      </c>
      <c r="K60" s="17">
        <f t="shared" si="0"/>
        <v>2023</v>
      </c>
      <c r="L60" s="17" t="str">
        <f t="shared" si="1"/>
        <v>Timothy Gibson</v>
      </c>
      <c r="M60" s="17" t="str">
        <f t="shared" si="2"/>
        <v>TIMOTHY GIBSON</v>
      </c>
      <c r="N60" s="20">
        <f t="shared" si="3"/>
        <v>1586.16</v>
      </c>
      <c r="O60" s="20" t="str">
        <f t="shared" si="4"/>
        <v>May-2023</v>
      </c>
      <c r="P60" s="17">
        <f t="shared" si="5"/>
        <v>317.23200000000003</v>
      </c>
      <c r="Q60" s="17" t="str">
        <f t="shared" si="6"/>
        <v>Notebook Furniture</v>
      </c>
      <c r="R60" s="17" t="str">
        <f>IF('sales data'!I60&lt;3000,"Low",IF('sales data'!I60&lt;7999, "Medium","High"))</f>
        <v>Low</v>
      </c>
      <c r="S60" s="17" t="str">
        <f t="shared" si="7"/>
        <v>Regular</v>
      </c>
      <c r="T60" s="17">
        <f t="shared" si="8"/>
        <v>1922.3066666666666</v>
      </c>
      <c r="V60" s="27" t="s">
        <v>20</v>
      </c>
      <c r="W60">
        <v>204364.85</v>
      </c>
    </row>
    <row r="61" spans="1:23">
      <c r="A61">
        <v>2086</v>
      </c>
      <c r="B61" s="2">
        <v>45070</v>
      </c>
      <c r="C61" t="s">
        <v>502</v>
      </c>
      <c r="D61" t="s">
        <v>31</v>
      </c>
      <c r="E61" t="s">
        <v>11</v>
      </c>
      <c r="F61" t="s">
        <v>43</v>
      </c>
      <c r="G61">
        <v>2</v>
      </c>
      <c r="H61" s="20">
        <v>140.25</v>
      </c>
      <c r="I61">
        <v>280.5</v>
      </c>
      <c r="J61" s="17" t="str">
        <f>IF('Main Data'!I61&gt;=5000,"High", "Low")</f>
        <v>Low</v>
      </c>
      <c r="K61" s="17">
        <f t="shared" si="0"/>
        <v>2023</v>
      </c>
      <c r="L61" s="17" t="str">
        <f t="shared" si="1"/>
        <v>Elizabeth Rice</v>
      </c>
      <c r="M61" s="17" t="str">
        <f t="shared" si="2"/>
        <v>ELIZABETH RICE</v>
      </c>
      <c r="N61" s="20">
        <f t="shared" si="3"/>
        <v>252.45000000000002</v>
      </c>
      <c r="O61" s="20" t="str">
        <f t="shared" si="4"/>
        <v>May-2023</v>
      </c>
      <c r="P61" s="17">
        <f t="shared" si="5"/>
        <v>50.489999999999995</v>
      </c>
      <c r="Q61" s="17" t="str">
        <f t="shared" si="6"/>
        <v>Chair Office Supplies</v>
      </c>
      <c r="R61" s="17" t="str">
        <f>IF('sales data'!I61&lt;3000,"Low",IF('sales data'!I61&lt;7999, "Medium","High"))</f>
        <v>Low</v>
      </c>
      <c r="S61" s="17" t="str">
        <f t="shared" si="7"/>
        <v>First Timer</v>
      </c>
      <c r="T61" s="17">
        <f t="shared" si="8"/>
        <v>1369.0333333333335</v>
      </c>
      <c r="V61" s="28" t="s">
        <v>43</v>
      </c>
      <c r="W61">
        <v>44747.18</v>
      </c>
    </row>
    <row r="62" spans="1:23">
      <c r="A62">
        <v>8217</v>
      </c>
      <c r="B62" s="2">
        <v>45070</v>
      </c>
      <c r="C62" t="s">
        <v>648</v>
      </c>
      <c r="D62" t="s">
        <v>17</v>
      </c>
      <c r="E62" t="s">
        <v>20</v>
      </c>
      <c r="F62" t="s">
        <v>12</v>
      </c>
      <c r="G62">
        <v>4</v>
      </c>
      <c r="H62" s="20">
        <v>28.05</v>
      </c>
      <c r="I62">
        <v>112.2</v>
      </c>
      <c r="J62" s="17" t="str">
        <f>IF('Main Data'!I62&gt;=5000,"High", "Low")</f>
        <v>Low</v>
      </c>
      <c r="K62" s="17">
        <f t="shared" si="0"/>
        <v>2023</v>
      </c>
      <c r="L62" s="17" t="str">
        <f t="shared" si="1"/>
        <v>John Horton</v>
      </c>
      <c r="M62" s="17" t="str">
        <f t="shared" si="2"/>
        <v>JOHN HORTON</v>
      </c>
      <c r="N62" s="20">
        <f t="shared" si="3"/>
        <v>100.98</v>
      </c>
      <c r="O62" s="20" t="str">
        <f t="shared" si="4"/>
        <v>May-2023</v>
      </c>
      <c r="P62" s="17">
        <f t="shared" si="5"/>
        <v>20.196000000000002</v>
      </c>
      <c r="Q62" s="17" t="str">
        <f t="shared" si="6"/>
        <v>Monitor Electronics</v>
      </c>
      <c r="R62" s="17" t="str">
        <f>IF('sales data'!I62&lt;3000,"Low",IF('sales data'!I62&lt;7999, "Medium","High"))</f>
        <v>Low</v>
      </c>
      <c r="S62" s="17" t="str">
        <f t="shared" si="7"/>
        <v>Regular</v>
      </c>
      <c r="T62" s="17">
        <f t="shared" si="8"/>
        <v>718.36666666666667</v>
      </c>
      <c r="V62" s="28" t="s">
        <v>29</v>
      </c>
      <c r="W62">
        <v>12782.69</v>
      </c>
    </row>
    <row r="63" spans="1:23">
      <c r="A63">
        <v>5588</v>
      </c>
      <c r="B63" s="2">
        <v>45071</v>
      </c>
      <c r="C63" t="s">
        <v>437</v>
      </c>
      <c r="D63" t="s">
        <v>10</v>
      </c>
      <c r="E63" t="s">
        <v>11</v>
      </c>
      <c r="F63" t="s">
        <v>18</v>
      </c>
      <c r="G63">
        <v>7</v>
      </c>
      <c r="H63" s="20">
        <v>640.07000000000005</v>
      </c>
      <c r="I63">
        <v>4480.4900000000007</v>
      </c>
      <c r="J63" s="17" t="str">
        <f>IF('Main Data'!I63&gt;=5000,"High", "Low")</f>
        <v>Low</v>
      </c>
      <c r="K63" s="17">
        <f t="shared" si="0"/>
        <v>2023</v>
      </c>
      <c r="L63" s="17" t="str">
        <f t="shared" si="1"/>
        <v>Breanna Smith</v>
      </c>
      <c r="M63" s="17" t="str">
        <f t="shared" si="2"/>
        <v>BREANNA SMITH</v>
      </c>
      <c r="N63" s="20">
        <f t="shared" si="3"/>
        <v>4032.4410000000007</v>
      </c>
      <c r="O63" s="20" t="str">
        <f t="shared" si="4"/>
        <v>May-2023</v>
      </c>
      <c r="P63" s="17">
        <f t="shared" si="5"/>
        <v>806.48820000000012</v>
      </c>
      <c r="Q63" s="17" t="str">
        <f t="shared" si="6"/>
        <v>Pen Office Supplies</v>
      </c>
      <c r="R63" s="17" t="str">
        <f>IF('sales data'!I63&lt;3000,"Low",IF('sales data'!I63&lt;7999, "Medium","High"))</f>
        <v>Medium</v>
      </c>
      <c r="S63" s="17" t="str">
        <f t="shared" si="7"/>
        <v>Regular</v>
      </c>
      <c r="T63" s="17">
        <f t="shared" si="8"/>
        <v>1624.3966666666668</v>
      </c>
      <c r="V63" s="28" t="s">
        <v>35</v>
      </c>
      <c r="W63">
        <v>13022.720000000001</v>
      </c>
    </row>
    <row r="64" spans="1:23">
      <c r="A64">
        <v>3325</v>
      </c>
      <c r="B64" s="2">
        <v>45072</v>
      </c>
      <c r="C64" t="s">
        <v>669</v>
      </c>
      <c r="D64" t="s">
        <v>31</v>
      </c>
      <c r="E64" t="s">
        <v>20</v>
      </c>
      <c r="F64" t="s">
        <v>35</v>
      </c>
      <c r="G64">
        <v>9</v>
      </c>
      <c r="H64" s="20">
        <v>419.41</v>
      </c>
      <c r="I64">
        <v>3774.69</v>
      </c>
      <c r="J64" s="17" t="str">
        <f>IF('Main Data'!I64&gt;=5000,"High", "Low")</f>
        <v>Low</v>
      </c>
      <c r="K64" s="17">
        <f t="shared" si="0"/>
        <v>2023</v>
      </c>
      <c r="L64" s="17" t="str">
        <f t="shared" si="1"/>
        <v>Justin Sheppard</v>
      </c>
      <c r="M64" s="17" t="str">
        <f t="shared" si="2"/>
        <v>JUSTIN SHEPPARD</v>
      </c>
      <c r="N64" s="20">
        <f t="shared" si="3"/>
        <v>3397.2210000000005</v>
      </c>
      <c r="O64" s="20" t="str">
        <f t="shared" si="4"/>
        <v>May-2023</v>
      </c>
      <c r="P64" s="17">
        <f t="shared" si="5"/>
        <v>679.44420000000002</v>
      </c>
      <c r="Q64" s="17" t="str">
        <f t="shared" si="6"/>
        <v>Laptop Electronics</v>
      </c>
      <c r="R64" s="17" t="str">
        <f>IF('sales data'!I64&lt;3000,"Low",IF('sales data'!I64&lt;7999, "Medium","High"))</f>
        <v>Medium</v>
      </c>
      <c r="S64" s="17" t="str">
        <f t="shared" si="7"/>
        <v>Regular</v>
      </c>
      <c r="T64" s="17">
        <f t="shared" si="8"/>
        <v>2789.126666666667</v>
      </c>
      <c r="V64" s="28" t="s">
        <v>12</v>
      </c>
      <c r="W64">
        <v>16914.41</v>
      </c>
    </row>
    <row r="65" spans="1:23">
      <c r="A65">
        <v>2404</v>
      </c>
      <c r="B65" s="2">
        <v>45073</v>
      </c>
      <c r="C65" t="s">
        <v>397</v>
      </c>
      <c r="D65" t="s">
        <v>10</v>
      </c>
      <c r="E65" t="s">
        <v>11</v>
      </c>
      <c r="F65" t="s">
        <v>18</v>
      </c>
      <c r="G65">
        <v>4</v>
      </c>
      <c r="H65" s="20">
        <v>73.569999999999993</v>
      </c>
      <c r="I65">
        <v>294.27999999999997</v>
      </c>
      <c r="J65" s="17" t="str">
        <f>IF('Main Data'!I65&gt;=5000,"High", "Low")</f>
        <v>Low</v>
      </c>
      <c r="K65" s="17">
        <f t="shared" si="0"/>
        <v>2023</v>
      </c>
      <c r="L65" s="17" t="str">
        <f t="shared" si="1"/>
        <v>Lisa Harris</v>
      </c>
      <c r="M65" s="17" t="str">
        <f t="shared" si="2"/>
        <v>LISA HARRIS</v>
      </c>
      <c r="N65" s="20">
        <f t="shared" si="3"/>
        <v>264.85199999999998</v>
      </c>
      <c r="O65" s="20" t="str">
        <f t="shared" si="4"/>
        <v>May-2023</v>
      </c>
      <c r="P65" s="17">
        <f t="shared" si="5"/>
        <v>52.970399999999991</v>
      </c>
      <c r="Q65" s="17" t="str">
        <f t="shared" si="6"/>
        <v>Pen Office Supplies</v>
      </c>
      <c r="R65" s="17" t="str">
        <f>IF('sales data'!I65&lt;3000,"Low",IF('sales data'!I65&lt;7999, "Medium","High"))</f>
        <v>Low</v>
      </c>
      <c r="S65" s="17" t="str">
        <f t="shared" si="7"/>
        <v>Regular</v>
      </c>
      <c r="T65" s="17">
        <f t="shared" si="8"/>
        <v>2849.82</v>
      </c>
      <c r="V65" s="28" t="s">
        <v>21</v>
      </c>
      <c r="W65">
        <v>20962.330000000002</v>
      </c>
    </row>
    <row r="66" spans="1:23">
      <c r="A66">
        <v>3607</v>
      </c>
      <c r="B66" s="2">
        <v>45074</v>
      </c>
      <c r="C66" t="s">
        <v>266</v>
      </c>
      <c r="D66" t="s">
        <v>31</v>
      </c>
      <c r="E66" t="s">
        <v>14</v>
      </c>
      <c r="F66" t="s">
        <v>43</v>
      </c>
      <c r="G66">
        <v>1</v>
      </c>
      <c r="H66" s="20">
        <v>658.69</v>
      </c>
      <c r="I66">
        <v>658.69</v>
      </c>
      <c r="J66" s="17" t="str">
        <f>IF('Main Data'!I66&gt;=5000,"High", "Low")</f>
        <v>Low</v>
      </c>
      <c r="K66" s="17">
        <f t="shared" si="0"/>
        <v>2023</v>
      </c>
      <c r="L66" s="17" t="str">
        <f t="shared" si="1"/>
        <v>Ashley Carter</v>
      </c>
      <c r="M66" s="17" t="str">
        <f t="shared" si="2"/>
        <v>ASHLEY CARTER</v>
      </c>
      <c r="N66" s="20">
        <f t="shared" si="3"/>
        <v>592.82100000000003</v>
      </c>
      <c r="O66" s="20" t="str">
        <f t="shared" si="4"/>
        <v>May-2023</v>
      </c>
      <c r="P66" s="17">
        <f t="shared" si="5"/>
        <v>118.5642</v>
      </c>
      <c r="Q66" s="17" t="str">
        <f t="shared" si="6"/>
        <v>Chair Furniture</v>
      </c>
      <c r="R66" s="17" t="str">
        <f>IF('sales data'!I66&lt;3000,"Low",IF('sales data'!I66&lt;7999, "Medium","High"))</f>
        <v>Low</v>
      </c>
      <c r="S66" s="17" t="str">
        <f t="shared" si="7"/>
        <v>Regular</v>
      </c>
      <c r="T66" s="17">
        <f t="shared" si="8"/>
        <v>1575.8866666666665</v>
      </c>
      <c r="V66" s="28" t="s">
        <v>18</v>
      </c>
      <c r="W66">
        <v>15657.990000000003</v>
      </c>
    </row>
    <row r="67" spans="1:23">
      <c r="A67">
        <v>5757</v>
      </c>
      <c r="B67" s="2">
        <v>45074</v>
      </c>
      <c r="C67" t="s">
        <v>989</v>
      </c>
      <c r="D67" t="s">
        <v>17</v>
      </c>
      <c r="E67" t="s">
        <v>11</v>
      </c>
      <c r="F67" t="s">
        <v>15</v>
      </c>
      <c r="G67">
        <v>1</v>
      </c>
      <c r="H67" s="20">
        <v>549.58000000000004</v>
      </c>
      <c r="I67">
        <v>549.58000000000004</v>
      </c>
      <c r="J67" s="17" t="str">
        <f>IF('Main Data'!I67&gt;=5000,"High", "Low")</f>
        <v>Low</v>
      </c>
      <c r="K67" s="17">
        <f t="shared" ref="K67:K130" si="9">YEAR(B67)</f>
        <v>2023</v>
      </c>
      <c r="L67" s="17" t="str">
        <f t="shared" ref="L67:L130" si="10">PROPER(C67)</f>
        <v>Douglas Montgomery</v>
      </c>
      <c r="M67" s="17" t="str">
        <f t="shared" ref="M67:M130" si="11">UPPER(C67)</f>
        <v>DOUGLAS MONTGOMERY</v>
      </c>
      <c r="N67" s="20">
        <f t="shared" ref="N67:N130" si="12">G67*(H67*0.9)</f>
        <v>494.62200000000007</v>
      </c>
      <c r="O67" s="20" t="str">
        <f t="shared" ref="O67:O130" si="13">TEXT((B67),"mmm-yyyy")</f>
        <v>May-2023</v>
      </c>
      <c r="P67" s="17">
        <f t="shared" ref="P67:P130" si="14">I67*18%</f>
        <v>98.924400000000006</v>
      </c>
      <c r="Q67" s="17" t="str">
        <f t="shared" ref="Q67:Q130" si="15">CONCATENATE(F67," ",E67)</f>
        <v>Table Office Supplies</v>
      </c>
      <c r="R67" s="17" t="str">
        <f>IF('sales data'!I67&lt;3000,"Low",IF('sales data'!I67&lt;7999, "Medium","High"))</f>
        <v>Low</v>
      </c>
      <c r="S67" s="17" t="str">
        <f t="shared" ref="S67:S130" si="16">IF(A67=_xlfn.MINIFS($A$3:$A$1001, $B$2:$B$1000, B67), "First Timer", "Regular")</f>
        <v>First Timer</v>
      </c>
      <c r="T67" s="17">
        <f t="shared" si="8"/>
        <v>500.85000000000008</v>
      </c>
      <c r="V67" s="28" t="s">
        <v>26</v>
      </c>
      <c r="W67">
        <v>62693.829999999994</v>
      </c>
    </row>
    <row r="68" spans="1:23">
      <c r="A68">
        <v>8469</v>
      </c>
      <c r="B68" s="2">
        <v>45075</v>
      </c>
      <c r="C68" t="s">
        <v>592</v>
      </c>
      <c r="D68" t="s">
        <v>31</v>
      </c>
      <c r="E68" t="s">
        <v>20</v>
      </c>
      <c r="F68" t="s">
        <v>18</v>
      </c>
      <c r="G68">
        <v>1</v>
      </c>
      <c r="H68" s="20">
        <v>679.75</v>
      </c>
      <c r="I68">
        <v>679.75</v>
      </c>
      <c r="J68" s="17" t="str">
        <f>IF('Main Data'!I68&gt;=5000,"High", "Low")</f>
        <v>Low</v>
      </c>
      <c r="K68" s="17">
        <f t="shared" si="9"/>
        <v>2023</v>
      </c>
      <c r="L68" s="17" t="str">
        <f t="shared" si="10"/>
        <v>Dr. Ivan Jackson</v>
      </c>
      <c r="M68" s="17" t="str">
        <f t="shared" si="11"/>
        <v>DR. IVAN JACKSON</v>
      </c>
      <c r="N68" s="20">
        <f t="shared" si="12"/>
        <v>611.77499999999998</v>
      </c>
      <c r="O68" s="20" t="str">
        <f t="shared" si="13"/>
        <v>May-2023</v>
      </c>
      <c r="P68" s="17">
        <f t="shared" si="14"/>
        <v>122.35499999999999</v>
      </c>
      <c r="Q68" s="17" t="str">
        <f t="shared" si="15"/>
        <v>Pen Electronics</v>
      </c>
      <c r="R68" s="17" t="str">
        <f>IF('sales data'!I68&lt;3000,"Low",IF('sales data'!I68&lt;7999, "Medium","High"))</f>
        <v>Low</v>
      </c>
      <c r="S68" s="17" t="str">
        <f t="shared" si="16"/>
        <v>Regular</v>
      </c>
      <c r="T68" s="17">
        <f t="shared" si="8"/>
        <v>629.34</v>
      </c>
      <c r="V68" s="28" t="s">
        <v>15</v>
      </c>
      <c r="W68">
        <v>17583.7</v>
      </c>
    </row>
    <row r="69" spans="1:23">
      <c r="A69">
        <v>4821</v>
      </c>
      <c r="B69" s="2">
        <v>45076</v>
      </c>
      <c r="C69" t="s">
        <v>824</v>
      </c>
      <c r="D69" t="s">
        <v>25</v>
      </c>
      <c r="E69" t="s">
        <v>11</v>
      </c>
      <c r="F69" t="s">
        <v>21</v>
      </c>
      <c r="G69">
        <v>1</v>
      </c>
      <c r="H69" s="20">
        <v>404.68</v>
      </c>
      <c r="I69">
        <v>404.68</v>
      </c>
      <c r="J69" s="17" t="str">
        <f>IF('Main Data'!I69&gt;=5000,"High", "Low")</f>
        <v>Low</v>
      </c>
      <c r="K69" s="17">
        <f t="shared" si="9"/>
        <v>2023</v>
      </c>
      <c r="L69" s="17" t="str">
        <f t="shared" si="10"/>
        <v>Bryan Duncan</v>
      </c>
      <c r="M69" s="17" t="str">
        <f t="shared" si="11"/>
        <v>BRYAN DUNCAN</v>
      </c>
      <c r="N69" s="20">
        <f t="shared" si="12"/>
        <v>364.21199999999999</v>
      </c>
      <c r="O69" s="20" t="str">
        <f t="shared" si="13"/>
        <v>May-2023</v>
      </c>
      <c r="P69" s="17">
        <f t="shared" si="14"/>
        <v>72.842399999999998</v>
      </c>
      <c r="Q69" s="17" t="str">
        <f t="shared" si="15"/>
        <v>Notebook Office Supplies</v>
      </c>
      <c r="R69" s="17" t="str">
        <f>IF('sales data'!I69&lt;3000,"Low",IF('sales data'!I69&lt;7999, "Medium","High"))</f>
        <v>Low</v>
      </c>
      <c r="S69" s="17" t="str">
        <f t="shared" si="16"/>
        <v>Regular</v>
      </c>
      <c r="T69" s="17">
        <f t="shared" ref="T69:T132" si="17">AVERAGE(I67,I68,I69)</f>
        <v>544.66999999999996</v>
      </c>
      <c r="V69" s="27" t="s">
        <v>14</v>
      </c>
      <c r="W69">
        <v>223815.13</v>
      </c>
    </row>
    <row r="70" spans="1:23">
      <c r="A70">
        <v>2080</v>
      </c>
      <c r="B70" s="2">
        <v>45079</v>
      </c>
      <c r="C70" t="s">
        <v>773</v>
      </c>
      <c r="D70" t="s">
        <v>10</v>
      </c>
      <c r="E70" t="s">
        <v>20</v>
      </c>
      <c r="F70" t="s">
        <v>21</v>
      </c>
      <c r="G70">
        <v>4</v>
      </c>
      <c r="H70" s="20">
        <v>927.73</v>
      </c>
      <c r="I70">
        <v>3710.92</v>
      </c>
      <c r="J70" s="17" t="str">
        <f>IF('Main Data'!I70&gt;=5000,"High", "Low")</f>
        <v>Low</v>
      </c>
      <c r="K70" s="17">
        <f t="shared" si="9"/>
        <v>2023</v>
      </c>
      <c r="L70" s="17" t="str">
        <f t="shared" si="10"/>
        <v>Danny Fritz</v>
      </c>
      <c r="M70" s="17" t="str">
        <f t="shared" si="11"/>
        <v>DANNY FRITZ</v>
      </c>
      <c r="N70" s="20">
        <f t="shared" si="12"/>
        <v>3339.828</v>
      </c>
      <c r="O70" s="20" t="str">
        <f t="shared" si="13"/>
        <v>Jun-2023</v>
      </c>
      <c r="P70" s="17">
        <f t="shared" si="14"/>
        <v>667.96559999999999</v>
      </c>
      <c r="Q70" s="17" t="str">
        <f t="shared" si="15"/>
        <v>Notebook Electronics</v>
      </c>
      <c r="R70" s="17" t="str">
        <f>IF('sales data'!I70&lt;3000,"Low",IF('sales data'!I70&lt;7999, "Medium","High"))</f>
        <v>Medium</v>
      </c>
      <c r="S70" s="17" t="str">
        <f t="shared" si="16"/>
        <v>Regular</v>
      </c>
      <c r="T70" s="17">
        <f t="shared" si="17"/>
        <v>1598.45</v>
      </c>
      <c r="V70" s="28" t="s">
        <v>43</v>
      </c>
      <c r="W70">
        <v>26805.629999999997</v>
      </c>
    </row>
    <row r="71" spans="1:23">
      <c r="A71">
        <v>7648</v>
      </c>
      <c r="B71" s="2">
        <v>45080</v>
      </c>
      <c r="C71" t="s">
        <v>356</v>
      </c>
      <c r="D71" t="s">
        <v>10</v>
      </c>
      <c r="E71" t="s">
        <v>11</v>
      </c>
      <c r="F71" t="s">
        <v>43</v>
      </c>
      <c r="G71">
        <v>7</v>
      </c>
      <c r="H71" s="20">
        <v>91.56</v>
      </c>
      <c r="I71">
        <v>640.92000000000007</v>
      </c>
      <c r="J71" s="17" t="str">
        <f>IF('Main Data'!I71&gt;=5000,"High", "Low")</f>
        <v>Low</v>
      </c>
      <c r="K71" s="17">
        <f t="shared" si="9"/>
        <v>2023</v>
      </c>
      <c r="L71" s="17" t="str">
        <f t="shared" si="10"/>
        <v>Daniel Williams</v>
      </c>
      <c r="M71" s="17" t="str">
        <f t="shared" si="11"/>
        <v>DANIEL WILLIAMS</v>
      </c>
      <c r="N71" s="20">
        <f t="shared" si="12"/>
        <v>576.82800000000009</v>
      </c>
      <c r="O71" s="20" t="str">
        <f t="shared" si="13"/>
        <v>Jun-2023</v>
      </c>
      <c r="P71" s="17">
        <f t="shared" si="14"/>
        <v>115.36560000000001</v>
      </c>
      <c r="Q71" s="17" t="str">
        <f t="shared" si="15"/>
        <v>Chair Office Supplies</v>
      </c>
      <c r="R71" s="17" t="str">
        <f>IF('sales data'!I71&lt;3000,"Low",IF('sales data'!I71&lt;7999, "Medium","High"))</f>
        <v>Low</v>
      </c>
      <c r="S71" s="17" t="str">
        <f t="shared" si="16"/>
        <v>Regular</v>
      </c>
      <c r="T71" s="17">
        <f t="shared" si="17"/>
        <v>1585.5066666666669</v>
      </c>
      <c r="V71" s="28" t="s">
        <v>29</v>
      </c>
      <c r="W71">
        <v>23431.24</v>
      </c>
    </row>
    <row r="72" spans="1:23">
      <c r="A72">
        <v>4079</v>
      </c>
      <c r="B72" s="2">
        <v>45080</v>
      </c>
      <c r="C72" t="s">
        <v>738</v>
      </c>
      <c r="D72" t="s">
        <v>25</v>
      </c>
      <c r="E72" t="s">
        <v>14</v>
      </c>
      <c r="F72" t="s">
        <v>21</v>
      </c>
      <c r="G72">
        <v>2</v>
      </c>
      <c r="H72" s="20">
        <v>78.73</v>
      </c>
      <c r="I72">
        <v>157.46</v>
      </c>
      <c r="J72" s="17" t="str">
        <f>IF('Main Data'!I72&gt;=5000,"High", "Low")</f>
        <v>Low</v>
      </c>
      <c r="K72" s="17">
        <f t="shared" si="9"/>
        <v>2023</v>
      </c>
      <c r="L72" s="17" t="str">
        <f t="shared" si="10"/>
        <v>Crystal Beltran</v>
      </c>
      <c r="M72" s="17" t="str">
        <f t="shared" si="11"/>
        <v>CRYSTAL BELTRAN</v>
      </c>
      <c r="N72" s="20">
        <f t="shared" si="12"/>
        <v>141.714</v>
      </c>
      <c r="O72" s="20" t="str">
        <f t="shared" si="13"/>
        <v>Jun-2023</v>
      </c>
      <c r="P72" s="17">
        <f t="shared" si="14"/>
        <v>28.3428</v>
      </c>
      <c r="Q72" s="17" t="str">
        <f t="shared" si="15"/>
        <v>Notebook Furniture</v>
      </c>
      <c r="R72" s="17" t="str">
        <f>IF('sales data'!I72&lt;3000,"Low",IF('sales data'!I72&lt;7999, "Medium","High"))</f>
        <v>Low</v>
      </c>
      <c r="S72" s="17" t="str">
        <f t="shared" si="16"/>
        <v>First Timer</v>
      </c>
      <c r="T72" s="17">
        <f t="shared" si="17"/>
        <v>1503.1000000000001</v>
      </c>
      <c r="V72" s="28" t="s">
        <v>35</v>
      </c>
      <c r="W72">
        <v>32940.550000000003</v>
      </c>
    </row>
    <row r="73" spans="1:23">
      <c r="A73">
        <v>6880</v>
      </c>
      <c r="B73" s="2">
        <v>45080</v>
      </c>
      <c r="C73" t="s">
        <v>805</v>
      </c>
      <c r="D73" t="s">
        <v>25</v>
      </c>
      <c r="E73" t="s">
        <v>11</v>
      </c>
      <c r="F73" t="s">
        <v>43</v>
      </c>
      <c r="G73">
        <v>8</v>
      </c>
      <c r="H73" s="20">
        <v>879.19</v>
      </c>
      <c r="I73">
        <v>7033.52</v>
      </c>
      <c r="J73" s="17" t="str">
        <f>IF('Main Data'!I73&gt;=5000,"High", "Low")</f>
        <v>High</v>
      </c>
      <c r="K73" s="17">
        <f t="shared" si="9"/>
        <v>2023</v>
      </c>
      <c r="L73" s="17" t="str">
        <f t="shared" si="10"/>
        <v>Patricia Smith</v>
      </c>
      <c r="M73" s="17" t="str">
        <f t="shared" si="11"/>
        <v>PATRICIA SMITH</v>
      </c>
      <c r="N73" s="20">
        <f t="shared" si="12"/>
        <v>6330.1680000000006</v>
      </c>
      <c r="O73" s="20" t="str">
        <f t="shared" si="13"/>
        <v>Jun-2023</v>
      </c>
      <c r="P73" s="17">
        <f t="shared" si="14"/>
        <v>1266.0336</v>
      </c>
      <c r="Q73" s="17" t="str">
        <f t="shared" si="15"/>
        <v>Chair Office Supplies</v>
      </c>
      <c r="R73" s="17" t="str">
        <f>IF('sales data'!I73&lt;3000,"Low",IF('sales data'!I73&lt;7999, "Medium","High"))</f>
        <v>Medium</v>
      </c>
      <c r="S73" s="17" t="str">
        <f t="shared" si="16"/>
        <v>Regular</v>
      </c>
      <c r="T73" s="17">
        <f t="shared" si="17"/>
        <v>2610.6333333333337</v>
      </c>
      <c r="V73" s="28" t="s">
        <v>12</v>
      </c>
      <c r="W73">
        <v>31537.96</v>
      </c>
    </row>
    <row r="74" spans="1:23">
      <c r="A74">
        <v>4344</v>
      </c>
      <c r="B74" s="2">
        <v>45080</v>
      </c>
      <c r="C74" t="s">
        <v>815</v>
      </c>
      <c r="D74" t="s">
        <v>25</v>
      </c>
      <c r="E74" t="s">
        <v>20</v>
      </c>
      <c r="F74" t="s">
        <v>15</v>
      </c>
      <c r="G74">
        <v>3</v>
      </c>
      <c r="H74" s="20">
        <v>644.55999999999995</v>
      </c>
      <c r="I74">
        <v>1933.68</v>
      </c>
      <c r="J74" s="17" t="str">
        <f>IF('Main Data'!I74&gt;=5000,"High", "Low")</f>
        <v>Low</v>
      </c>
      <c r="K74" s="17">
        <f t="shared" si="9"/>
        <v>2023</v>
      </c>
      <c r="L74" s="17" t="str">
        <f t="shared" si="10"/>
        <v>Ian Young</v>
      </c>
      <c r="M74" s="17" t="str">
        <f t="shared" si="11"/>
        <v>IAN YOUNG</v>
      </c>
      <c r="N74" s="20">
        <f t="shared" si="12"/>
        <v>1740.3119999999999</v>
      </c>
      <c r="O74" s="20" t="str">
        <f t="shared" si="13"/>
        <v>Jun-2023</v>
      </c>
      <c r="P74" s="17">
        <f t="shared" si="14"/>
        <v>348.06240000000003</v>
      </c>
      <c r="Q74" s="17" t="str">
        <f t="shared" si="15"/>
        <v>Table Electronics</v>
      </c>
      <c r="R74" s="17" t="str">
        <f>IF('sales data'!I74&lt;3000,"Low",IF('sales data'!I74&lt;7999, "Medium","High"))</f>
        <v>Low</v>
      </c>
      <c r="S74" s="17" t="str">
        <f t="shared" si="16"/>
        <v>Regular</v>
      </c>
      <c r="T74" s="17">
        <f t="shared" si="17"/>
        <v>3041.5533333333333</v>
      </c>
      <c r="V74" s="28" t="s">
        <v>21</v>
      </c>
      <c r="W74">
        <v>35689.720000000008</v>
      </c>
    </row>
    <row r="75" spans="1:23">
      <c r="A75">
        <v>8349</v>
      </c>
      <c r="B75" s="2">
        <v>45082</v>
      </c>
      <c r="C75" t="s">
        <v>717</v>
      </c>
      <c r="D75" t="s">
        <v>17</v>
      </c>
      <c r="E75" t="s">
        <v>11</v>
      </c>
      <c r="F75" t="s">
        <v>18</v>
      </c>
      <c r="G75">
        <v>2</v>
      </c>
      <c r="H75" s="20">
        <v>598.53</v>
      </c>
      <c r="I75">
        <v>1197.06</v>
      </c>
      <c r="J75" s="17" t="str">
        <f>IF('Main Data'!I75&gt;=5000,"High", "Low")</f>
        <v>Low</v>
      </c>
      <c r="K75" s="17">
        <f t="shared" si="9"/>
        <v>2023</v>
      </c>
      <c r="L75" s="17" t="str">
        <f t="shared" si="10"/>
        <v>Jennifer Rhodes</v>
      </c>
      <c r="M75" s="17" t="str">
        <f t="shared" si="11"/>
        <v>JENNIFER RHODES</v>
      </c>
      <c r="N75" s="20">
        <f t="shared" si="12"/>
        <v>1077.354</v>
      </c>
      <c r="O75" s="20" t="str">
        <f t="shared" si="13"/>
        <v>Jun-2023</v>
      </c>
      <c r="P75" s="17">
        <f t="shared" si="14"/>
        <v>215.47079999999997</v>
      </c>
      <c r="Q75" s="17" t="str">
        <f t="shared" si="15"/>
        <v>Pen Office Supplies</v>
      </c>
      <c r="R75" s="17" t="str">
        <f>IF('sales data'!I75&lt;3000,"Low",IF('sales data'!I75&lt;7999, "Medium","High"))</f>
        <v>Low</v>
      </c>
      <c r="S75" s="17" t="str">
        <f t="shared" si="16"/>
        <v>Regular</v>
      </c>
      <c r="T75" s="17">
        <f t="shared" si="17"/>
        <v>3388.0866666666666</v>
      </c>
      <c r="V75" s="28" t="s">
        <v>18</v>
      </c>
      <c r="W75">
        <v>13774.27</v>
      </c>
    </row>
    <row r="76" spans="1:23">
      <c r="A76">
        <v>4104</v>
      </c>
      <c r="B76" s="2">
        <v>45083</v>
      </c>
      <c r="C76" t="s">
        <v>724</v>
      </c>
      <c r="D76" t="s">
        <v>17</v>
      </c>
      <c r="E76" t="s">
        <v>20</v>
      </c>
      <c r="F76" t="s">
        <v>43</v>
      </c>
      <c r="G76">
        <v>9</v>
      </c>
      <c r="H76" s="20">
        <v>695.51</v>
      </c>
      <c r="I76">
        <v>6259.59</v>
      </c>
      <c r="J76" s="17" t="str">
        <f>IF('Main Data'!I76&gt;=5000,"High", "Low")</f>
        <v>High</v>
      </c>
      <c r="K76" s="17">
        <f t="shared" si="9"/>
        <v>2023</v>
      </c>
      <c r="L76" s="17" t="str">
        <f t="shared" si="10"/>
        <v>Angela Owens</v>
      </c>
      <c r="M76" s="17" t="str">
        <f t="shared" si="11"/>
        <v>ANGELA OWENS</v>
      </c>
      <c r="N76" s="20">
        <f t="shared" si="12"/>
        <v>5633.6310000000003</v>
      </c>
      <c r="O76" s="20" t="str">
        <f t="shared" si="13"/>
        <v>Jun-2023</v>
      </c>
      <c r="P76" s="17">
        <f t="shared" si="14"/>
        <v>1126.7262000000001</v>
      </c>
      <c r="Q76" s="17" t="str">
        <f t="shared" si="15"/>
        <v>Chair Electronics</v>
      </c>
      <c r="R76" s="17" t="str">
        <f>IF('sales data'!I76&lt;3000,"Low",IF('sales data'!I76&lt;7999, "Medium","High"))</f>
        <v>Medium</v>
      </c>
      <c r="S76" s="17" t="str">
        <f t="shared" si="16"/>
        <v>Regular</v>
      </c>
      <c r="T76" s="17">
        <f t="shared" si="17"/>
        <v>3130.11</v>
      </c>
      <c r="V76" s="28" t="s">
        <v>26</v>
      </c>
      <c r="W76">
        <v>18032.18</v>
      </c>
    </row>
    <row r="77" spans="1:23">
      <c r="A77">
        <v>7524</v>
      </c>
      <c r="B77" s="2">
        <v>45083</v>
      </c>
      <c r="C77" t="s">
        <v>977</v>
      </c>
      <c r="D77" t="s">
        <v>17</v>
      </c>
      <c r="E77" t="s">
        <v>11</v>
      </c>
      <c r="F77" t="s">
        <v>35</v>
      </c>
      <c r="G77">
        <v>3</v>
      </c>
      <c r="H77" s="20">
        <v>817.79</v>
      </c>
      <c r="I77">
        <v>2453.37</v>
      </c>
      <c r="J77" s="17" t="str">
        <f>IF('Main Data'!I77&gt;=5000,"High", "Low")</f>
        <v>Low</v>
      </c>
      <c r="K77" s="17">
        <f t="shared" si="9"/>
        <v>2023</v>
      </c>
      <c r="L77" s="17" t="str">
        <f t="shared" si="10"/>
        <v>Janice Allen</v>
      </c>
      <c r="M77" s="17" t="str">
        <f t="shared" si="11"/>
        <v>JANICE ALLEN</v>
      </c>
      <c r="N77" s="20">
        <f t="shared" si="12"/>
        <v>2208.0329999999999</v>
      </c>
      <c r="O77" s="20" t="str">
        <f t="shared" si="13"/>
        <v>Jun-2023</v>
      </c>
      <c r="P77" s="17">
        <f t="shared" si="14"/>
        <v>441.60659999999996</v>
      </c>
      <c r="Q77" s="17" t="str">
        <f t="shared" si="15"/>
        <v>Laptop Office Supplies</v>
      </c>
      <c r="R77" s="17" t="str">
        <f>IF('sales data'!I77&lt;3000,"Low",IF('sales data'!I77&lt;7999, "Medium","High"))</f>
        <v>Low</v>
      </c>
      <c r="S77" s="17" t="str">
        <f t="shared" si="16"/>
        <v>Regular</v>
      </c>
      <c r="T77" s="17">
        <f t="shared" si="17"/>
        <v>3303.34</v>
      </c>
      <c r="V77" s="28" t="s">
        <v>15</v>
      </c>
      <c r="W77">
        <v>41603.58</v>
      </c>
    </row>
    <row r="78" spans="1:23">
      <c r="A78">
        <v>1480</v>
      </c>
      <c r="B78" s="2">
        <v>45084</v>
      </c>
      <c r="C78" t="s">
        <v>784</v>
      </c>
      <c r="D78" t="s">
        <v>25</v>
      </c>
      <c r="E78" t="s">
        <v>14</v>
      </c>
      <c r="F78" t="s">
        <v>29</v>
      </c>
      <c r="G78">
        <v>5</v>
      </c>
      <c r="H78" s="20">
        <v>45.8</v>
      </c>
      <c r="I78">
        <v>229</v>
      </c>
      <c r="J78" s="17" t="str">
        <f>IF('Main Data'!I78&gt;=5000,"High", "Low")</f>
        <v>Low</v>
      </c>
      <c r="K78" s="17">
        <f t="shared" si="9"/>
        <v>2023</v>
      </c>
      <c r="L78" s="17" t="str">
        <f t="shared" si="10"/>
        <v>Michael Potts Dds</v>
      </c>
      <c r="M78" s="17" t="str">
        <f t="shared" si="11"/>
        <v>MICHAEL POTTS DDS</v>
      </c>
      <c r="N78" s="20">
        <f t="shared" si="12"/>
        <v>206.1</v>
      </c>
      <c r="O78" s="20" t="str">
        <f t="shared" si="13"/>
        <v>Jun-2023</v>
      </c>
      <c r="P78" s="17">
        <f t="shared" si="14"/>
        <v>41.22</v>
      </c>
      <c r="Q78" s="17" t="str">
        <f t="shared" si="15"/>
        <v>Desk Furniture</v>
      </c>
      <c r="R78" s="17" t="str">
        <f>IF('sales data'!I78&lt;3000,"Low",IF('sales data'!I78&lt;7999, "Medium","High"))</f>
        <v>Low</v>
      </c>
      <c r="S78" s="17" t="str">
        <f t="shared" si="16"/>
        <v>Regular</v>
      </c>
      <c r="T78" s="17">
        <f t="shared" si="17"/>
        <v>2980.6533333333332</v>
      </c>
      <c r="V78" s="27" t="s">
        <v>11</v>
      </c>
      <c r="W78">
        <v>202937.16</v>
      </c>
    </row>
    <row r="79" spans="1:23">
      <c r="A79">
        <v>4728</v>
      </c>
      <c r="B79" s="2">
        <v>45084</v>
      </c>
      <c r="C79" t="s">
        <v>945</v>
      </c>
      <c r="D79" t="s">
        <v>25</v>
      </c>
      <c r="E79" t="s">
        <v>20</v>
      </c>
      <c r="F79" t="s">
        <v>18</v>
      </c>
      <c r="G79">
        <v>3</v>
      </c>
      <c r="H79" s="20">
        <v>628.41999999999996</v>
      </c>
      <c r="I79">
        <v>1885.26</v>
      </c>
      <c r="J79" s="17" t="str">
        <f>IF('Main Data'!I79&gt;=5000,"High", "Low")</f>
        <v>Low</v>
      </c>
      <c r="K79" s="17">
        <f t="shared" si="9"/>
        <v>2023</v>
      </c>
      <c r="L79" s="17" t="str">
        <f t="shared" si="10"/>
        <v>Maria Walker</v>
      </c>
      <c r="M79" s="17" t="str">
        <f t="shared" si="11"/>
        <v>MARIA WALKER</v>
      </c>
      <c r="N79" s="20">
        <f t="shared" si="12"/>
        <v>1696.7339999999999</v>
      </c>
      <c r="O79" s="20" t="str">
        <f t="shared" si="13"/>
        <v>Jun-2023</v>
      </c>
      <c r="P79" s="17">
        <f t="shared" si="14"/>
        <v>339.34679999999997</v>
      </c>
      <c r="Q79" s="17" t="str">
        <f t="shared" si="15"/>
        <v>Pen Electronics</v>
      </c>
      <c r="R79" s="17" t="str">
        <f>IF('sales data'!I79&lt;3000,"Low",IF('sales data'!I79&lt;7999, "Medium","High"))</f>
        <v>Low</v>
      </c>
      <c r="S79" s="17" t="str">
        <f t="shared" si="16"/>
        <v>Regular</v>
      </c>
      <c r="T79" s="17">
        <f t="shared" si="17"/>
        <v>1522.5433333333333</v>
      </c>
      <c r="V79" s="28" t="s">
        <v>43</v>
      </c>
      <c r="W79">
        <v>21793.94</v>
      </c>
    </row>
    <row r="80" spans="1:23">
      <c r="A80">
        <v>3643</v>
      </c>
      <c r="B80" s="2">
        <v>45086</v>
      </c>
      <c r="C80" t="s">
        <v>326</v>
      </c>
      <c r="D80" t="s">
        <v>17</v>
      </c>
      <c r="E80" t="s">
        <v>14</v>
      </c>
      <c r="F80" t="s">
        <v>18</v>
      </c>
      <c r="G80">
        <v>7</v>
      </c>
      <c r="H80" s="20">
        <v>937.86</v>
      </c>
      <c r="I80">
        <v>6565.02</v>
      </c>
      <c r="J80" s="17" t="str">
        <f>IF('Main Data'!I80&gt;=5000,"High", "Low")</f>
        <v>High</v>
      </c>
      <c r="K80" s="17">
        <f t="shared" si="9"/>
        <v>2023</v>
      </c>
      <c r="L80" s="17" t="str">
        <f t="shared" si="10"/>
        <v>Gregory Valencia</v>
      </c>
      <c r="M80" s="17" t="str">
        <f t="shared" si="11"/>
        <v>GREGORY VALENCIA</v>
      </c>
      <c r="N80" s="20">
        <f t="shared" si="12"/>
        <v>5908.518</v>
      </c>
      <c r="O80" s="20" t="str">
        <f t="shared" si="13"/>
        <v>Jun-2023</v>
      </c>
      <c r="P80" s="17">
        <f t="shared" si="14"/>
        <v>1181.7036000000001</v>
      </c>
      <c r="Q80" s="17" t="str">
        <f t="shared" si="15"/>
        <v>Pen Furniture</v>
      </c>
      <c r="R80" s="17" t="str">
        <f>IF('sales data'!I80&lt;3000,"Low",IF('sales data'!I80&lt;7999, "Medium","High"))</f>
        <v>Medium</v>
      </c>
      <c r="S80" s="17" t="str">
        <f t="shared" si="16"/>
        <v>Regular</v>
      </c>
      <c r="T80" s="17">
        <f t="shared" si="17"/>
        <v>2893.0933333333337</v>
      </c>
      <c r="V80" s="28" t="s">
        <v>29</v>
      </c>
      <c r="W80">
        <v>29109.820000000003</v>
      </c>
    </row>
    <row r="81" spans="1:23">
      <c r="A81">
        <v>5190</v>
      </c>
      <c r="B81" s="2">
        <v>45086</v>
      </c>
      <c r="C81" t="s">
        <v>662</v>
      </c>
      <c r="D81" t="s">
        <v>25</v>
      </c>
      <c r="E81" t="s">
        <v>11</v>
      </c>
      <c r="F81" t="s">
        <v>29</v>
      </c>
      <c r="G81">
        <v>8</v>
      </c>
      <c r="H81" s="20">
        <v>314.22000000000003</v>
      </c>
      <c r="I81">
        <v>2513.7600000000002</v>
      </c>
      <c r="J81" s="17" t="str">
        <f>IF('Main Data'!I81&gt;=5000,"High", "Low")</f>
        <v>Low</v>
      </c>
      <c r="K81" s="17">
        <f t="shared" si="9"/>
        <v>2023</v>
      </c>
      <c r="L81" s="17" t="str">
        <f t="shared" si="10"/>
        <v>Nicole Davis</v>
      </c>
      <c r="M81" s="17" t="str">
        <f t="shared" si="11"/>
        <v>NICOLE DAVIS</v>
      </c>
      <c r="N81" s="20">
        <f t="shared" si="12"/>
        <v>2262.3840000000005</v>
      </c>
      <c r="O81" s="20" t="str">
        <f t="shared" si="13"/>
        <v>Jun-2023</v>
      </c>
      <c r="P81" s="17">
        <f t="shared" si="14"/>
        <v>452.47680000000003</v>
      </c>
      <c r="Q81" s="17" t="str">
        <f t="shared" si="15"/>
        <v>Desk Office Supplies</v>
      </c>
      <c r="R81" s="17" t="str">
        <f>IF('sales data'!I81&lt;3000,"Low",IF('sales data'!I81&lt;7999, "Medium","High"))</f>
        <v>Low</v>
      </c>
      <c r="S81" s="17" t="str">
        <f t="shared" si="16"/>
        <v>First Timer</v>
      </c>
      <c r="T81" s="17">
        <f t="shared" si="17"/>
        <v>3654.6800000000003</v>
      </c>
      <c r="V81" s="28" t="s">
        <v>35</v>
      </c>
      <c r="W81">
        <v>12027.15</v>
      </c>
    </row>
    <row r="82" spans="1:23">
      <c r="A82">
        <v>7972</v>
      </c>
      <c r="B82" s="2">
        <v>45086</v>
      </c>
      <c r="C82" t="s">
        <v>943</v>
      </c>
      <c r="D82" t="s">
        <v>25</v>
      </c>
      <c r="E82" t="s">
        <v>14</v>
      </c>
      <c r="F82" t="s">
        <v>29</v>
      </c>
      <c r="G82">
        <v>2</v>
      </c>
      <c r="H82" s="20">
        <v>302.49</v>
      </c>
      <c r="I82">
        <v>604.98</v>
      </c>
      <c r="J82" s="17" t="str">
        <f>IF('Main Data'!I82&gt;=5000,"High", "Low")</f>
        <v>Low</v>
      </c>
      <c r="K82" s="17">
        <f t="shared" si="9"/>
        <v>2023</v>
      </c>
      <c r="L82" s="17" t="str">
        <f t="shared" si="10"/>
        <v>Stephanie Foster</v>
      </c>
      <c r="M82" s="17" t="str">
        <f t="shared" si="11"/>
        <v>STEPHANIE FOSTER</v>
      </c>
      <c r="N82" s="20">
        <f t="shared" si="12"/>
        <v>544.48200000000008</v>
      </c>
      <c r="O82" s="20" t="str">
        <f t="shared" si="13"/>
        <v>Jun-2023</v>
      </c>
      <c r="P82" s="17">
        <f t="shared" si="14"/>
        <v>108.8964</v>
      </c>
      <c r="Q82" s="17" t="str">
        <f t="shared" si="15"/>
        <v>Desk Furniture</v>
      </c>
      <c r="R82" s="17" t="str">
        <f>IF('sales data'!I82&lt;3000,"Low",IF('sales data'!I82&lt;7999, "Medium","High"))</f>
        <v>Low</v>
      </c>
      <c r="S82" s="17" t="str">
        <f t="shared" si="16"/>
        <v>Regular</v>
      </c>
      <c r="T82" s="17">
        <f t="shared" si="17"/>
        <v>3227.92</v>
      </c>
      <c r="V82" s="28" t="s">
        <v>12</v>
      </c>
      <c r="W82">
        <v>15909.770000000002</v>
      </c>
    </row>
    <row r="83" spans="1:23">
      <c r="A83">
        <v>6714</v>
      </c>
      <c r="B83" s="2">
        <v>45090</v>
      </c>
      <c r="C83" t="s">
        <v>393</v>
      </c>
      <c r="D83" t="s">
        <v>31</v>
      </c>
      <c r="E83" t="s">
        <v>11</v>
      </c>
      <c r="F83" t="s">
        <v>21</v>
      </c>
      <c r="G83">
        <v>4</v>
      </c>
      <c r="H83" s="20">
        <v>688.71</v>
      </c>
      <c r="I83">
        <v>2754.84</v>
      </c>
      <c r="J83" s="17" t="str">
        <f>IF('Main Data'!I83&gt;=5000,"High", "Low")</f>
        <v>Low</v>
      </c>
      <c r="K83" s="17">
        <f t="shared" si="9"/>
        <v>2023</v>
      </c>
      <c r="L83" s="17" t="str">
        <f t="shared" si="10"/>
        <v>Connie Evans</v>
      </c>
      <c r="M83" s="17" t="str">
        <f t="shared" si="11"/>
        <v>CONNIE EVANS</v>
      </c>
      <c r="N83" s="20">
        <f t="shared" si="12"/>
        <v>2479.3560000000002</v>
      </c>
      <c r="O83" s="20" t="str">
        <f t="shared" si="13"/>
        <v>Jun-2023</v>
      </c>
      <c r="P83" s="17">
        <f t="shared" si="14"/>
        <v>495.87119999999999</v>
      </c>
      <c r="Q83" s="17" t="str">
        <f t="shared" si="15"/>
        <v>Notebook Office Supplies</v>
      </c>
      <c r="R83" s="17" t="str">
        <f>IF('sales data'!I83&lt;3000,"Low",IF('sales data'!I83&lt;7999, "Medium","High"))</f>
        <v>Low</v>
      </c>
      <c r="S83" s="17" t="str">
        <f t="shared" si="16"/>
        <v>Regular</v>
      </c>
      <c r="T83" s="17">
        <f t="shared" si="17"/>
        <v>1957.86</v>
      </c>
      <c r="V83" s="28" t="s">
        <v>21</v>
      </c>
      <c r="W83">
        <v>41343.230000000003</v>
      </c>
    </row>
    <row r="84" spans="1:23">
      <c r="A84">
        <v>3567</v>
      </c>
      <c r="B84" s="2">
        <v>45090</v>
      </c>
      <c r="C84" t="s">
        <v>406</v>
      </c>
      <c r="D84" t="s">
        <v>25</v>
      </c>
      <c r="E84" t="s">
        <v>14</v>
      </c>
      <c r="F84" t="s">
        <v>29</v>
      </c>
      <c r="G84">
        <v>3</v>
      </c>
      <c r="H84" s="20">
        <v>485.14</v>
      </c>
      <c r="I84">
        <v>1455.42</v>
      </c>
      <c r="J84" s="17" t="str">
        <f>IF('Main Data'!I84&gt;=5000,"High", "Low")</f>
        <v>Low</v>
      </c>
      <c r="K84" s="17">
        <f t="shared" si="9"/>
        <v>2023</v>
      </c>
      <c r="L84" s="17" t="str">
        <f t="shared" si="10"/>
        <v>Crystal Gonzalez</v>
      </c>
      <c r="M84" s="17" t="str">
        <f t="shared" si="11"/>
        <v>CRYSTAL GONZALEZ</v>
      </c>
      <c r="N84" s="20">
        <f t="shared" si="12"/>
        <v>1309.8779999999999</v>
      </c>
      <c r="O84" s="20" t="str">
        <f t="shared" si="13"/>
        <v>Jun-2023</v>
      </c>
      <c r="P84" s="17">
        <f t="shared" si="14"/>
        <v>261.97559999999999</v>
      </c>
      <c r="Q84" s="17" t="str">
        <f t="shared" si="15"/>
        <v>Desk Furniture</v>
      </c>
      <c r="R84" s="17" t="str">
        <f>IF('sales data'!I84&lt;3000,"Low",IF('sales data'!I84&lt;7999, "Medium","High"))</f>
        <v>Low</v>
      </c>
      <c r="S84" s="17" t="str">
        <f t="shared" si="16"/>
        <v>First Timer</v>
      </c>
      <c r="T84" s="17">
        <f t="shared" si="17"/>
        <v>1605.08</v>
      </c>
      <c r="V84" s="28" t="s">
        <v>18</v>
      </c>
      <c r="W84">
        <v>35671.520000000004</v>
      </c>
    </row>
    <row r="85" spans="1:23">
      <c r="A85">
        <v>7714</v>
      </c>
      <c r="B85" s="2">
        <v>45090</v>
      </c>
      <c r="C85" t="s">
        <v>883</v>
      </c>
      <c r="D85" t="s">
        <v>31</v>
      </c>
      <c r="E85" t="s">
        <v>11</v>
      </c>
      <c r="F85" t="s">
        <v>15</v>
      </c>
      <c r="G85">
        <v>4</v>
      </c>
      <c r="H85" s="20">
        <v>248.79</v>
      </c>
      <c r="I85">
        <v>995.16</v>
      </c>
      <c r="J85" s="17" t="str">
        <f>IF('Main Data'!I85&gt;=5000,"High", "Low")</f>
        <v>Low</v>
      </c>
      <c r="K85" s="17">
        <f t="shared" si="9"/>
        <v>2023</v>
      </c>
      <c r="L85" s="17" t="str">
        <f t="shared" si="10"/>
        <v>Nicholas Dixon</v>
      </c>
      <c r="M85" s="17" t="str">
        <f t="shared" si="11"/>
        <v>NICHOLAS DIXON</v>
      </c>
      <c r="N85" s="20">
        <f t="shared" si="12"/>
        <v>895.64400000000001</v>
      </c>
      <c r="O85" s="20" t="str">
        <f t="shared" si="13"/>
        <v>Jun-2023</v>
      </c>
      <c r="P85" s="17">
        <f t="shared" si="14"/>
        <v>179.12879999999998</v>
      </c>
      <c r="Q85" s="17" t="str">
        <f t="shared" si="15"/>
        <v>Table Office Supplies</v>
      </c>
      <c r="R85" s="17" t="str">
        <f>IF('sales data'!I85&lt;3000,"Low",IF('sales data'!I85&lt;7999, "Medium","High"))</f>
        <v>Low</v>
      </c>
      <c r="S85" s="17" t="str">
        <f t="shared" si="16"/>
        <v>Regular</v>
      </c>
      <c r="T85" s="17">
        <f t="shared" si="17"/>
        <v>1735.14</v>
      </c>
      <c r="V85" s="28" t="s">
        <v>26</v>
      </c>
      <c r="W85">
        <v>26369.039999999997</v>
      </c>
    </row>
    <row r="86" spans="1:23">
      <c r="A86">
        <v>3709</v>
      </c>
      <c r="B86" s="2">
        <v>45090</v>
      </c>
      <c r="C86" t="s">
        <v>971</v>
      </c>
      <c r="D86" t="s">
        <v>31</v>
      </c>
      <c r="E86" t="s">
        <v>11</v>
      </c>
      <c r="F86" t="s">
        <v>29</v>
      </c>
      <c r="G86">
        <v>1</v>
      </c>
      <c r="H86" s="20">
        <v>943.65</v>
      </c>
      <c r="I86">
        <v>943.65</v>
      </c>
      <c r="J86" s="17" t="str">
        <f>IF('Main Data'!I86&gt;=5000,"High", "Low")</f>
        <v>Low</v>
      </c>
      <c r="K86" s="17">
        <f t="shared" si="9"/>
        <v>2023</v>
      </c>
      <c r="L86" s="17" t="str">
        <f t="shared" si="10"/>
        <v>Penny Diaz</v>
      </c>
      <c r="M86" s="17" t="str">
        <f t="shared" si="11"/>
        <v>PENNY DIAZ</v>
      </c>
      <c r="N86" s="20">
        <f t="shared" si="12"/>
        <v>849.28499999999997</v>
      </c>
      <c r="O86" s="20" t="str">
        <f t="shared" si="13"/>
        <v>Jun-2023</v>
      </c>
      <c r="P86" s="17">
        <f t="shared" si="14"/>
        <v>169.857</v>
      </c>
      <c r="Q86" s="17" t="str">
        <f t="shared" si="15"/>
        <v>Desk Office Supplies</v>
      </c>
      <c r="R86" s="17" t="str">
        <f>IF('sales data'!I86&lt;3000,"Low",IF('sales data'!I86&lt;7999, "Medium","High"))</f>
        <v>Low</v>
      </c>
      <c r="S86" s="17" t="str">
        <f t="shared" si="16"/>
        <v>Regular</v>
      </c>
      <c r="T86" s="17">
        <f t="shared" si="17"/>
        <v>1131.4100000000001</v>
      </c>
      <c r="V86" s="28" t="s">
        <v>15</v>
      </c>
      <c r="W86">
        <v>20712.689999999995</v>
      </c>
    </row>
    <row r="87" spans="1:23">
      <c r="A87">
        <v>4429</v>
      </c>
      <c r="B87" s="2">
        <v>45091</v>
      </c>
      <c r="C87" t="s">
        <v>284</v>
      </c>
      <c r="D87" t="s">
        <v>31</v>
      </c>
      <c r="E87" t="s">
        <v>14</v>
      </c>
      <c r="F87" t="s">
        <v>18</v>
      </c>
      <c r="G87">
        <v>6</v>
      </c>
      <c r="H87" s="20">
        <v>681.24</v>
      </c>
      <c r="I87">
        <v>4087.44</v>
      </c>
      <c r="J87" s="17" t="str">
        <f>IF('Main Data'!I87&gt;=5000,"High", "Low")</f>
        <v>Low</v>
      </c>
      <c r="K87" s="17">
        <f t="shared" si="9"/>
        <v>2023</v>
      </c>
      <c r="L87" s="17" t="str">
        <f t="shared" si="10"/>
        <v>James Whitney</v>
      </c>
      <c r="M87" s="17" t="str">
        <f t="shared" si="11"/>
        <v>JAMES WHITNEY</v>
      </c>
      <c r="N87" s="20">
        <f t="shared" si="12"/>
        <v>3678.6959999999999</v>
      </c>
      <c r="O87" s="20" t="str">
        <f t="shared" si="13"/>
        <v>Jun-2023</v>
      </c>
      <c r="P87" s="17">
        <f t="shared" si="14"/>
        <v>735.73919999999998</v>
      </c>
      <c r="Q87" s="17" t="str">
        <f t="shared" si="15"/>
        <v>Pen Furniture</v>
      </c>
      <c r="R87" s="17" t="str">
        <f>IF('sales data'!I87&lt;3000,"Low",IF('sales data'!I87&lt;7999, "Medium","High"))</f>
        <v>Medium</v>
      </c>
      <c r="S87" s="17" t="str">
        <f t="shared" si="16"/>
        <v>Regular</v>
      </c>
      <c r="T87" s="17">
        <f t="shared" si="17"/>
        <v>2008.75</v>
      </c>
      <c r="V87" s="22" t="s">
        <v>17</v>
      </c>
      <c r="W87">
        <v>595706.23</v>
      </c>
    </row>
    <row r="88" spans="1:23">
      <c r="A88">
        <v>3654</v>
      </c>
      <c r="B88" s="2">
        <v>45092</v>
      </c>
      <c r="C88" t="s">
        <v>560</v>
      </c>
      <c r="D88" t="s">
        <v>25</v>
      </c>
      <c r="E88" t="s">
        <v>14</v>
      </c>
      <c r="F88" t="s">
        <v>29</v>
      </c>
      <c r="G88">
        <v>8</v>
      </c>
      <c r="H88" s="20">
        <v>986.76</v>
      </c>
      <c r="I88">
        <v>7894.08</v>
      </c>
      <c r="J88" s="17" t="str">
        <f>IF('Main Data'!I88&gt;=5000,"High", "Low")</f>
        <v>High</v>
      </c>
      <c r="K88" s="17">
        <f t="shared" si="9"/>
        <v>2023</v>
      </c>
      <c r="L88" s="17" t="str">
        <f t="shared" si="10"/>
        <v>Jerry Hancock</v>
      </c>
      <c r="M88" s="17" t="str">
        <f t="shared" si="11"/>
        <v>JERRY HANCOCK</v>
      </c>
      <c r="N88" s="20">
        <f t="shared" si="12"/>
        <v>7104.6720000000005</v>
      </c>
      <c r="O88" s="20" t="str">
        <f t="shared" si="13"/>
        <v>Jun-2023</v>
      </c>
      <c r="P88" s="17">
        <f t="shared" si="14"/>
        <v>1420.9343999999999</v>
      </c>
      <c r="Q88" s="17" t="str">
        <f t="shared" si="15"/>
        <v>Desk Furniture</v>
      </c>
      <c r="R88" s="17" t="str">
        <f>IF('sales data'!I88&lt;3000,"Low",IF('sales data'!I88&lt;7999, "Medium","High"))</f>
        <v>Medium</v>
      </c>
      <c r="S88" s="17" t="str">
        <f t="shared" si="16"/>
        <v>Regular</v>
      </c>
      <c r="T88" s="17">
        <f t="shared" si="17"/>
        <v>4308.3900000000003</v>
      </c>
      <c r="V88" s="27" t="s">
        <v>20</v>
      </c>
      <c r="W88">
        <v>191713.33</v>
      </c>
    </row>
    <row r="89" spans="1:23">
      <c r="A89">
        <v>7893</v>
      </c>
      <c r="B89" s="2">
        <v>45093</v>
      </c>
      <c r="C89" t="s">
        <v>56</v>
      </c>
      <c r="D89" t="s">
        <v>10</v>
      </c>
      <c r="E89" t="s">
        <v>11</v>
      </c>
      <c r="F89" t="s">
        <v>29</v>
      </c>
      <c r="G89">
        <v>5</v>
      </c>
      <c r="H89" s="20">
        <v>627.91</v>
      </c>
      <c r="I89">
        <v>3139.55</v>
      </c>
      <c r="J89" s="17" t="str">
        <f>IF('Main Data'!I89&gt;=5000,"High", "Low")</f>
        <v>Low</v>
      </c>
      <c r="K89" s="17">
        <f t="shared" si="9"/>
        <v>2023</v>
      </c>
      <c r="L89" s="17" t="str">
        <f t="shared" si="10"/>
        <v>Tonya Stewart</v>
      </c>
      <c r="M89" s="17" t="str">
        <f t="shared" si="11"/>
        <v>TONYA STEWART</v>
      </c>
      <c r="N89" s="20">
        <f t="shared" si="12"/>
        <v>2825.5950000000003</v>
      </c>
      <c r="O89" s="20" t="str">
        <f t="shared" si="13"/>
        <v>Jun-2023</v>
      </c>
      <c r="P89" s="17">
        <f t="shared" si="14"/>
        <v>565.11900000000003</v>
      </c>
      <c r="Q89" s="17" t="str">
        <f t="shared" si="15"/>
        <v>Desk Office Supplies</v>
      </c>
      <c r="R89" s="17" t="str">
        <f>IF('sales data'!I89&lt;3000,"Low",IF('sales data'!I89&lt;7999, "Medium","High"))</f>
        <v>Medium</v>
      </c>
      <c r="S89" s="17" t="str">
        <f t="shared" si="16"/>
        <v>Regular</v>
      </c>
      <c r="T89" s="17">
        <f t="shared" si="17"/>
        <v>5040.3566666666666</v>
      </c>
      <c r="V89" s="28" t="s">
        <v>43</v>
      </c>
      <c r="W89">
        <v>39661</v>
      </c>
    </row>
    <row r="90" spans="1:23">
      <c r="A90">
        <v>9767</v>
      </c>
      <c r="B90" s="2">
        <v>45093</v>
      </c>
      <c r="C90" t="s">
        <v>855</v>
      </c>
      <c r="D90" t="s">
        <v>10</v>
      </c>
      <c r="E90" t="s">
        <v>20</v>
      </c>
      <c r="F90" t="s">
        <v>43</v>
      </c>
      <c r="G90">
        <v>3</v>
      </c>
      <c r="H90" s="20">
        <v>695.24</v>
      </c>
      <c r="I90">
        <v>2085.7199999999998</v>
      </c>
      <c r="J90" s="17" t="str">
        <f>IF('Main Data'!I90&gt;=5000,"High", "Low")</f>
        <v>Low</v>
      </c>
      <c r="K90" s="17">
        <f t="shared" si="9"/>
        <v>2023</v>
      </c>
      <c r="L90" s="17" t="str">
        <f t="shared" si="10"/>
        <v>Tanya Nash</v>
      </c>
      <c r="M90" s="17" t="str">
        <f t="shared" si="11"/>
        <v>TANYA NASH</v>
      </c>
      <c r="N90" s="20">
        <f t="shared" si="12"/>
        <v>1877.1480000000001</v>
      </c>
      <c r="O90" s="20" t="str">
        <f t="shared" si="13"/>
        <v>Jun-2023</v>
      </c>
      <c r="P90" s="17">
        <f t="shared" si="14"/>
        <v>375.42959999999994</v>
      </c>
      <c r="Q90" s="17" t="str">
        <f t="shared" si="15"/>
        <v>Chair Electronics</v>
      </c>
      <c r="R90" s="17" t="str">
        <f>IF('sales data'!I90&lt;3000,"Low",IF('sales data'!I90&lt;7999, "Medium","High"))</f>
        <v>Low</v>
      </c>
      <c r="S90" s="17" t="str">
        <f t="shared" si="16"/>
        <v>Regular</v>
      </c>
      <c r="T90" s="17">
        <f t="shared" si="17"/>
        <v>4373.1166666666668</v>
      </c>
      <c r="V90" s="28" t="s">
        <v>29</v>
      </c>
      <c r="W90">
        <v>24923.88</v>
      </c>
    </row>
    <row r="91" spans="1:23">
      <c r="A91">
        <v>6376</v>
      </c>
      <c r="B91" s="2">
        <v>45093</v>
      </c>
      <c r="C91" t="s">
        <v>861</v>
      </c>
      <c r="D91" t="s">
        <v>10</v>
      </c>
      <c r="E91" t="s">
        <v>14</v>
      </c>
      <c r="F91" t="s">
        <v>12</v>
      </c>
      <c r="G91">
        <v>7</v>
      </c>
      <c r="H91" s="20">
        <v>313.19</v>
      </c>
      <c r="I91">
        <v>2192.33</v>
      </c>
      <c r="J91" s="17" t="str">
        <f>IF('Main Data'!I91&gt;=5000,"High", "Low")</f>
        <v>Low</v>
      </c>
      <c r="K91" s="17">
        <f t="shared" si="9"/>
        <v>2023</v>
      </c>
      <c r="L91" s="17" t="str">
        <f t="shared" si="10"/>
        <v>Grace Kelly</v>
      </c>
      <c r="M91" s="17" t="str">
        <f t="shared" si="11"/>
        <v>GRACE KELLY</v>
      </c>
      <c r="N91" s="20">
        <f t="shared" si="12"/>
        <v>1973.0969999999998</v>
      </c>
      <c r="O91" s="20" t="str">
        <f t="shared" si="13"/>
        <v>Jun-2023</v>
      </c>
      <c r="P91" s="17">
        <f t="shared" si="14"/>
        <v>394.61939999999998</v>
      </c>
      <c r="Q91" s="17" t="str">
        <f t="shared" si="15"/>
        <v>Monitor Furniture</v>
      </c>
      <c r="R91" s="17" t="str">
        <f>IF('sales data'!I91&lt;3000,"Low",IF('sales data'!I91&lt;7999, "Medium","High"))</f>
        <v>Low</v>
      </c>
      <c r="S91" s="17" t="str">
        <f t="shared" si="16"/>
        <v>First Timer</v>
      </c>
      <c r="T91" s="17">
        <f t="shared" si="17"/>
        <v>2472.5333333333333</v>
      </c>
      <c r="V91" s="28" t="s">
        <v>35</v>
      </c>
      <c r="W91">
        <v>17973.550000000003</v>
      </c>
    </row>
    <row r="92" spans="1:23">
      <c r="A92">
        <v>8413</v>
      </c>
      <c r="B92" s="2">
        <v>45094</v>
      </c>
      <c r="C92" t="s">
        <v>271</v>
      </c>
      <c r="D92" t="s">
        <v>25</v>
      </c>
      <c r="E92" t="s">
        <v>14</v>
      </c>
      <c r="F92" t="s">
        <v>15</v>
      </c>
      <c r="G92">
        <v>8</v>
      </c>
      <c r="H92" s="20">
        <v>267.16000000000003</v>
      </c>
      <c r="I92">
        <v>2137.2800000000002</v>
      </c>
      <c r="J92" s="17" t="str">
        <f>IF('Main Data'!I92&gt;=5000,"High", "Low")</f>
        <v>Low</v>
      </c>
      <c r="K92" s="17">
        <f t="shared" si="9"/>
        <v>2023</v>
      </c>
      <c r="L92" s="17" t="str">
        <f t="shared" si="10"/>
        <v>Kathleen Cox</v>
      </c>
      <c r="M92" s="17" t="str">
        <f t="shared" si="11"/>
        <v>KATHLEEN COX</v>
      </c>
      <c r="N92" s="20">
        <f t="shared" si="12"/>
        <v>1923.5520000000001</v>
      </c>
      <c r="O92" s="20" t="str">
        <f t="shared" si="13"/>
        <v>Jun-2023</v>
      </c>
      <c r="P92" s="17">
        <f t="shared" si="14"/>
        <v>384.71040000000005</v>
      </c>
      <c r="Q92" s="17" t="str">
        <f t="shared" si="15"/>
        <v>Table Furniture</v>
      </c>
      <c r="R92" s="17" t="str">
        <f>IF('sales data'!I92&lt;3000,"Low",IF('sales data'!I92&lt;7999, "Medium","High"))</f>
        <v>Low</v>
      </c>
      <c r="S92" s="17" t="str">
        <f t="shared" si="16"/>
        <v>Regular</v>
      </c>
      <c r="T92" s="17">
        <f t="shared" si="17"/>
        <v>2138.4433333333332</v>
      </c>
      <c r="V92" s="28" t="s">
        <v>12</v>
      </c>
      <c r="W92">
        <v>25486.789999999994</v>
      </c>
    </row>
    <row r="93" spans="1:23">
      <c r="A93">
        <v>2367</v>
      </c>
      <c r="B93" s="2">
        <v>45094</v>
      </c>
      <c r="C93" t="s">
        <v>416</v>
      </c>
      <c r="D93" t="s">
        <v>25</v>
      </c>
      <c r="E93" t="s">
        <v>14</v>
      </c>
      <c r="F93" t="s">
        <v>21</v>
      </c>
      <c r="G93">
        <v>8</v>
      </c>
      <c r="H93" s="20">
        <v>986.8</v>
      </c>
      <c r="I93">
        <v>7894.4</v>
      </c>
      <c r="J93" s="17" t="str">
        <f>IF('Main Data'!I93&gt;=5000,"High", "Low")</f>
        <v>High</v>
      </c>
      <c r="K93" s="17">
        <f t="shared" si="9"/>
        <v>2023</v>
      </c>
      <c r="L93" s="17" t="str">
        <f t="shared" si="10"/>
        <v>David Sampson</v>
      </c>
      <c r="M93" s="17" t="str">
        <f t="shared" si="11"/>
        <v>DAVID SAMPSON</v>
      </c>
      <c r="N93" s="20">
        <f t="shared" si="12"/>
        <v>7104.96</v>
      </c>
      <c r="O93" s="20" t="str">
        <f t="shared" si="13"/>
        <v>Jun-2023</v>
      </c>
      <c r="P93" s="17">
        <f t="shared" si="14"/>
        <v>1420.992</v>
      </c>
      <c r="Q93" s="17" t="str">
        <f t="shared" si="15"/>
        <v>Notebook Furniture</v>
      </c>
      <c r="R93" s="17" t="str">
        <f>IF('sales data'!I93&lt;3000,"Low",IF('sales data'!I93&lt;7999, "Medium","High"))</f>
        <v>Medium</v>
      </c>
      <c r="S93" s="17" t="str">
        <f t="shared" si="16"/>
        <v>Regular</v>
      </c>
      <c r="T93" s="17">
        <f t="shared" si="17"/>
        <v>4074.67</v>
      </c>
      <c r="V93" s="28" t="s">
        <v>21</v>
      </c>
      <c r="W93">
        <v>20923.400000000001</v>
      </c>
    </row>
    <row r="94" spans="1:23">
      <c r="A94">
        <v>1836</v>
      </c>
      <c r="B94" s="2">
        <v>45094</v>
      </c>
      <c r="C94" t="s">
        <v>464</v>
      </c>
      <c r="D94" t="s">
        <v>10</v>
      </c>
      <c r="E94" t="s">
        <v>20</v>
      </c>
      <c r="F94" t="s">
        <v>35</v>
      </c>
      <c r="G94">
        <v>3</v>
      </c>
      <c r="H94" s="20">
        <v>343.53</v>
      </c>
      <c r="I94">
        <v>1030.5899999999999</v>
      </c>
      <c r="J94" s="17" t="str">
        <f>IF('Main Data'!I94&gt;=5000,"High", "Low")</f>
        <v>Low</v>
      </c>
      <c r="K94" s="17">
        <f t="shared" si="9"/>
        <v>2023</v>
      </c>
      <c r="L94" s="17" t="str">
        <f t="shared" si="10"/>
        <v>Kimberly Dixon</v>
      </c>
      <c r="M94" s="17" t="str">
        <f t="shared" si="11"/>
        <v>KIMBERLY DIXON</v>
      </c>
      <c r="N94" s="20">
        <f t="shared" si="12"/>
        <v>927.53099999999995</v>
      </c>
      <c r="O94" s="20" t="str">
        <f t="shared" si="13"/>
        <v>Jun-2023</v>
      </c>
      <c r="P94" s="17">
        <f t="shared" si="14"/>
        <v>185.50619999999998</v>
      </c>
      <c r="Q94" s="17" t="str">
        <f t="shared" si="15"/>
        <v>Laptop Electronics</v>
      </c>
      <c r="R94" s="17" t="str">
        <f>IF('sales data'!I94&lt;3000,"Low",IF('sales data'!I94&lt;7999, "Medium","High"))</f>
        <v>Low</v>
      </c>
      <c r="S94" s="17" t="str">
        <f t="shared" si="16"/>
        <v>First Timer</v>
      </c>
      <c r="T94" s="17">
        <f t="shared" si="17"/>
        <v>3687.4233333333336</v>
      </c>
      <c r="V94" s="28" t="s">
        <v>18</v>
      </c>
      <c r="W94">
        <v>22242.960000000003</v>
      </c>
    </row>
    <row r="95" spans="1:23">
      <c r="A95">
        <v>9848</v>
      </c>
      <c r="B95" s="2">
        <v>45094</v>
      </c>
      <c r="C95" t="s">
        <v>478</v>
      </c>
      <c r="D95" t="s">
        <v>10</v>
      </c>
      <c r="E95" t="s">
        <v>11</v>
      </c>
      <c r="F95" t="s">
        <v>15</v>
      </c>
      <c r="G95">
        <v>4</v>
      </c>
      <c r="H95" s="20">
        <v>40.35</v>
      </c>
      <c r="I95">
        <v>161.4</v>
      </c>
      <c r="J95" s="17" t="str">
        <f>IF('Main Data'!I95&gt;=5000,"High", "Low")</f>
        <v>Low</v>
      </c>
      <c r="K95" s="17">
        <f t="shared" si="9"/>
        <v>2023</v>
      </c>
      <c r="L95" s="17" t="str">
        <f t="shared" si="10"/>
        <v>Robert Jennings</v>
      </c>
      <c r="M95" s="17" t="str">
        <f t="shared" si="11"/>
        <v>ROBERT JENNINGS</v>
      </c>
      <c r="N95" s="20">
        <f t="shared" si="12"/>
        <v>145.26000000000002</v>
      </c>
      <c r="O95" s="20" t="str">
        <f t="shared" si="13"/>
        <v>Jun-2023</v>
      </c>
      <c r="P95" s="17">
        <f t="shared" si="14"/>
        <v>29.052</v>
      </c>
      <c r="Q95" s="17" t="str">
        <f t="shared" si="15"/>
        <v>Table Office Supplies</v>
      </c>
      <c r="R95" s="17" t="str">
        <f>IF('sales data'!I95&lt;3000,"Low",IF('sales data'!I95&lt;7999, "Medium","High"))</f>
        <v>Low</v>
      </c>
      <c r="S95" s="17" t="str">
        <f t="shared" si="16"/>
        <v>Regular</v>
      </c>
      <c r="T95" s="17">
        <f t="shared" si="17"/>
        <v>3028.7966666666666</v>
      </c>
      <c r="V95" s="28" t="s">
        <v>26</v>
      </c>
      <c r="W95">
        <v>29234.5</v>
      </c>
    </row>
    <row r="96" spans="1:23">
      <c r="A96">
        <v>7160</v>
      </c>
      <c r="B96" s="2">
        <v>45094</v>
      </c>
      <c r="C96" t="s">
        <v>777</v>
      </c>
      <c r="D96" t="s">
        <v>25</v>
      </c>
      <c r="E96" t="s">
        <v>14</v>
      </c>
      <c r="F96" t="s">
        <v>35</v>
      </c>
      <c r="G96">
        <v>8</v>
      </c>
      <c r="H96" s="20">
        <v>627.35</v>
      </c>
      <c r="I96">
        <v>5018.8</v>
      </c>
      <c r="J96" s="17" t="str">
        <f>IF('Main Data'!I96&gt;=5000,"High", "Low")</f>
        <v>High</v>
      </c>
      <c r="K96" s="17">
        <f t="shared" si="9"/>
        <v>2023</v>
      </c>
      <c r="L96" s="17" t="str">
        <f t="shared" si="10"/>
        <v>Jacqueline Evans</v>
      </c>
      <c r="M96" s="17" t="str">
        <f t="shared" si="11"/>
        <v>JACQUELINE EVANS</v>
      </c>
      <c r="N96" s="20">
        <f t="shared" si="12"/>
        <v>4516.92</v>
      </c>
      <c r="O96" s="20" t="str">
        <f t="shared" si="13"/>
        <v>Jun-2023</v>
      </c>
      <c r="P96" s="17">
        <f t="shared" si="14"/>
        <v>903.38400000000001</v>
      </c>
      <c r="Q96" s="17" t="str">
        <f t="shared" si="15"/>
        <v>Laptop Furniture</v>
      </c>
      <c r="R96" s="17" t="str">
        <f>IF('sales data'!I96&lt;3000,"Low",IF('sales data'!I96&lt;7999, "Medium","High"))</f>
        <v>Medium</v>
      </c>
      <c r="S96" s="17" t="str">
        <f t="shared" si="16"/>
        <v>Regular</v>
      </c>
      <c r="T96" s="17">
        <f t="shared" si="17"/>
        <v>2070.2633333333333</v>
      </c>
      <c r="V96" s="28" t="s">
        <v>15</v>
      </c>
      <c r="W96">
        <v>11267.25</v>
      </c>
    </row>
    <row r="97" spans="1:23">
      <c r="A97">
        <v>3642</v>
      </c>
      <c r="B97" s="2">
        <v>45095</v>
      </c>
      <c r="C97" t="s">
        <v>721</v>
      </c>
      <c r="D97" t="s">
        <v>10</v>
      </c>
      <c r="E97" t="s">
        <v>11</v>
      </c>
      <c r="F97" t="s">
        <v>21</v>
      </c>
      <c r="G97">
        <v>7</v>
      </c>
      <c r="H97" s="20">
        <v>410.28</v>
      </c>
      <c r="I97">
        <v>2871.96</v>
      </c>
      <c r="J97" s="17" t="str">
        <f>IF('Main Data'!I97&gt;=5000,"High", "Low")</f>
        <v>Low</v>
      </c>
      <c r="K97" s="17">
        <f t="shared" si="9"/>
        <v>2023</v>
      </c>
      <c r="L97" s="17" t="str">
        <f t="shared" si="10"/>
        <v>Cody Wang</v>
      </c>
      <c r="M97" s="17" t="str">
        <f t="shared" si="11"/>
        <v>CODY WANG</v>
      </c>
      <c r="N97" s="20">
        <f t="shared" si="12"/>
        <v>2584.7640000000001</v>
      </c>
      <c r="O97" s="20" t="str">
        <f t="shared" si="13"/>
        <v>Jun-2023</v>
      </c>
      <c r="P97" s="17">
        <f t="shared" si="14"/>
        <v>516.95280000000002</v>
      </c>
      <c r="Q97" s="17" t="str">
        <f t="shared" si="15"/>
        <v>Notebook Office Supplies</v>
      </c>
      <c r="R97" s="17" t="str">
        <f>IF('sales data'!I97&lt;3000,"Low",IF('sales data'!I97&lt;7999, "Medium","High"))</f>
        <v>Low</v>
      </c>
      <c r="S97" s="17" t="str">
        <f t="shared" si="16"/>
        <v>Regular</v>
      </c>
      <c r="T97" s="17">
        <f t="shared" si="17"/>
        <v>2684.0533333333333</v>
      </c>
      <c r="V97" s="27" t="s">
        <v>14</v>
      </c>
      <c r="W97">
        <v>212622.84000000003</v>
      </c>
    </row>
    <row r="98" spans="1:23">
      <c r="A98">
        <v>1641</v>
      </c>
      <c r="B98" s="2">
        <v>45095</v>
      </c>
      <c r="C98" t="s">
        <v>822</v>
      </c>
      <c r="D98" t="s">
        <v>10</v>
      </c>
      <c r="E98" t="s">
        <v>14</v>
      </c>
      <c r="F98" t="s">
        <v>12</v>
      </c>
      <c r="G98">
        <v>3</v>
      </c>
      <c r="H98" s="20">
        <v>183.09</v>
      </c>
      <c r="I98">
        <v>549.27</v>
      </c>
      <c r="J98" s="17" t="str">
        <f>IF('Main Data'!I98&gt;=5000,"High", "Low")</f>
        <v>Low</v>
      </c>
      <c r="K98" s="17">
        <f t="shared" si="9"/>
        <v>2023</v>
      </c>
      <c r="L98" s="17" t="str">
        <f t="shared" si="10"/>
        <v>Dylan Carter</v>
      </c>
      <c r="M98" s="17" t="str">
        <f t="shared" si="11"/>
        <v>DYLAN CARTER</v>
      </c>
      <c r="N98" s="20">
        <f t="shared" si="12"/>
        <v>494.34300000000002</v>
      </c>
      <c r="O98" s="20" t="str">
        <f t="shared" si="13"/>
        <v>Jun-2023</v>
      </c>
      <c r="P98" s="17">
        <f t="shared" si="14"/>
        <v>98.868599999999986</v>
      </c>
      <c r="Q98" s="17" t="str">
        <f t="shared" si="15"/>
        <v>Monitor Furniture</v>
      </c>
      <c r="R98" s="17" t="str">
        <f>IF('sales data'!I98&lt;3000,"Low",IF('sales data'!I98&lt;7999, "Medium","High"))</f>
        <v>Low</v>
      </c>
      <c r="S98" s="17" t="str">
        <f t="shared" si="16"/>
        <v>First Timer</v>
      </c>
      <c r="T98" s="17">
        <f t="shared" si="17"/>
        <v>2813.3433333333337</v>
      </c>
      <c r="V98" s="28" t="s">
        <v>43</v>
      </c>
      <c r="W98">
        <v>8147.869999999999</v>
      </c>
    </row>
    <row r="99" spans="1:23">
      <c r="A99">
        <v>9352</v>
      </c>
      <c r="B99" s="2">
        <v>45095</v>
      </c>
      <c r="C99" t="s">
        <v>908</v>
      </c>
      <c r="D99" t="s">
        <v>17</v>
      </c>
      <c r="E99" t="s">
        <v>11</v>
      </c>
      <c r="F99" t="s">
        <v>26</v>
      </c>
      <c r="G99">
        <v>5</v>
      </c>
      <c r="H99" s="20">
        <v>842.46</v>
      </c>
      <c r="I99">
        <v>4212.3</v>
      </c>
      <c r="J99" s="17" t="str">
        <f>IF('Main Data'!I99&gt;=5000,"High", "Low")</f>
        <v>Low</v>
      </c>
      <c r="K99" s="17">
        <f t="shared" si="9"/>
        <v>2023</v>
      </c>
      <c r="L99" s="17" t="str">
        <f t="shared" si="10"/>
        <v>Lindsay Nichols</v>
      </c>
      <c r="M99" s="17" t="str">
        <f t="shared" si="11"/>
        <v>LINDSAY NICHOLS</v>
      </c>
      <c r="N99" s="20">
        <f t="shared" si="12"/>
        <v>3791.07</v>
      </c>
      <c r="O99" s="20" t="str">
        <f t="shared" si="13"/>
        <v>Jun-2023</v>
      </c>
      <c r="P99" s="17">
        <f t="shared" si="14"/>
        <v>758.21400000000006</v>
      </c>
      <c r="Q99" s="17" t="str">
        <f t="shared" si="15"/>
        <v>Printer Office Supplies</v>
      </c>
      <c r="R99" s="17" t="str">
        <f>IF('sales data'!I99&lt;3000,"Low",IF('sales data'!I99&lt;7999, "Medium","High"))</f>
        <v>Medium</v>
      </c>
      <c r="S99" s="17" t="str">
        <f t="shared" si="16"/>
        <v>Regular</v>
      </c>
      <c r="T99" s="17">
        <f t="shared" si="17"/>
        <v>2544.5100000000002</v>
      </c>
      <c r="V99" s="28" t="s">
        <v>29</v>
      </c>
      <c r="W99">
        <v>4953.45</v>
      </c>
    </row>
    <row r="100" spans="1:23">
      <c r="A100">
        <v>9951</v>
      </c>
      <c r="B100" s="2">
        <v>45096</v>
      </c>
      <c r="C100" t="s">
        <v>447</v>
      </c>
      <c r="D100" t="s">
        <v>25</v>
      </c>
      <c r="E100" t="s">
        <v>20</v>
      </c>
      <c r="F100" t="s">
        <v>21</v>
      </c>
      <c r="G100">
        <v>5</v>
      </c>
      <c r="H100" s="20">
        <v>346.06</v>
      </c>
      <c r="I100">
        <v>1730.3</v>
      </c>
      <c r="J100" s="17" t="str">
        <f>IF('Main Data'!I100&gt;=5000,"High", "Low")</f>
        <v>Low</v>
      </c>
      <c r="K100" s="17">
        <f t="shared" si="9"/>
        <v>2023</v>
      </c>
      <c r="L100" s="17" t="str">
        <f t="shared" si="10"/>
        <v>Emily Lopez</v>
      </c>
      <c r="M100" s="17" t="str">
        <f t="shared" si="11"/>
        <v>EMILY LOPEZ</v>
      </c>
      <c r="N100" s="20">
        <f t="shared" si="12"/>
        <v>1557.27</v>
      </c>
      <c r="O100" s="20" t="str">
        <f t="shared" si="13"/>
        <v>Jun-2023</v>
      </c>
      <c r="P100" s="17">
        <f t="shared" si="14"/>
        <v>311.45400000000001</v>
      </c>
      <c r="Q100" s="17" t="str">
        <f t="shared" si="15"/>
        <v>Notebook Electronics</v>
      </c>
      <c r="R100" s="17" t="str">
        <f>IF('sales data'!I100&lt;3000,"Low",IF('sales data'!I100&lt;7999, "Medium","High"))</f>
        <v>Low</v>
      </c>
      <c r="S100" s="17" t="str">
        <f t="shared" si="16"/>
        <v>Regular</v>
      </c>
      <c r="T100" s="17">
        <f t="shared" si="17"/>
        <v>2163.9566666666665</v>
      </c>
      <c r="V100" s="28" t="s">
        <v>35</v>
      </c>
      <c r="W100">
        <v>60442.95</v>
      </c>
    </row>
    <row r="101" spans="1:23">
      <c r="A101">
        <v>6580</v>
      </c>
      <c r="B101" s="2">
        <v>45096</v>
      </c>
      <c r="C101" t="s">
        <v>770</v>
      </c>
      <c r="D101" t="s">
        <v>10</v>
      </c>
      <c r="E101" t="s">
        <v>11</v>
      </c>
      <c r="F101" t="s">
        <v>43</v>
      </c>
      <c r="G101">
        <v>6</v>
      </c>
      <c r="H101" s="20">
        <v>405.32</v>
      </c>
      <c r="I101">
        <v>2431.92</v>
      </c>
      <c r="J101" s="17" t="str">
        <f>IF('Main Data'!I101&gt;=5000,"High", "Low")</f>
        <v>Low</v>
      </c>
      <c r="K101" s="17">
        <f t="shared" si="9"/>
        <v>2023</v>
      </c>
      <c r="L101" s="17" t="str">
        <f t="shared" si="10"/>
        <v>Tammy Vega</v>
      </c>
      <c r="M101" s="17" t="str">
        <f t="shared" si="11"/>
        <v>TAMMY VEGA</v>
      </c>
      <c r="N101" s="20">
        <f t="shared" si="12"/>
        <v>2188.7280000000001</v>
      </c>
      <c r="O101" s="20" t="str">
        <f t="shared" si="13"/>
        <v>Jun-2023</v>
      </c>
      <c r="P101" s="17">
        <f t="shared" si="14"/>
        <v>437.74560000000002</v>
      </c>
      <c r="Q101" s="17" t="str">
        <f t="shared" si="15"/>
        <v>Chair Office Supplies</v>
      </c>
      <c r="R101" s="17" t="str">
        <f>IF('sales data'!I101&lt;3000,"Low",IF('sales data'!I101&lt;7999, "Medium","High"))</f>
        <v>Low</v>
      </c>
      <c r="S101" s="17" t="str">
        <f t="shared" si="16"/>
        <v>Regular</v>
      </c>
      <c r="T101" s="17">
        <f t="shared" si="17"/>
        <v>2791.5066666666667</v>
      </c>
      <c r="V101" s="28" t="s">
        <v>12</v>
      </c>
      <c r="W101">
        <v>15727.550000000001</v>
      </c>
    </row>
    <row r="102" spans="1:23">
      <c r="A102">
        <v>1307</v>
      </c>
      <c r="B102" s="2">
        <v>45097</v>
      </c>
      <c r="C102" t="s">
        <v>193</v>
      </c>
      <c r="D102" t="s">
        <v>10</v>
      </c>
      <c r="E102" t="s">
        <v>14</v>
      </c>
      <c r="F102" t="s">
        <v>26</v>
      </c>
      <c r="G102">
        <v>6</v>
      </c>
      <c r="H102" s="20">
        <v>31.06</v>
      </c>
      <c r="I102">
        <v>186.36</v>
      </c>
      <c r="J102" s="17" t="str">
        <f>IF('Main Data'!I102&gt;=5000,"High", "Low")</f>
        <v>Low</v>
      </c>
      <c r="K102" s="17">
        <f t="shared" si="9"/>
        <v>2023</v>
      </c>
      <c r="L102" s="17" t="str">
        <f t="shared" si="10"/>
        <v>Melinda Fernandez</v>
      </c>
      <c r="M102" s="17" t="str">
        <f t="shared" si="11"/>
        <v>MELINDA FERNANDEZ</v>
      </c>
      <c r="N102" s="20">
        <f t="shared" si="12"/>
        <v>167.72399999999999</v>
      </c>
      <c r="O102" s="20" t="str">
        <f t="shared" si="13"/>
        <v>Jun-2023</v>
      </c>
      <c r="P102" s="17">
        <f t="shared" si="14"/>
        <v>33.544800000000002</v>
      </c>
      <c r="Q102" s="17" t="str">
        <f t="shared" si="15"/>
        <v>Printer Furniture</v>
      </c>
      <c r="R102" s="17" t="str">
        <f>IF('sales data'!I102&lt;3000,"Low",IF('sales data'!I102&lt;7999, "Medium","High"))</f>
        <v>Low</v>
      </c>
      <c r="S102" s="17" t="str">
        <f t="shared" si="16"/>
        <v>Regular</v>
      </c>
      <c r="T102" s="17">
        <f t="shared" si="17"/>
        <v>1449.5266666666666</v>
      </c>
      <c r="V102" s="28" t="s">
        <v>21</v>
      </c>
      <c r="W102">
        <v>24499.27</v>
      </c>
    </row>
    <row r="103" spans="1:23">
      <c r="A103">
        <v>9894</v>
      </c>
      <c r="B103" s="2">
        <v>45097</v>
      </c>
      <c r="C103" t="s">
        <v>754</v>
      </c>
      <c r="D103" t="s">
        <v>17</v>
      </c>
      <c r="E103" t="s">
        <v>20</v>
      </c>
      <c r="F103" t="s">
        <v>26</v>
      </c>
      <c r="G103">
        <v>6</v>
      </c>
      <c r="H103" s="20">
        <v>470.55</v>
      </c>
      <c r="I103">
        <v>2823.3</v>
      </c>
      <c r="J103" s="17" t="str">
        <f>IF('Main Data'!I103&gt;=5000,"High", "Low")</f>
        <v>Low</v>
      </c>
      <c r="K103" s="17">
        <f t="shared" si="9"/>
        <v>2023</v>
      </c>
      <c r="L103" s="17" t="str">
        <f t="shared" si="10"/>
        <v>John White</v>
      </c>
      <c r="M103" s="17" t="str">
        <f t="shared" si="11"/>
        <v>JOHN WHITE</v>
      </c>
      <c r="N103" s="20">
        <f t="shared" si="12"/>
        <v>2540.9700000000003</v>
      </c>
      <c r="O103" s="20" t="str">
        <f t="shared" si="13"/>
        <v>Jun-2023</v>
      </c>
      <c r="P103" s="17">
        <f t="shared" si="14"/>
        <v>508.19400000000002</v>
      </c>
      <c r="Q103" s="17" t="str">
        <f t="shared" si="15"/>
        <v>Printer Electronics</v>
      </c>
      <c r="R103" s="17" t="str">
        <f>IF('sales data'!I103&lt;3000,"Low",IF('sales data'!I103&lt;7999, "Medium","High"))</f>
        <v>Low</v>
      </c>
      <c r="S103" s="17" t="str">
        <f t="shared" si="16"/>
        <v>Regular</v>
      </c>
      <c r="T103" s="17">
        <f t="shared" si="17"/>
        <v>1813.86</v>
      </c>
      <c r="V103" s="28" t="s">
        <v>18</v>
      </c>
      <c r="W103">
        <v>38697.020000000011</v>
      </c>
    </row>
    <row r="104" spans="1:23">
      <c r="A104">
        <v>7476</v>
      </c>
      <c r="B104" s="2">
        <v>45097</v>
      </c>
      <c r="C104" t="s">
        <v>764</v>
      </c>
      <c r="D104" t="s">
        <v>31</v>
      </c>
      <c r="E104" t="s">
        <v>11</v>
      </c>
      <c r="F104" t="s">
        <v>18</v>
      </c>
      <c r="G104">
        <v>3</v>
      </c>
      <c r="H104" s="20">
        <v>758.6</v>
      </c>
      <c r="I104">
        <v>2275.8000000000002</v>
      </c>
      <c r="J104" s="17" t="str">
        <f>IF('Main Data'!I104&gt;=5000,"High", "Low")</f>
        <v>Low</v>
      </c>
      <c r="K104" s="17">
        <f t="shared" si="9"/>
        <v>2023</v>
      </c>
      <c r="L104" s="17" t="str">
        <f t="shared" si="10"/>
        <v>Jacqueline Garza</v>
      </c>
      <c r="M104" s="17" t="str">
        <f t="shared" si="11"/>
        <v>JACQUELINE GARZA</v>
      </c>
      <c r="N104" s="20">
        <f t="shared" si="12"/>
        <v>2048.2200000000003</v>
      </c>
      <c r="O104" s="20" t="str">
        <f t="shared" si="13"/>
        <v>Jun-2023</v>
      </c>
      <c r="P104" s="17">
        <f t="shared" si="14"/>
        <v>409.64400000000001</v>
      </c>
      <c r="Q104" s="17" t="str">
        <f t="shared" si="15"/>
        <v>Pen Office Supplies</v>
      </c>
      <c r="R104" s="17" t="str">
        <f>IF('sales data'!I104&lt;3000,"Low",IF('sales data'!I104&lt;7999, "Medium","High"))</f>
        <v>Low</v>
      </c>
      <c r="S104" s="17" t="str">
        <f t="shared" si="16"/>
        <v>First Timer</v>
      </c>
      <c r="T104" s="17">
        <f t="shared" si="17"/>
        <v>1761.8200000000004</v>
      </c>
      <c r="V104" s="28" t="s">
        <v>26</v>
      </c>
      <c r="W104">
        <v>16975.830000000002</v>
      </c>
    </row>
    <row r="105" spans="1:23">
      <c r="A105">
        <v>9950</v>
      </c>
      <c r="B105" s="2">
        <v>45098</v>
      </c>
      <c r="C105" t="s">
        <v>368</v>
      </c>
      <c r="D105" t="s">
        <v>10</v>
      </c>
      <c r="E105" t="s">
        <v>20</v>
      </c>
      <c r="F105" t="s">
        <v>43</v>
      </c>
      <c r="G105">
        <v>7</v>
      </c>
      <c r="H105" s="20">
        <v>415.24</v>
      </c>
      <c r="I105">
        <v>2906.68</v>
      </c>
      <c r="J105" s="17" t="str">
        <f>IF('Main Data'!I105&gt;=5000,"High", "Low")</f>
        <v>Low</v>
      </c>
      <c r="K105" s="17">
        <f t="shared" si="9"/>
        <v>2023</v>
      </c>
      <c r="L105" s="17" t="str">
        <f t="shared" si="10"/>
        <v>Catherine Adams</v>
      </c>
      <c r="M105" s="17" t="str">
        <f t="shared" si="11"/>
        <v>CATHERINE ADAMS</v>
      </c>
      <c r="N105" s="20">
        <f t="shared" si="12"/>
        <v>2616.0120000000002</v>
      </c>
      <c r="O105" s="20" t="str">
        <f t="shared" si="13"/>
        <v>Jun-2023</v>
      </c>
      <c r="P105" s="17">
        <f t="shared" si="14"/>
        <v>523.2023999999999</v>
      </c>
      <c r="Q105" s="17" t="str">
        <f t="shared" si="15"/>
        <v>Chair Electronics</v>
      </c>
      <c r="R105" s="17" t="str">
        <f>IF('sales data'!I105&lt;3000,"Low",IF('sales data'!I105&lt;7999, "Medium","High"))</f>
        <v>Low</v>
      </c>
      <c r="S105" s="17" t="str">
        <f t="shared" si="16"/>
        <v>Regular</v>
      </c>
      <c r="T105" s="17">
        <f t="shared" si="17"/>
        <v>2668.5933333333337</v>
      </c>
      <c r="V105" s="28" t="s">
        <v>15</v>
      </c>
      <c r="W105">
        <v>43178.900000000009</v>
      </c>
    </row>
    <row r="106" spans="1:23">
      <c r="A106">
        <v>7167</v>
      </c>
      <c r="B106" s="2">
        <v>45098</v>
      </c>
      <c r="C106" t="s">
        <v>481</v>
      </c>
      <c r="D106" t="s">
        <v>31</v>
      </c>
      <c r="E106" t="s">
        <v>14</v>
      </c>
      <c r="F106" t="s">
        <v>21</v>
      </c>
      <c r="G106">
        <v>5</v>
      </c>
      <c r="H106" s="20">
        <v>869.59</v>
      </c>
      <c r="I106">
        <v>4347.95</v>
      </c>
      <c r="J106" s="17" t="str">
        <f>IF('Main Data'!I106&gt;=5000,"High", "Low")</f>
        <v>Low</v>
      </c>
      <c r="K106" s="17">
        <f t="shared" si="9"/>
        <v>2023</v>
      </c>
      <c r="L106" s="17" t="str">
        <f t="shared" si="10"/>
        <v>Adam Huff</v>
      </c>
      <c r="M106" s="17" t="str">
        <f t="shared" si="11"/>
        <v>ADAM HUFF</v>
      </c>
      <c r="N106" s="20">
        <f t="shared" si="12"/>
        <v>3913.1550000000007</v>
      </c>
      <c r="O106" s="20" t="str">
        <f t="shared" si="13"/>
        <v>Jun-2023</v>
      </c>
      <c r="P106" s="17">
        <f t="shared" si="14"/>
        <v>782.63099999999997</v>
      </c>
      <c r="Q106" s="17" t="str">
        <f t="shared" si="15"/>
        <v>Notebook Furniture</v>
      </c>
      <c r="R106" s="17" t="str">
        <f>IF('sales data'!I106&lt;3000,"Low",IF('sales data'!I106&lt;7999, "Medium","High"))</f>
        <v>Medium</v>
      </c>
      <c r="S106" s="17" t="str">
        <f t="shared" si="16"/>
        <v>Regular</v>
      </c>
      <c r="T106" s="17">
        <f t="shared" si="17"/>
        <v>3176.81</v>
      </c>
      <c r="V106" s="27" t="s">
        <v>11</v>
      </c>
      <c r="W106">
        <v>191370.06</v>
      </c>
    </row>
    <row r="107" spans="1:23">
      <c r="A107">
        <v>2096</v>
      </c>
      <c r="B107" s="2">
        <v>45098</v>
      </c>
      <c r="C107" t="s">
        <v>564</v>
      </c>
      <c r="D107" t="s">
        <v>17</v>
      </c>
      <c r="E107" t="s">
        <v>14</v>
      </c>
      <c r="F107" t="s">
        <v>15</v>
      </c>
      <c r="G107">
        <v>9</v>
      </c>
      <c r="H107" s="20">
        <v>869.24</v>
      </c>
      <c r="I107">
        <v>7823.16</v>
      </c>
      <c r="J107" s="17" t="str">
        <f>IF('Main Data'!I107&gt;=5000,"High", "Low")</f>
        <v>High</v>
      </c>
      <c r="K107" s="17">
        <f t="shared" si="9"/>
        <v>2023</v>
      </c>
      <c r="L107" s="17" t="str">
        <f t="shared" si="10"/>
        <v>Madison Green</v>
      </c>
      <c r="M107" s="17" t="str">
        <f t="shared" si="11"/>
        <v>MADISON GREEN</v>
      </c>
      <c r="N107" s="20">
        <f t="shared" si="12"/>
        <v>7040.8440000000001</v>
      </c>
      <c r="O107" s="20" t="str">
        <f t="shared" si="13"/>
        <v>Jun-2023</v>
      </c>
      <c r="P107" s="17">
        <f t="shared" si="14"/>
        <v>1408.1687999999999</v>
      </c>
      <c r="Q107" s="17" t="str">
        <f t="shared" si="15"/>
        <v>Table Furniture</v>
      </c>
      <c r="R107" s="17" t="str">
        <f>IF('sales data'!I107&lt;3000,"Low",IF('sales data'!I107&lt;7999, "Medium","High"))</f>
        <v>Medium</v>
      </c>
      <c r="S107" s="17" t="str">
        <f t="shared" si="16"/>
        <v>First Timer</v>
      </c>
      <c r="T107" s="17">
        <f t="shared" si="17"/>
        <v>5025.9299999999994</v>
      </c>
      <c r="V107" s="28" t="s">
        <v>43</v>
      </c>
      <c r="W107">
        <v>28153.63</v>
      </c>
    </row>
    <row r="108" spans="1:23">
      <c r="A108">
        <v>3147</v>
      </c>
      <c r="B108" s="2">
        <v>45099</v>
      </c>
      <c r="C108" t="s">
        <v>249</v>
      </c>
      <c r="D108" t="s">
        <v>31</v>
      </c>
      <c r="E108" t="s">
        <v>14</v>
      </c>
      <c r="F108" t="s">
        <v>26</v>
      </c>
      <c r="G108">
        <v>1</v>
      </c>
      <c r="H108" s="20">
        <v>760.66</v>
      </c>
      <c r="I108">
        <v>760.66</v>
      </c>
      <c r="J108" s="17" t="str">
        <f>IF('Main Data'!I108&gt;=5000,"High", "Low")</f>
        <v>Low</v>
      </c>
      <c r="K108" s="17">
        <f t="shared" si="9"/>
        <v>2023</v>
      </c>
      <c r="L108" s="17" t="str">
        <f t="shared" si="10"/>
        <v>Dr. James Mitchell</v>
      </c>
      <c r="M108" s="17" t="str">
        <f t="shared" si="11"/>
        <v>DR. JAMES MITCHELL</v>
      </c>
      <c r="N108" s="20">
        <f t="shared" si="12"/>
        <v>684.59399999999994</v>
      </c>
      <c r="O108" s="20" t="str">
        <f t="shared" si="13"/>
        <v>Jun-2023</v>
      </c>
      <c r="P108" s="17">
        <f t="shared" si="14"/>
        <v>136.91879999999998</v>
      </c>
      <c r="Q108" s="17" t="str">
        <f t="shared" si="15"/>
        <v>Printer Furniture</v>
      </c>
      <c r="R108" s="17" t="str">
        <f>IF('sales data'!I108&lt;3000,"Low",IF('sales data'!I108&lt;7999, "Medium","High"))</f>
        <v>Low</v>
      </c>
      <c r="S108" s="17" t="str">
        <f t="shared" si="16"/>
        <v>Regular</v>
      </c>
      <c r="T108" s="17">
        <f t="shared" si="17"/>
        <v>4310.59</v>
      </c>
      <c r="V108" s="28" t="s">
        <v>29</v>
      </c>
      <c r="W108">
        <v>32438.42</v>
      </c>
    </row>
    <row r="109" spans="1:23">
      <c r="A109">
        <v>1195</v>
      </c>
      <c r="B109" s="2">
        <v>45099</v>
      </c>
      <c r="C109" t="s">
        <v>409</v>
      </c>
      <c r="D109" t="s">
        <v>25</v>
      </c>
      <c r="E109" t="s">
        <v>14</v>
      </c>
      <c r="F109" t="s">
        <v>15</v>
      </c>
      <c r="G109">
        <v>5</v>
      </c>
      <c r="H109" s="20">
        <v>698.03</v>
      </c>
      <c r="I109">
        <v>3490.15</v>
      </c>
      <c r="J109" s="17" t="str">
        <f>IF('Main Data'!I109&gt;=5000,"High", "Low")</f>
        <v>Low</v>
      </c>
      <c r="K109" s="17">
        <f t="shared" si="9"/>
        <v>2023</v>
      </c>
      <c r="L109" s="17" t="str">
        <f t="shared" si="10"/>
        <v>Victoria Velasquez</v>
      </c>
      <c r="M109" s="17" t="str">
        <f t="shared" si="11"/>
        <v>VICTORIA VELASQUEZ</v>
      </c>
      <c r="N109" s="20">
        <f t="shared" si="12"/>
        <v>3141.1349999999998</v>
      </c>
      <c r="O109" s="20" t="str">
        <f t="shared" si="13"/>
        <v>Jun-2023</v>
      </c>
      <c r="P109" s="17">
        <f t="shared" si="14"/>
        <v>628.22699999999998</v>
      </c>
      <c r="Q109" s="17" t="str">
        <f t="shared" si="15"/>
        <v>Table Furniture</v>
      </c>
      <c r="R109" s="17" t="str">
        <f>IF('sales data'!I109&lt;3000,"Low",IF('sales data'!I109&lt;7999, "Medium","High"))</f>
        <v>Medium</v>
      </c>
      <c r="S109" s="17" t="str">
        <f t="shared" si="16"/>
        <v>First Timer</v>
      </c>
      <c r="T109" s="17">
        <f t="shared" si="17"/>
        <v>4024.6566666666663</v>
      </c>
      <c r="V109" s="28" t="s">
        <v>35</v>
      </c>
      <c r="W109">
        <v>35560.179999999993</v>
      </c>
    </row>
    <row r="110" spans="1:23">
      <c r="A110">
        <v>7602</v>
      </c>
      <c r="B110" s="2">
        <v>45101</v>
      </c>
      <c r="C110" t="s">
        <v>170</v>
      </c>
      <c r="D110" t="s">
        <v>25</v>
      </c>
      <c r="E110" t="s">
        <v>11</v>
      </c>
      <c r="F110" t="s">
        <v>21</v>
      </c>
      <c r="G110">
        <v>4</v>
      </c>
      <c r="H110" s="20">
        <v>863.42</v>
      </c>
      <c r="I110">
        <v>3453.68</v>
      </c>
      <c r="J110" s="17" t="str">
        <f>IF('Main Data'!I110&gt;=5000,"High", "Low")</f>
        <v>Low</v>
      </c>
      <c r="K110" s="17">
        <f t="shared" si="9"/>
        <v>2023</v>
      </c>
      <c r="L110" s="17" t="str">
        <f t="shared" si="10"/>
        <v>James Garza</v>
      </c>
      <c r="M110" s="17" t="str">
        <f t="shared" si="11"/>
        <v>JAMES GARZA</v>
      </c>
      <c r="N110" s="20">
        <f t="shared" si="12"/>
        <v>3108.3119999999999</v>
      </c>
      <c r="O110" s="20" t="str">
        <f t="shared" si="13"/>
        <v>Jun-2023</v>
      </c>
      <c r="P110" s="17">
        <f t="shared" si="14"/>
        <v>621.66239999999993</v>
      </c>
      <c r="Q110" s="17" t="str">
        <f t="shared" si="15"/>
        <v>Notebook Office Supplies</v>
      </c>
      <c r="R110" s="17" t="str">
        <f>IF('sales data'!I110&lt;3000,"Low",IF('sales data'!I110&lt;7999, "Medium","High"))</f>
        <v>Medium</v>
      </c>
      <c r="S110" s="17" t="str">
        <f t="shared" si="16"/>
        <v>Regular</v>
      </c>
      <c r="T110" s="17">
        <f t="shared" si="17"/>
        <v>2568.1633333333334</v>
      </c>
      <c r="V110" s="28" t="s">
        <v>12</v>
      </c>
      <c r="W110">
        <v>15292.470000000001</v>
      </c>
    </row>
    <row r="111" spans="1:23">
      <c r="A111">
        <v>4461</v>
      </c>
      <c r="B111" s="2">
        <v>45101</v>
      </c>
      <c r="C111" t="s">
        <v>728</v>
      </c>
      <c r="D111" t="s">
        <v>10</v>
      </c>
      <c r="E111" t="s">
        <v>11</v>
      </c>
      <c r="F111" t="s">
        <v>21</v>
      </c>
      <c r="G111">
        <v>9</v>
      </c>
      <c r="H111" s="20">
        <v>727.1</v>
      </c>
      <c r="I111">
        <v>6543.9000000000005</v>
      </c>
      <c r="J111" s="17" t="str">
        <f>IF('Main Data'!I111&gt;=5000,"High", "Low")</f>
        <v>High</v>
      </c>
      <c r="K111" s="17">
        <f t="shared" si="9"/>
        <v>2023</v>
      </c>
      <c r="L111" s="17" t="str">
        <f t="shared" si="10"/>
        <v>Jordan Williams</v>
      </c>
      <c r="M111" s="17" t="str">
        <f t="shared" si="11"/>
        <v>JORDAN WILLIAMS</v>
      </c>
      <c r="N111" s="20">
        <f t="shared" si="12"/>
        <v>5889.51</v>
      </c>
      <c r="O111" s="20" t="str">
        <f t="shared" si="13"/>
        <v>Jun-2023</v>
      </c>
      <c r="P111" s="17">
        <f t="shared" si="14"/>
        <v>1177.902</v>
      </c>
      <c r="Q111" s="17" t="str">
        <f t="shared" si="15"/>
        <v>Notebook Office Supplies</v>
      </c>
      <c r="R111" s="17" t="str">
        <f>IF('sales data'!I111&lt;3000,"Low",IF('sales data'!I111&lt;7999, "Medium","High"))</f>
        <v>Medium</v>
      </c>
      <c r="S111" s="17" t="str">
        <f t="shared" si="16"/>
        <v>Regular</v>
      </c>
      <c r="T111" s="17">
        <f t="shared" si="17"/>
        <v>4495.91</v>
      </c>
      <c r="V111" s="28" t="s">
        <v>21</v>
      </c>
      <c r="W111">
        <v>13964.33</v>
      </c>
    </row>
    <row r="112" spans="1:23">
      <c r="A112">
        <v>6383</v>
      </c>
      <c r="B112" s="2">
        <v>45101</v>
      </c>
      <c r="C112" t="s">
        <v>799</v>
      </c>
      <c r="D112" t="s">
        <v>10</v>
      </c>
      <c r="E112" t="s">
        <v>14</v>
      </c>
      <c r="F112" t="s">
        <v>15</v>
      </c>
      <c r="G112">
        <v>6</v>
      </c>
      <c r="H112" s="20">
        <v>852.91</v>
      </c>
      <c r="I112">
        <v>5117.46</v>
      </c>
      <c r="J112" s="17" t="str">
        <f>IF('Main Data'!I112&gt;=5000,"High", "Low")</f>
        <v>High</v>
      </c>
      <c r="K112" s="17">
        <f t="shared" si="9"/>
        <v>2023</v>
      </c>
      <c r="L112" s="17" t="str">
        <f t="shared" si="10"/>
        <v>Kristin Watts</v>
      </c>
      <c r="M112" s="17" t="str">
        <f t="shared" si="11"/>
        <v>KRISTIN WATTS</v>
      </c>
      <c r="N112" s="20">
        <f t="shared" si="12"/>
        <v>4605.7139999999999</v>
      </c>
      <c r="O112" s="20" t="str">
        <f t="shared" si="13"/>
        <v>Jun-2023</v>
      </c>
      <c r="P112" s="17">
        <f t="shared" si="14"/>
        <v>921.14279999999997</v>
      </c>
      <c r="Q112" s="17" t="str">
        <f t="shared" si="15"/>
        <v>Table Furniture</v>
      </c>
      <c r="R112" s="17" t="str">
        <f>IF('sales data'!I112&lt;3000,"Low",IF('sales data'!I112&lt;7999, "Medium","High"))</f>
        <v>Medium</v>
      </c>
      <c r="S112" s="17" t="str">
        <f t="shared" si="16"/>
        <v>Regular</v>
      </c>
      <c r="T112" s="17">
        <f t="shared" si="17"/>
        <v>5038.3466666666673</v>
      </c>
      <c r="V112" s="28" t="s">
        <v>18</v>
      </c>
      <c r="W112">
        <v>9080.18</v>
      </c>
    </row>
    <row r="113" spans="1:23">
      <c r="A113">
        <v>3672</v>
      </c>
      <c r="B113" s="2">
        <v>45102</v>
      </c>
      <c r="C113" t="s">
        <v>364</v>
      </c>
      <c r="D113" t="s">
        <v>25</v>
      </c>
      <c r="E113" t="s">
        <v>14</v>
      </c>
      <c r="F113" t="s">
        <v>43</v>
      </c>
      <c r="G113">
        <v>3</v>
      </c>
      <c r="H113" s="20">
        <v>642.14</v>
      </c>
      <c r="I113">
        <v>1926.42</v>
      </c>
      <c r="J113" s="17" t="str">
        <f>IF('Main Data'!I113&gt;=5000,"High", "Low")</f>
        <v>Low</v>
      </c>
      <c r="K113" s="17">
        <f t="shared" si="9"/>
        <v>2023</v>
      </c>
      <c r="L113" s="17" t="str">
        <f t="shared" si="10"/>
        <v>Brandon Murillo</v>
      </c>
      <c r="M113" s="17" t="str">
        <f t="shared" si="11"/>
        <v>BRANDON MURILLO</v>
      </c>
      <c r="N113" s="20">
        <f t="shared" si="12"/>
        <v>1733.7780000000002</v>
      </c>
      <c r="O113" s="20" t="str">
        <f t="shared" si="13"/>
        <v>Jun-2023</v>
      </c>
      <c r="P113" s="17">
        <f t="shared" si="14"/>
        <v>346.75560000000002</v>
      </c>
      <c r="Q113" s="17" t="str">
        <f t="shared" si="15"/>
        <v>Chair Furniture</v>
      </c>
      <c r="R113" s="17" t="str">
        <f>IF('sales data'!I113&lt;3000,"Low",IF('sales data'!I113&lt;7999, "Medium","High"))</f>
        <v>Low</v>
      </c>
      <c r="S113" s="17" t="str">
        <f t="shared" si="16"/>
        <v>Regular</v>
      </c>
      <c r="T113" s="17">
        <f t="shared" si="17"/>
        <v>4529.26</v>
      </c>
      <c r="V113" s="28" t="s">
        <v>26</v>
      </c>
      <c r="W113">
        <v>45280.81</v>
      </c>
    </row>
    <row r="114" spans="1:23">
      <c r="A114">
        <v>4256</v>
      </c>
      <c r="B114" s="2">
        <v>45103</v>
      </c>
      <c r="C114" t="s">
        <v>377</v>
      </c>
      <c r="D114" t="s">
        <v>17</v>
      </c>
      <c r="E114" t="s">
        <v>11</v>
      </c>
      <c r="F114" t="s">
        <v>29</v>
      </c>
      <c r="G114">
        <v>6</v>
      </c>
      <c r="H114" s="20">
        <v>968.51</v>
      </c>
      <c r="I114">
        <v>5811.0599999999986</v>
      </c>
      <c r="J114" s="17" t="str">
        <f>IF('Main Data'!I114&gt;=5000,"High", "Low")</f>
        <v>High</v>
      </c>
      <c r="K114" s="17">
        <f t="shared" si="9"/>
        <v>2023</v>
      </c>
      <c r="L114" s="17" t="str">
        <f t="shared" si="10"/>
        <v>Lisa Williams</v>
      </c>
      <c r="M114" s="17" t="str">
        <f t="shared" si="11"/>
        <v>LISA WILLIAMS</v>
      </c>
      <c r="N114" s="20">
        <f t="shared" si="12"/>
        <v>5229.9539999999997</v>
      </c>
      <c r="O114" s="20" t="str">
        <f t="shared" si="13"/>
        <v>Jun-2023</v>
      </c>
      <c r="P114" s="17">
        <f t="shared" si="14"/>
        <v>1045.9907999999998</v>
      </c>
      <c r="Q114" s="17" t="str">
        <f t="shared" si="15"/>
        <v>Desk Office Supplies</v>
      </c>
      <c r="R114" s="17" t="str">
        <f>IF('sales data'!I114&lt;3000,"Low",IF('sales data'!I114&lt;7999, "Medium","High"))</f>
        <v>Medium</v>
      </c>
      <c r="S114" s="17" t="str">
        <f t="shared" si="16"/>
        <v>Regular</v>
      </c>
      <c r="T114" s="17">
        <f t="shared" si="17"/>
        <v>4284.9799999999996</v>
      </c>
      <c r="V114" s="28" t="s">
        <v>15</v>
      </c>
      <c r="W114">
        <v>11600.04</v>
      </c>
    </row>
    <row r="115" spans="1:23">
      <c r="A115">
        <v>1541</v>
      </c>
      <c r="B115" s="2">
        <v>45104</v>
      </c>
      <c r="C115" t="s">
        <v>382</v>
      </c>
      <c r="D115" t="s">
        <v>25</v>
      </c>
      <c r="E115" t="s">
        <v>14</v>
      </c>
      <c r="F115" t="s">
        <v>35</v>
      </c>
      <c r="G115">
        <v>7</v>
      </c>
      <c r="H115" s="20">
        <v>846.34</v>
      </c>
      <c r="I115">
        <v>5924.38</v>
      </c>
      <c r="J115" s="17" t="str">
        <f>IF('Main Data'!I115&gt;=5000,"High", "Low")</f>
        <v>High</v>
      </c>
      <c r="K115" s="17">
        <f t="shared" si="9"/>
        <v>2023</v>
      </c>
      <c r="L115" s="17" t="str">
        <f t="shared" si="10"/>
        <v>Brooke Garrett</v>
      </c>
      <c r="M115" s="17" t="str">
        <f t="shared" si="11"/>
        <v>BROOKE GARRETT</v>
      </c>
      <c r="N115" s="20">
        <f t="shared" si="12"/>
        <v>5331.942</v>
      </c>
      <c r="O115" s="20" t="str">
        <f t="shared" si="13"/>
        <v>Jun-2023</v>
      </c>
      <c r="P115" s="17">
        <f t="shared" si="14"/>
        <v>1066.3884</v>
      </c>
      <c r="Q115" s="17" t="str">
        <f t="shared" si="15"/>
        <v>Laptop Furniture</v>
      </c>
      <c r="R115" s="17" t="str">
        <f>IF('sales data'!I115&lt;3000,"Low",IF('sales data'!I115&lt;7999, "Medium","High"))</f>
        <v>Medium</v>
      </c>
      <c r="S115" s="17" t="str">
        <f t="shared" si="16"/>
        <v>Regular</v>
      </c>
      <c r="T115" s="17">
        <f t="shared" si="17"/>
        <v>4553.9533333333329</v>
      </c>
      <c r="V115" s="22" t="s">
        <v>1231</v>
      </c>
      <c r="W115">
        <v>2469040.4400000004</v>
      </c>
    </row>
    <row r="116" spans="1:23">
      <c r="A116">
        <v>5251</v>
      </c>
      <c r="B116" s="2">
        <v>45104</v>
      </c>
      <c r="C116" t="s">
        <v>498</v>
      </c>
      <c r="D116" t="s">
        <v>31</v>
      </c>
      <c r="E116" t="s">
        <v>14</v>
      </c>
      <c r="F116" t="s">
        <v>29</v>
      </c>
      <c r="G116">
        <v>7</v>
      </c>
      <c r="H116" s="20">
        <v>218.56</v>
      </c>
      <c r="I116">
        <v>1529.92</v>
      </c>
      <c r="J116" s="17" t="str">
        <f>IF('Main Data'!I116&gt;=5000,"High", "Low")</f>
        <v>Low</v>
      </c>
      <c r="K116" s="17">
        <f t="shared" si="9"/>
        <v>2023</v>
      </c>
      <c r="L116" s="17" t="str">
        <f t="shared" si="10"/>
        <v>Tommy Leonard</v>
      </c>
      <c r="M116" s="17" t="str">
        <f t="shared" si="11"/>
        <v>TOMMY LEONARD</v>
      </c>
      <c r="N116" s="20">
        <f t="shared" si="12"/>
        <v>1376.9280000000001</v>
      </c>
      <c r="O116" s="20" t="str">
        <f t="shared" si="13"/>
        <v>Jun-2023</v>
      </c>
      <c r="P116" s="17">
        <f t="shared" si="14"/>
        <v>275.38560000000001</v>
      </c>
      <c r="Q116" s="17" t="str">
        <f t="shared" si="15"/>
        <v>Desk Furniture</v>
      </c>
      <c r="R116" s="17" t="str">
        <f>IF('sales data'!I116&lt;3000,"Low",IF('sales data'!I116&lt;7999, "Medium","High"))</f>
        <v>Low</v>
      </c>
      <c r="S116" s="17" t="str">
        <f t="shared" si="16"/>
        <v>Regular</v>
      </c>
      <c r="T116" s="17">
        <f t="shared" si="17"/>
        <v>4421.786666666666</v>
      </c>
    </row>
    <row r="117" spans="1:23">
      <c r="A117">
        <v>5204</v>
      </c>
      <c r="B117" s="2">
        <v>45104</v>
      </c>
      <c r="C117" t="s">
        <v>545</v>
      </c>
      <c r="D117" t="s">
        <v>31</v>
      </c>
      <c r="E117" t="s">
        <v>14</v>
      </c>
      <c r="F117" t="s">
        <v>26</v>
      </c>
      <c r="G117">
        <v>9</v>
      </c>
      <c r="H117" s="20">
        <v>869.59</v>
      </c>
      <c r="I117">
        <v>7826.31</v>
      </c>
      <c r="J117" s="17" t="str">
        <f>IF('Main Data'!I117&gt;=5000,"High", "Low")</f>
        <v>High</v>
      </c>
      <c r="K117" s="17">
        <f t="shared" si="9"/>
        <v>2023</v>
      </c>
      <c r="L117" s="17" t="str">
        <f t="shared" si="10"/>
        <v>Jeffrey Miller</v>
      </c>
      <c r="M117" s="17" t="str">
        <f t="shared" si="11"/>
        <v>JEFFREY MILLER</v>
      </c>
      <c r="N117" s="20">
        <f t="shared" si="12"/>
        <v>7043.679000000001</v>
      </c>
      <c r="O117" s="20" t="str">
        <f t="shared" si="13"/>
        <v>Jun-2023</v>
      </c>
      <c r="P117" s="17">
        <f t="shared" si="14"/>
        <v>1408.7357999999999</v>
      </c>
      <c r="Q117" s="17" t="str">
        <f t="shared" si="15"/>
        <v>Printer Furniture</v>
      </c>
      <c r="R117" s="17" t="str">
        <f>IF('sales data'!I117&lt;3000,"Low",IF('sales data'!I117&lt;7999, "Medium","High"))</f>
        <v>Medium</v>
      </c>
      <c r="S117" s="17" t="str">
        <f t="shared" si="16"/>
        <v>Regular</v>
      </c>
      <c r="T117" s="17">
        <f t="shared" si="17"/>
        <v>5093.5366666666669</v>
      </c>
    </row>
    <row r="118" spans="1:23">
      <c r="A118">
        <v>3188</v>
      </c>
      <c r="B118" s="2">
        <v>45104</v>
      </c>
      <c r="C118" t="s">
        <v>743</v>
      </c>
      <c r="D118" t="s">
        <v>10</v>
      </c>
      <c r="E118" t="s">
        <v>14</v>
      </c>
      <c r="F118" t="s">
        <v>12</v>
      </c>
      <c r="G118">
        <v>9</v>
      </c>
      <c r="H118" s="20">
        <v>544.61</v>
      </c>
      <c r="I118">
        <v>4901.49</v>
      </c>
      <c r="J118" s="17" t="str">
        <f>IF('Main Data'!I118&gt;=5000,"High", "Low")</f>
        <v>Low</v>
      </c>
      <c r="K118" s="17">
        <f t="shared" si="9"/>
        <v>2023</v>
      </c>
      <c r="L118" s="17" t="str">
        <f t="shared" si="10"/>
        <v>Timothy Thomas</v>
      </c>
      <c r="M118" s="17" t="str">
        <f t="shared" si="11"/>
        <v>TIMOTHY THOMAS</v>
      </c>
      <c r="N118" s="20">
        <f t="shared" si="12"/>
        <v>4411.3410000000003</v>
      </c>
      <c r="O118" s="20" t="str">
        <f t="shared" si="13"/>
        <v>Jun-2023</v>
      </c>
      <c r="P118" s="17">
        <f t="shared" si="14"/>
        <v>882.26819999999998</v>
      </c>
      <c r="Q118" s="17" t="str">
        <f t="shared" si="15"/>
        <v>Monitor Furniture</v>
      </c>
      <c r="R118" s="17" t="str">
        <f>IF('sales data'!I118&lt;3000,"Low",IF('sales data'!I118&lt;7999, "Medium","High"))</f>
        <v>Medium</v>
      </c>
      <c r="S118" s="17" t="str">
        <f t="shared" si="16"/>
        <v>First Timer</v>
      </c>
      <c r="T118" s="17">
        <f t="shared" si="17"/>
        <v>4752.5733333333328</v>
      </c>
    </row>
    <row r="119" spans="1:23">
      <c r="A119">
        <v>6693</v>
      </c>
      <c r="B119" s="2">
        <v>45106</v>
      </c>
      <c r="C119" t="s">
        <v>115</v>
      </c>
      <c r="D119" t="s">
        <v>25</v>
      </c>
      <c r="E119" t="s">
        <v>14</v>
      </c>
      <c r="F119" t="s">
        <v>35</v>
      </c>
      <c r="G119">
        <v>7</v>
      </c>
      <c r="H119" s="20">
        <v>937.46</v>
      </c>
      <c r="I119">
        <v>6562.22</v>
      </c>
      <c r="J119" s="17" t="str">
        <f>IF('Main Data'!I119&gt;=5000,"High", "Low")</f>
        <v>High</v>
      </c>
      <c r="K119" s="17">
        <f t="shared" si="9"/>
        <v>2023</v>
      </c>
      <c r="L119" s="17" t="str">
        <f t="shared" si="10"/>
        <v>Carol Guerra</v>
      </c>
      <c r="M119" s="17" t="str">
        <f t="shared" si="11"/>
        <v>CAROL GUERRA</v>
      </c>
      <c r="N119" s="20">
        <f t="shared" si="12"/>
        <v>5905.9980000000005</v>
      </c>
      <c r="O119" s="20" t="str">
        <f t="shared" si="13"/>
        <v>Jun-2023</v>
      </c>
      <c r="P119" s="17">
        <f t="shared" si="14"/>
        <v>1181.1995999999999</v>
      </c>
      <c r="Q119" s="17" t="str">
        <f t="shared" si="15"/>
        <v>Laptop Furniture</v>
      </c>
      <c r="R119" s="17" t="str">
        <f>IF('sales data'!I119&lt;3000,"Low",IF('sales data'!I119&lt;7999, "Medium","High"))</f>
        <v>Medium</v>
      </c>
      <c r="S119" s="17" t="str">
        <f t="shared" si="16"/>
        <v>Regular</v>
      </c>
      <c r="T119" s="17">
        <f t="shared" si="17"/>
        <v>6430.0066666666671</v>
      </c>
    </row>
    <row r="120" spans="1:23">
      <c r="A120">
        <v>8692</v>
      </c>
      <c r="B120" s="2">
        <v>45107</v>
      </c>
      <c r="C120" t="s">
        <v>209</v>
      </c>
      <c r="D120" t="s">
        <v>17</v>
      </c>
      <c r="E120" t="s">
        <v>20</v>
      </c>
      <c r="F120" t="s">
        <v>18</v>
      </c>
      <c r="G120">
        <v>4</v>
      </c>
      <c r="H120" s="20">
        <v>246.39</v>
      </c>
      <c r="I120">
        <v>985.56</v>
      </c>
      <c r="J120" s="17" t="str">
        <f>IF('Main Data'!I120&gt;=5000,"High", "Low")</f>
        <v>Low</v>
      </c>
      <c r="K120" s="17">
        <f t="shared" si="9"/>
        <v>2023</v>
      </c>
      <c r="L120" s="17" t="str">
        <f t="shared" si="10"/>
        <v>Kimberly Ballard</v>
      </c>
      <c r="M120" s="17" t="str">
        <f t="shared" si="11"/>
        <v>KIMBERLY BALLARD</v>
      </c>
      <c r="N120" s="20">
        <f t="shared" si="12"/>
        <v>887.00400000000002</v>
      </c>
      <c r="O120" s="20" t="str">
        <f t="shared" si="13"/>
        <v>Jun-2023</v>
      </c>
      <c r="P120" s="17">
        <f t="shared" si="14"/>
        <v>177.40079999999998</v>
      </c>
      <c r="Q120" s="17" t="str">
        <f t="shared" si="15"/>
        <v>Pen Electronics</v>
      </c>
      <c r="R120" s="17" t="str">
        <f>IF('sales data'!I120&lt;3000,"Low",IF('sales data'!I120&lt;7999, "Medium","High"))</f>
        <v>Low</v>
      </c>
      <c r="S120" s="17" t="str">
        <f t="shared" si="16"/>
        <v>Regular</v>
      </c>
      <c r="T120" s="17">
        <f t="shared" si="17"/>
        <v>4149.7566666666662</v>
      </c>
    </row>
    <row r="121" spans="1:23">
      <c r="A121">
        <v>4482</v>
      </c>
      <c r="B121" s="2">
        <v>45107</v>
      </c>
      <c r="C121" t="s">
        <v>501</v>
      </c>
      <c r="D121" t="s">
        <v>17</v>
      </c>
      <c r="E121" t="s">
        <v>11</v>
      </c>
      <c r="F121" t="s">
        <v>15</v>
      </c>
      <c r="G121">
        <v>2</v>
      </c>
      <c r="H121" s="20">
        <v>735.78</v>
      </c>
      <c r="I121">
        <v>1471.56</v>
      </c>
      <c r="J121" s="17" t="str">
        <f>IF('Main Data'!I121&gt;=5000,"High", "Low")</f>
        <v>Low</v>
      </c>
      <c r="K121" s="17">
        <f t="shared" si="9"/>
        <v>2023</v>
      </c>
      <c r="L121" s="17" t="str">
        <f t="shared" si="10"/>
        <v>Frank Thomas</v>
      </c>
      <c r="M121" s="17" t="str">
        <f t="shared" si="11"/>
        <v>FRANK THOMAS</v>
      </c>
      <c r="N121" s="20">
        <f t="shared" si="12"/>
        <v>1324.404</v>
      </c>
      <c r="O121" s="20" t="str">
        <f t="shared" si="13"/>
        <v>Jun-2023</v>
      </c>
      <c r="P121" s="17">
        <f t="shared" si="14"/>
        <v>264.88079999999997</v>
      </c>
      <c r="Q121" s="17" t="str">
        <f t="shared" si="15"/>
        <v>Table Office Supplies</v>
      </c>
      <c r="R121" s="17" t="str">
        <f>IF('sales data'!I121&lt;3000,"Low",IF('sales data'!I121&lt;7999, "Medium","High"))</f>
        <v>Low</v>
      </c>
      <c r="S121" s="17" t="str">
        <f t="shared" si="16"/>
        <v>Regular</v>
      </c>
      <c r="T121" s="17">
        <f t="shared" si="17"/>
        <v>3006.4466666666667</v>
      </c>
    </row>
    <row r="122" spans="1:23">
      <c r="A122">
        <v>4174</v>
      </c>
      <c r="B122" s="2">
        <v>45108</v>
      </c>
      <c r="C122" t="s">
        <v>58</v>
      </c>
      <c r="D122" t="s">
        <v>25</v>
      </c>
      <c r="E122" t="s">
        <v>20</v>
      </c>
      <c r="F122" t="s">
        <v>26</v>
      </c>
      <c r="G122">
        <v>7</v>
      </c>
      <c r="H122" s="20">
        <v>556.53</v>
      </c>
      <c r="I122">
        <v>3895.71</v>
      </c>
      <c r="J122" s="17" t="str">
        <f>IF('Main Data'!I122&gt;=5000,"High", "Low")</f>
        <v>Low</v>
      </c>
      <c r="K122" s="17">
        <f t="shared" si="9"/>
        <v>2023</v>
      </c>
      <c r="L122" s="17" t="str">
        <f t="shared" si="10"/>
        <v>Erica Russell</v>
      </c>
      <c r="M122" s="17" t="str">
        <f t="shared" si="11"/>
        <v>ERICA RUSSELL</v>
      </c>
      <c r="N122" s="20">
        <f t="shared" si="12"/>
        <v>3506.1390000000001</v>
      </c>
      <c r="O122" s="20" t="str">
        <f t="shared" si="13"/>
        <v>Jul-2023</v>
      </c>
      <c r="P122" s="17">
        <f t="shared" si="14"/>
        <v>701.2278</v>
      </c>
      <c r="Q122" s="17" t="str">
        <f t="shared" si="15"/>
        <v>Printer Electronics</v>
      </c>
      <c r="R122" s="17" t="str">
        <f>IF('sales data'!I122&lt;3000,"Low",IF('sales data'!I122&lt;7999, "Medium","High"))</f>
        <v>Medium</v>
      </c>
      <c r="S122" s="17" t="str">
        <f t="shared" si="16"/>
        <v>Regular</v>
      </c>
      <c r="T122" s="17">
        <f t="shared" si="17"/>
        <v>2117.61</v>
      </c>
    </row>
    <row r="123" spans="1:23">
      <c r="A123">
        <v>4577</v>
      </c>
      <c r="B123" s="2">
        <v>45109</v>
      </c>
      <c r="C123" t="s">
        <v>72</v>
      </c>
      <c r="D123" t="s">
        <v>25</v>
      </c>
      <c r="E123" t="s">
        <v>20</v>
      </c>
      <c r="F123" t="s">
        <v>35</v>
      </c>
      <c r="G123">
        <v>2</v>
      </c>
      <c r="H123" s="20">
        <v>637.14</v>
      </c>
      <c r="I123">
        <v>1274.28</v>
      </c>
      <c r="J123" s="17" t="str">
        <f>IF('Main Data'!I123&gt;=5000,"High", "Low")</f>
        <v>Low</v>
      </c>
      <c r="K123" s="17">
        <f t="shared" si="9"/>
        <v>2023</v>
      </c>
      <c r="L123" s="17" t="str">
        <f t="shared" si="10"/>
        <v>Kimberly Curtis</v>
      </c>
      <c r="M123" s="17" t="str">
        <f t="shared" si="11"/>
        <v>KIMBERLY CURTIS</v>
      </c>
      <c r="N123" s="20">
        <f t="shared" si="12"/>
        <v>1146.8520000000001</v>
      </c>
      <c r="O123" s="20" t="str">
        <f t="shared" si="13"/>
        <v>Jul-2023</v>
      </c>
      <c r="P123" s="17">
        <f t="shared" si="14"/>
        <v>229.37039999999999</v>
      </c>
      <c r="Q123" s="17" t="str">
        <f t="shared" si="15"/>
        <v>Laptop Electronics</v>
      </c>
      <c r="R123" s="17" t="str">
        <f>IF('sales data'!I123&lt;3000,"Low",IF('sales data'!I123&lt;7999, "Medium","High"))</f>
        <v>Low</v>
      </c>
      <c r="S123" s="17" t="str">
        <f t="shared" si="16"/>
        <v>Regular</v>
      </c>
      <c r="T123" s="17">
        <f t="shared" si="17"/>
        <v>2213.85</v>
      </c>
    </row>
    <row r="124" spans="1:23">
      <c r="A124">
        <v>7008</v>
      </c>
      <c r="B124" s="2">
        <v>45109</v>
      </c>
      <c r="C124" t="s">
        <v>413</v>
      </c>
      <c r="D124" t="s">
        <v>25</v>
      </c>
      <c r="E124" t="s">
        <v>11</v>
      </c>
      <c r="F124" t="s">
        <v>43</v>
      </c>
      <c r="G124">
        <v>2</v>
      </c>
      <c r="H124" s="20">
        <v>485.7</v>
      </c>
      <c r="I124">
        <v>971.4</v>
      </c>
      <c r="J124" s="17" t="str">
        <f>IF('Main Data'!I124&gt;=5000,"High", "Low")</f>
        <v>Low</v>
      </c>
      <c r="K124" s="17">
        <f t="shared" si="9"/>
        <v>2023</v>
      </c>
      <c r="L124" s="17" t="str">
        <f t="shared" si="10"/>
        <v>Alyssa Jackson</v>
      </c>
      <c r="M124" s="17" t="str">
        <f t="shared" si="11"/>
        <v>ALYSSA JACKSON</v>
      </c>
      <c r="N124" s="20">
        <f t="shared" si="12"/>
        <v>874.26</v>
      </c>
      <c r="O124" s="20" t="str">
        <f t="shared" si="13"/>
        <v>Jul-2023</v>
      </c>
      <c r="P124" s="17">
        <f t="shared" si="14"/>
        <v>174.85199999999998</v>
      </c>
      <c r="Q124" s="17" t="str">
        <f t="shared" si="15"/>
        <v>Chair Office Supplies</v>
      </c>
      <c r="R124" s="17" t="str">
        <f>IF('sales data'!I124&lt;3000,"Low",IF('sales data'!I124&lt;7999, "Medium","High"))</f>
        <v>Low</v>
      </c>
      <c r="S124" s="17" t="str">
        <f t="shared" si="16"/>
        <v>Regular</v>
      </c>
      <c r="T124" s="17">
        <f t="shared" si="17"/>
        <v>2047.1299999999999</v>
      </c>
    </row>
    <row r="125" spans="1:23">
      <c r="A125">
        <v>8506</v>
      </c>
      <c r="B125" s="2">
        <v>45109</v>
      </c>
      <c r="C125" t="s">
        <v>473</v>
      </c>
      <c r="D125" t="s">
        <v>31</v>
      </c>
      <c r="E125" t="s">
        <v>11</v>
      </c>
      <c r="F125" t="s">
        <v>35</v>
      </c>
      <c r="G125">
        <v>4</v>
      </c>
      <c r="H125" s="20">
        <v>975.05</v>
      </c>
      <c r="I125">
        <v>3900.2</v>
      </c>
      <c r="J125" s="17" t="str">
        <f>IF('Main Data'!I125&gt;=5000,"High", "Low")</f>
        <v>Low</v>
      </c>
      <c r="K125" s="17">
        <f t="shared" si="9"/>
        <v>2023</v>
      </c>
      <c r="L125" s="17" t="str">
        <f t="shared" si="10"/>
        <v>George Taylor</v>
      </c>
      <c r="M125" s="17" t="str">
        <f t="shared" si="11"/>
        <v>GEORGE TAYLOR</v>
      </c>
      <c r="N125" s="20">
        <f t="shared" si="12"/>
        <v>3510.18</v>
      </c>
      <c r="O125" s="20" t="str">
        <f t="shared" si="13"/>
        <v>Jul-2023</v>
      </c>
      <c r="P125" s="17">
        <f t="shared" si="14"/>
        <v>702.03599999999994</v>
      </c>
      <c r="Q125" s="17" t="str">
        <f t="shared" si="15"/>
        <v>Laptop Office Supplies</v>
      </c>
      <c r="R125" s="17" t="str">
        <f>IF('sales data'!I125&lt;3000,"Low",IF('sales data'!I125&lt;7999, "Medium","High"))</f>
        <v>Medium</v>
      </c>
      <c r="S125" s="17" t="str">
        <f t="shared" si="16"/>
        <v>Regular</v>
      </c>
      <c r="T125" s="17">
        <f t="shared" si="17"/>
        <v>2048.6266666666666</v>
      </c>
    </row>
    <row r="126" spans="1:23">
      <c r="A126">
        <v>5158</v>
      </c>
      <c r="B126" s="2">
        <v>45109</v>
      </c>
      <c r="C126" t="s">
        <v>633</v>
      </c>
      <c r="D126" t="s">
        <v>31</v>
      </c>
      <c r="E126" t="s">
        <v>20</v>
      </c>
      <c r="F126" t="s">
        <v>35</v>
      </c>
      <c r="G126">
        <v>1</v>
      </c>
      <c r="H126" s="20">
        <v>385.99</v>
      </c>
      <c r="I126">
        <v>385.99</v>
      </c>
      <c r="J126" s="17" t="str">
        <f>IF('Main Data'!I126&gt;=5000,"High", "Low")</f>
        <v>Low</v>
      </c>
      <c r="K126" s="17">
        <f t="shared" si="9"/>
        <v>2023</v>
      </c>
      <c r="L126" s="17" t="str">
        <f t="shared" si="10"/>
        <v>Michele Thomas</v>
      </c>
      <c r="M126" s="17" t="str">
        <f t="shared" si="11"/>
        <v>MICHELE THOMAS</v>
      </c>
      <c r="N126" s="20">
        <f t="shared" si="12"/>
        <v>347.39100000000002</v>
      </c>
      <c r="O126" s="20" t="str">
        <f t="shared" si="13"/>
        <v>Jul-2023</v>
      </c>
      <c r="P126" s="17">
        <f t="shared" si="14"/>
        <v>69.478200000000001</v>
      </c>
      <c r="Q126" s="17" t="str">
        <f t="shared" si="15"/>
        <v>Laptop Electronics</v>
      </c>
      <c r="R126" s="17" t="str">
        <f>IF('sales data'!I126&lt;3000,"Low",IF('sales data'!I126&lt;7999, "Medium","High"))</f>
        <v>Low</v>
      </c>
      <c r="S126" s="17" t="str">
        <f t="shared" si="16"/>
        <v>First Timer</v>
      </c>
      <c r="T126" s="17">
        <f t="shared" si="17"/>
        <v>1752.5299999999997</v>
      </c>
    </row>
    <row r="127" spans="1:23">
      <c r="A127">
        <v>6131</v>
      </c>
      <c r="B127" s="2">
        <v>45110</v>
      </c>
      <c r="C127" t="s">
        <v>28</v>
      </c>
      <c r="D127" t="s">
        <v>10</v>
      </c>
      <c r="E127" t="s">
        <v>20</v>
      </c>
      <c r="F127" t="s">
        <v>29</v>
      </c>
      <c r="G127">
        <v>5</v>
      </c>
      <c r="H127" s="20">
        <v>108.45</v>
      </c>
      <c r="I127">
        <v>542.25</v>
      </c>
      <c r="J127" s="17" t="str">
        <f>IF('Main Data'!I127&gt;=5000,"High", "Low")</f>
        <v>Low</v>
      </c>
      <c r="K127" s="17">
        <f t="shared" si="9"/>
        <v>2023</v>
      </c>
      <c r="L127" s="17" t="str">
        <f t="shared" si="10"/>
        <v>Michael Adams</v>
      </c>
      <c r="M127" s="17" t="str">
        <f t="shared" si="11"/>
        <v>MICHAEL ADAMS</v>
      </c>
      <c r="N127" s="20">
        <f t="shared" si="12"/>
        <v>488.02500000000003</v>
      </c>
      <c r="O127" s="20" t="str">
        <f t="shared" si="13"/>
        <v>Jul-2023</v>
      </c>
      <c r="P127" s="17">
        <f t="shared" si="14"/>
        <v>97.60499999999999</v>
      </c>
      <c r="Q127" s="17" t="str">
        <f t="shared" si="15"/>
        <v>Desk Electronics</v>
      </c>
      <c r="R127" s="17" t="str">
        <f>IF('sales data'!I127&lt;3000,"Low",IF('sales data'!I127&lt;7999, "Medium","High"))</f>
        <v>Low</v>
      </c>
      <c r="S127" s="17" t="str">
        <f t="shared" si="16"/>
        <v>Regular</v>
      </c>
      <c r="T127" s="17">
        <f t="shared" si="17"/>
        <v>1609.4799999999998</v>
      </c>
    </row>
    <row r="128" spans="1:23">
      <c r="A128">
        <v>9590</v>
      </c>
      <c r="B128" s="2">
        <v>45110</v>
      </c>
      <c r="C128" t="s">
        <v>47</v>
      </c>
      <c r="D128" t="s">
        <v>17</v>
      </c>
      <c r="E128" t="s">
        <v>14</v>
      </c>
      <c r="F128" t="s">
        <v>26</v>
      </c>
      <c r="G128">
        <v>1</v>
      </c>
      <c r="H128" s="20">
        <v>587.21</v>
      </c>
      <c r="I128">
        <v>587.21</v>
      </c>
      <c r="J128" s="17" t="str">
        <f>IF('Main Data'!I128&gt;=5000,"High", "Low")</f>
        <v>Low</v>
      </c>
      <c r="K128" s="17">
        <f t="shared" si="9"/>
        <v>2023</v>
      </c>
      <c r="L128" s="17" t="str">
        <f t="shared" si="10"/>
        <v>Sharon Davis</v>
      </c>
      <c r="M128" s="17" t="str">
        <f t="shared" si="11"/>
        <v>SHARON DAVIS</v>
      </c>
      <c r="N128" s="20">
        <f t="shared" si="12"/>
        <v>528.48900000000003</v>
      </c>
      <c r="O128" s="20" t="str">
        <f t="shared" si="13"/>
        <v>Jul-2023</v>
      </c>
      <c r="P128" s="17">
        <f t="shared" si="14"/>
        <v>105.6978</v>
      </c>
      <c r="Q128" s="17" t="str">
        <f t="shared" si="15"/>
        <v>Printer Furniture</v>
      </c>
      <c r="R128" s="17" t="str">
        <f>IF('sales data'!I128&lt;3000,"Low",IF('sales data'!I128&lt;7999, "Medium","High"))</f>
        <v>Low</v>
      </c>
      <c r="S128" s="17" t="str">
        <f t="shared" si="16"/>
        <v>Regular</v>
      </c>
      <c r="T128" s="17">
        <f t="shared" si="17"/>
        <v>505.15000000000003</v>
      </c>
    </row>
    <row r="129" spans="1:20">
      <c r="A129">
        <v>7344</v>
      </c>
      <c r="B129" s="2">
        <v>45110</v>
      </c>
      <c r="C129" t="s">
        <v>179</v>
      </c>
      <c r="D129" t="s">
        <v>25</v>
      </c>
      <c r="E129" t="s">
        <v>14</v>
      </c>
      <c r="F129" t="s">
        <v>12</v>
      </c>
      <c r="G129">
        <v>1</v>
      </c>
      <c r="H129" s="20">
        <v>699.33</v>
      </c>
      <c r="I129">
        <v>699.33</v>
      </c>
      <c r="J129" s="17" t="str">
        <f>IF('Main Data'!I129&gt;=5000,"High", "Low")</f>
        <v>Low</v>
      </c>
      <c r="K129" s="17">
        <f t="shared" si="9"/>
        <v>2023</v>
      </c>
      <c r="L129" s="17" t="str">
        <f t="shared" si="10"/>
        <v>Dalton Hines</v>
      </c>
      <c r="M129" s="17" t="str">
        <f t="shared" si="11"/>
        <v>DALTON HINES</v>
      </c>
      <c r="N129" s="20">
        <f t="shared" si="12"/>
        <v>629.39700000000005</v>
      </c>
      <c r="O129" s="20" t="str">
        <f t="shared" si="13"/>
        <v>Jul-2023</v>
      </c>
      <c r="P129" s="17">
        <f t="shared" si="14"/>
        <v>125.8794</v>
      </c>
      <c r="Q129" s="17" t="str">
        <f t="shared" si="15"/>
        <v>Monitor Furniture</v>
      </c>
      <c r="R129" s="17" t="str">
        <f>IF('sales data'!I129&lt;3000,"Low",IF('sales data'!I129&lt;7999, "Medium","High"))</f>
        <v>Low</v>
      </c>
      <c r="S129" s="17" t="str">
        <f t="shared" si="16"/>
        <v>Regular</v>
      </c>
      <c r="T129" s="17">
        <f t="shared" si="17"/>
        <v>609.59666666666669</v>
      </c>
    </row>
    <row r="130" spans="1:20">
      <c r="A130">
        <v>6119</v>
      </c>
      <c r="B130" s="2">
        <v>45110</v>
      </c>
      <c r="C130" t="s">
        <v>352</v>
      </c>
      <c r="D130" t="s">
        <v>10</v>
      </c>
      <c r="E130" t="s">
        <v>20</v>
      </c>
      <c r="F130" t="s">
        <v>29</v>
      </c>
      <c r="G130">
        <v>1</v>
      </c>
      <c r="H130" s="20">
        <v>171.99</v>
      </c>
      <c r="I130">
        <v>171.99</v>
      </c>
      <c r="J130" s="17" t="str">
        <f>IF('Main Data'!I130&gt;=5000,"High", "Low")</f>
        <v>Low</v>
      </c>
      <c r="K130" s="17">
        <f t="shared" si="9"/>
        <v>2023</v>
      </c>
      <c r="L130" s="17" t="str">
        <f t="shared" si="10"/>
        <v>Lisa Nelson</v>
      </c>
      <c r="M130" s="17" t="str">
        <f t="shared" si="11"/>
        <v>LISA NELSON</v>
      </c>
      <c r="N130" s="20">
        <f t="shared" si="12"/>
        <v>154.79100000000003</v>
      </c>
      <c r="O130" s="20" t="str">
        <f t="shared" si="13"/>
        <v>Jul-2023</v>
      </c>
      <c r="P130" s="17">
        <f t="shared" si="14"/>
        <v>30.958200000000001</v>
      </c>
      <c r="Q130" s="17" t="str">
        <f t="shared" si="15"/>
        <v>Desk Electronics</v>
      </c>
      <c r="R130" s="17" t="str">
        <f>IF('sales data'!I130&lt;3000,"Low",IF('sales data'!I130&lt;7999, "Medium","High"))</f>
        <v>Low</v>
      </c>
      <c r="S130" s="17" t="str">
        <f t="shared" si="16"/>
        <v>Regular</v>
      </c>
      <c r="T130" s="17">
        <f t="shared" si="17"/>
        <v>486.17666666666668</v>
      </c>
    </row>
    <row r="131" spans="1:20">
      <c r="A131">
        <v>3066</v>
      </c>
      <c r="B131" s="2">
        <v>45110</v>
      </c>
      <c r="C131" t="s">
        <v>549</v>
      </c>
      <c r="D131" t="s">
        <v>31</v>
      </c>
      <c r="E131" t="s">
        <v>20</v>
      </c>
      <c r="F131" t="s">
        <v>26</v>
      </c>
      <c r="G131">
        <v>1</v>
      </c>
      <c r="H131" s="20">
        <v>66.52</v>
      </c>
      <c r="I131">
        <v>66.52</v>
      </c>
      <c r="J131" s="17" t="str">
        <f>IF('Main Data'!I131&gt;=5000,"High", "Low")</f>
        <v>Low</v>
      </c>
      <c r="K131" s="17">
        <f t="shared" ref="K131:K194" si="18">YEAR(B131)</f>
        <v>2023</v>
      </c>
      <c r="L131" s="17" t="str">
        <f t="shared" ref="L131:L194" si="19">PROPER(C131)</f>
        <v>Emily Martinez</v>
      </c>
      <c r="M131" s="17" t="str">
        <f t="shared" ref="M131:M194" si="20">UPPER(C131)</f>
        <v>EMILY MARTINEZ</v>
      </c>
      <c r="N131" s="20">
        <f t="shared" ref="N131:N194" si="21">G131*(H131*0.9)</f>
        <v>59.867999999999995</v>
      </c>
      <c r="O131" s="20" t="str">
        <f t="shared" ref="O131:O194" si="22">TEXT((B131),"mmm-yyyy")</f>
        <v>Jul-2023</v>
      </c>
      <c r="P131" s="17">
        <f t="shared" ref="P131:P194" si="23">I131*18%</f>
        <v>11.973599999999999</v>
      </c>
      <c r="Q131" s="17" t="str">
        <f t="shared" ref="Q131:Q194" si="24">CONCATENATE(F131," ",E131)</f>
        <v>Printer Electronics</v>
      </c>
      <c r="R131" s="17" t="str">
        <f>IF('sales data'!I131&lt;3000,"Low",IF('sales data'!I131&lt;7999, "Medium","High"))</f>
        <v>Low</v>
      </c>
      <c r="S131" s="17" t="str">
        <f t="shared" ref="S131:S194" si="25">IF(A131=_xlfn.MINIFS($A$3:$A$1001, $B$2:$B$1000, B131), "First Timer", "Regular")</f>
        <v>Regular</v>
      </c>
      <c r="T131" s="17">
        <f t="shared" si="17"/>
        <v>312.61333333333334</v>
      </c>
    </row>
    <row r="132" spans="1:20">
      <c r="A132">
        <v>8318</v>
      </c>
      <c r="B132" s="2">
        <v>45110</v>
      </c>
      <c r="C132" t="s">
        <v>859</v>
      </c>
      <c r="D132" t="s">
        <v>31</v>
      </c>
      <c r="E132" t="s">
        <v>11</v>
      </c>
      <c r="F132" t="s">
        <v>15</v>
      </c>
      <c r="G132">
        <v>6</v>
      </c>
      <c r="H132" s="20">
        <v>815.83</v>
      </c>
      <c r="I132">
        <v>4894.9799999999996</v>
      </c>
      <c r="J132" s="17" t="str">
        <f>IF('Main Data'!I132&gt;=5000,"High", "Low")</f>
        <v>Low</v>
      </c>
      <c r="K132" s="17">
        <f t="shared" si="18"/>
        <v>2023</v>
      </c>
      <c r="L132" s="17" t="str">
        <f t="shared" si="19"/>
        <v>Amber Ellis</v>
      </c>
      <c r="M132" s="17" t="str">
        <f t="shared" si="20"/>
        <v>AMBER ELLIS</v>
      </c>
      <c r="N132" s="20">
        <f t="shared" si="21"/>
        <v>4405.482</v>
      </c>
      <c r="O132" s="20" t="str">
        <f t="shared" si="22"/>
        <v>Jul-2023</v>
      </c>
      <c r="P132" s="17">
        <f t="shared" si="23"/>
        <v>881.0963999999999</v>
      </c>
      <c r="Q132" s="17" t="str">
        <f t="shared" si="24"/>
        <v>Table Office Supplies</v>
      </c>
      <c r="R132" s="17" t="str">
        <f>IF('sales data'!I132&lt;3000,"Low",IF('sales data'!I132&lt;7999, "Medium","High"))</f>
        <v>Medium</v>
      </c>
      <c r="S132" s="17" t="str">
        <f t="shared" si="25"/>
        <v>Regular</v>
      </c>
      <c r="T132" s="17">
        <f t="shared" si="17"/>
        <v>1711.1633333333332</v>
      </c>
    </row>
    <row r="133" spans="1:20">
      <c r="A133">
        <v>1586</v>
      </c>
      <c r="B133" s="2">
        <v>45111</v>
      </c>
      <c r="C133" t="s">
        <v>50</v>
      </c>
      <c r="D133" t="s">
        <v>10</v>
      </c>
      <c r="E133" t="s">
        <v>11</v>
      </c>
      <c r="F133" t="s">
        <v>18</v>
      </c>
      <c r="G133">
        <v>4</v>
      </c>
      <c r="H133" s="20">
        <v>819.27</v>
      </c>
      <c r="I133">
        <v>3277.08</v>
      </c>
      <c r="J133" s="17" t="str">
        <f>IF('Main Data'!I133&gt;=5000,"High", "Low")</f>
        <v>Low</v>
      </c>
      <c r="K133" s="17">
        <f t="shared" si="18"/>
        <v>2023</v>
      </c>
      <c r="L133" s="17" t="str">
        <f t="shared" si="19"/>
        <v>Anthony Castillo</v>
      </c>
      <c r="M133" s="17" t="str">
        <f t="shared" si="20"/>
        <v>ANTHONY CASTILLO</v>
      </c>
      <c r="N133" s="20">
        <f t="shared" si="21"/>
        <v>2949.3719999999998</v>
      </c>
      <c r="O133" s="20" t="str">
        <f t="shared" si="22"/>
        <v>Jul-2023</v>
      </c>
      <c r="P133" s="17">
        <f t="shared" si="23"/>
        <v>589.87439999999992</v>
      </c>
      <c r="Q133" s="17" t="str">
        <f t="shared" si="24"/>
        <v>Pen Office Supplies</v>
      </c>
      <c r="R133" s="17" t="str">
        <f>IF('sales data'!I133&lt;3000,"Low",IF('sales data'!I133&lt;7999, "Medium","High"))</f>
        <v>Medium</v>
      </c>
      <c r="S133" s="17" t="str">
        <f t="shared" si="25"/>
        <v>Regular</v>
      </c>
      <c r="T133" s="17">
        <f t="shared" ref="T133:T196" si="26">AVERAGE(I131,I132,I133)</f>
        <v>2746.1933333333332</v>
      </c>
    </row>
    <row r="134" spans="1:20">
      <c r="A134">
        <v>2588</v>
      </c>
      <c r="B134" s="2">
        <v>45111</v>
      </c>
      <c r="C134" t="s">
        <v>206</v>
      </c>
      <c r="D134" t="s">
        <v>25</v>
      </c>
      <c r="E134" t="s">
        <v>20</v>
      </c>
      <c r="F134" t="s">
        <v>15</v>
      </c>
      <c r="G134">
        <v>9</v>
      </c>
      <c r="H134" s="20">
        <v>423.59</v>
      </c>
      <c r="I134">
        <v>3812.31</v>
      </c>
      <c r="J134" s="17" t="str">
        <f>IF('Main Data'!I134&gt;=5000,"High", "Low")</f>
        <v>Low</v>
      </c>
      <c r="K134" s="17">
        <f t="shared" si="18"/>
        <v>2023</v>
      </c>
      <c r="L134" s="17" t="str">
        <f t="shared" si="19"/>
        <v>Jeremy Smith</v>
      </c>
      <c r="M134" s="17" t="str">
        <f t="shared" si="20"/>
        <v>JEREMY SMITH</v>
      </c>
      <c r="N134" s="20">
        <f t="shared" si="21"/>
        <v>3431.0789999999997</v>
      </c>
      <c r="O134" s="20" t="str">
        <f t="shared" si="22"/>
        <v>Jul-2023</v>
      </c>
      <c r="P134" s="17">
        <f t="shared" si="23"/>
        <v>686.21579999999994</v>
      </c>
      <c r="Q134" s="17" t="str">
        <f t="shared" si="24"/>
        <v>Table Electronics</v>
      </c>
      <c r="R134" s="17" t="str">
        <f>IF('sales data'!I134&lt;3000,"Low",IF('sales data'!I134&lt;7999, "Medium","High"))</f>
        <v>Medium</v>
      </c>
      <c r="S134" s="17" t="str">
        <f t="shared" si="25"/>
        <v>First Timer</v>
      </c>
      <c r="T134" s="17">
        <f t="shared" si="26"/>
        <v>3994.7899999999995</v>
      </c>
    </row>
    <row r="135" spans="1:20">
      <c r="A135">
        <v>9171</v>
      </c>
      <c r="B135" s="2">
        <v>45112</v>
      </c>
      <c r="C135" t="s">
        <v>195</v>
      </c>
      <c r="D135" t="s">
        <v>10</v>
      </c>
      <c r="E135" t="s">
        <v>14</v>
      </c>
      <c r="F135" t="s">
        <v>43</v>
      </c>
      <c r="G135">
        <v>4</v>
      </c>
      <c r="H135" s="20">
        <v>533.65</v>
      </c>
      <c r="I135">
        <v>2134.6</v>
      </c>
      <c r="J135" s="17" t="str">
        <f>IF('Main Data'!I135&gt;=5000,"High", "Low")</f>
        <v>Low</v>
      </c>
      <c r="K135" s="17">
        <f t="shared" si="18"/>
        <v>2023</v>
      </c>
      <c r="L135" s="17" t="str">
        <f t="shared" si="19"/>
        <v>Melinda Bryant</v>
      </c>
      <c r="M135" s="17" t="str">
        <f t="shared" si="20"/>
        <v>MELINDA BRYANT</v>
      </c>
      <c r="N135" s="20">
        <f t="shared" si="21"/>
        <v>1921.1399999999999</v>
      </c>
      <c r="O135" s="20" t="str">
        <f t="shared" si="22"/>
        <v>Jul-2023</v>
      </c>
      <c r="P135" s="17">
        <f t="shared" si="23"/>
        <v>384.22799999999995</v>
      </c>
      <c r="Q135" s="17" t="str">
        <f t="shared" si="24"/>
        <v>Chair Furniture</v>
      </c>
      <c r="R135" s="17" t="str">
        <f>IF('sales data'!I135&lt;3000,"Low",IF('sales data'!I135&lt;7999, "Medium","High"))</f>
        <v>Low</v>
      </c>
      <c r="S135" s="17" t="str">
        <f t="shared" si="25"/>
        <v>Regular</v>
      </c>
      <c r="T135" s="17">
        <f t="shared" si="26"/>
        <v>3074.6633333333334</v>
      </c>
    </row>
    <row r="136" spans="1:20">
      <c r="A136">
        <v>3766</v>
      </c>
      <c r="B136" s="2">
        <v>45112</v>
      </c>
      <c r="C136" t="s">
        <v>515</v>
      </c>
      <c r="D136" t="s">
        <v>25</v>
      </c>
      <c r="E136" t="s">
        <v>14</v>
      </c>
      <c r="F136" t="s">
        <v>35</v>
      </c>
      <c r="G136">
        <v>4</v>
      </c>
      <c r="H136" s="20">
        <v>365.64</v>
      </c>
      <c r="I136">
        <v>1462.56</v>
      </c>
      <c r="J136" s="17" t="str">
        <f>IF('Main Data'!I136&gt;=5000,"High", "Low")</f>
        <v>Low</v>
      </c>
      <c r="K136" s="17">
        <f t="shared" si="18"/>
        <v>2023</v>
      </c>
      <c r="L136" s="17" t="str">
        <f t="shared" si="19"/>
        <v>Nicole Thomas</v>
      </c>
      <c r="M136" s="17" t="str">
        <f t="shared" si="20"/>
        <v>NICOLE THOMAS</v>
      </c>
      <c r="N136" s="20">
        <f t="shared" si="21"/>
        <v>1316.3040000000001</v>
      </c>
      <c r="O136" s="20" t="str">
        <f t="shared" si="22"/>
        <v>Jul-2023</v>
      </c>
      <c r="P136" s="17">
        <f t="shared" si="23"/>
        <v>263.26079999999996</v>
      </c>
      <c r="Q136" s="17" t="str">
        <f t="shared" si="24"/>
        <v>Laptop Furniture</v>
      </c>
      <c r="R136" s="17" t="str">
        <f>IF('sales data'!I136&lt;3000,"Low",IF('sales data'!I136&lt;7999, "Medium","High"))</f>
        <v>Low</v>
      </c>
      <c r="S136" s="17" t="str">
        <f t="shared" si="25"/>
        <v>Regular</v>
      </c>
      <c r="T136" s="17">
        <f t="shared" si="26"/>
        <v>2469.8233333333333</v>
      </c>
    </row>
    <row r="137" spans="1:20">
      <c r="A137">
        <v>3427</v>
      </c>
      <c r="B137" s="2">
        <v>45112</v>
      </c>
      <c r="C137" t="s">
        <v>552</v>
      </c>
      <c r="D137" t="s">
        <v>31</v>
      </c>
      <c r="E137" t="s">
        <v>11</v>
      </c>
      <c r="F137" t="s">
        <v>12</v>
      </c>
      <c r="G137">
        <v>6</v>
      </c>
      <c r="H137" s="20">
        <v>48.95</v>
      </c>
      <c r="I137">
        <v>293.7</v>
      </c>
      <c r="J137" s="17" t="str">
        <f>IF('Main Data'!I137&gt;=5000,"High", "Low")</f>
        <v>Low</v>
      </c>
      <c r="K137" s="17">
        <f t="shared" si="18"/>
        <v>2023</v>
      </c>
      <c r="L137" s="17" t="str">
        <f t="shared" si="19"/>
        <v>Richard Taylor</v>
      </c>
      <c r="M137" s="17" t="str">
        <f t="shared" si="20"/>
        <v>RICHARD TAYLOR</v>
      </c>
      <c r="N137" s="20">
        <f t="shared" si="21"/>
        <v>264.33000000000004</v>
      </c>
      <c r="O137" s="20" t="str">
        <f t="shared" si="22"/>
        <v>Jul-2023</v>
      </c>
      <c r="P137" s="17">
        <f t="shared" si="23"/>
        <v>52.865999999999993</v>
      </c>
      <c r="Q137" s="17" t="str">
        <f t="shared" si="24"/>
        <v>Monitor Office Supplies</v>
      </c>
      <c r="R137" s="17" t="str">
        <f>IF('sales data'!I137&lt;3000,"Low",IF('sales data'!I137&lt;7999, "Medium","High"))</f>
        <v>Low</v>
      </c>
      <c r="S137" s="17" t="str">
        <f t="shared" si="25"/>
        <v>First Timer</v>
      </c>
      <c r="T137" s="17">
        <f t="shared" si="26"/>
        <v>1296.9533333333331</v>
      </c>
    </row>
    <row r="138" spans="1:20">
      <c r="A138">
        <v>5704</v>
      </c>
      <c r="B138" s="2">
        <v>45113</v>
      </c>
      <c r="C138" t="s">
        <v>281</v>
      </c>
      <c r="D138" t="s">
        <v>17</v>
      </c>
      <c r="E138" t="s">
        <v>14</v>
      </c>
      <c r="F138" t="s">
        <v>12</v>
      </c>
      <c r="G138">
        <v>6</v>
      </c>
      <c r="H138" s="20">
        <v>596.48</v>
      </c>
      <c r="I138">
        <v>3578.88</v>
      </c>
      <c r="J138" s="17" t="str">
        <f>IF('Main Data'!I138&gt;=5000,"High", "Low")</f>
        <v>Low</v>
      </c>
      <c r="K138" s="17">
        <f t="shared" si="18"/>
        <v>2023</v>
      </c>
      <c r="L138" s="17" t="str">
        <f t="shared" si="19"/>
        <v>Sheila Cunningham</v>
      </c>
      <c r="M138" s="17" t="str">
        <f t="shared" si="20"/>
        <v>SHEILA CUNNINGHAM</v>
      </c>
      <c r="N138" s="20">
        <f t="shared" si="21"/>
        <v>3220.9920000000002</v>
      </c>
      <c r="O138" s="20" t="str">
        <f t="shared" si="22"/>
        <v>Jul-2023</v>
      </c>
      <c r="P138" s="17">
        <f t="shared" si="23"/>
        <v>644.19839999999999</v>
      </c>
      <c r="Q138" s="17" t="str">
        <f t="shared" si="24"/>
        <v>Monitor Furniture</v>
      </c>
      <c r="R138" s="17" t="str">
        <f>IF('sales data'!I138&lt;3000,"Low",IF('sales data'!I138&lt;7999, "Medium","High"))</f>
        <v>Medium</v>
      </c>
      <c r="S138" s="17" t="str">
        <f t="shared" si="25"/>
        <v>Regular</v>
      </c>
      <c r="T138" s="17">
        <f t="shared" si="26"/>
        <v>1778.38</v>
      </c>
    </row>
    <row r="139" spans="1:20">
      <c r="A139">
        <v>9361</v>
      </c>
      <c r="B139" s="2">
        <v>45115</v>
      </c>
      <c r="C139" t="s">
        <v>541</v>
      </c>
      <c r="D139" t="s">
        <v>10</v>
      </c>
      <c r="E139" t="s">
        <v>20</v>
      </c>
      <c r="F139" t="s">
        <v>15</v>
      </c>
      <c r="G139">
        <v>4</v>
      </c>
      <c r="H139" s="20">
        <v>479.88</v>
      </c>
      <c r="I139">
        <v>1919.52</v>
      </c>
      <c r="J139" s="17" t="str">
        <f>IF('Main Data'!I139&gt;=5000,"High", "Low")</f>
        <v>Low</v>
      </c>
      <c r="K139" s="17">
        <f t="shared" si="18"/>
        <v>2023</v>
      </c>
      <c r="L139" s="17" t="str">
        <f t="shared" si="19"/>
        <v>Kristen Smith</v>
      </c>
      <c r="M139" s="17" t="str">
        <f t="shared" si="20"/>
        <v>KRISTEN SMITH</v>
      </c>
      <c r="N139" s="20">
        <f t="shared" si="21"/>
        <v>1727.568</v>
      </c>
      <c r="O139" s="20" t="str">
        <f t="shared" si="22"/>
        <v>Jul-2023</v>
      </c>
      <c r="P139" s="17">
        <f t="shared" si="23"/>
        <v>345.5136</v>
      </c>
      <c r="Q139" s="17" t="str">
        <f t="shared" si="24"/>
        <v>Table Electronics</v>
      </c>
      <c r="R139" s="17" t="str">
        <f>IF('sales data'!I139&lt;3000,"Low",IF('sales data'!I139&lt;7999, "Medium","High"))</f>
        <v>Low</v>
      </c>
      <c r="S139" s="17" t="str">
        <f t="shared" si="25"/>
        <v>Regular</v>
      </c>
      <c r="T139" s="17">
        <f t="shared" si="26"/>
        <v>1930.7</v>
      </c>
    </row>
    <row r="140" spans="1:20">
      <c r="A140">
        <v>1365</v>
      </c>
      <c r="B140" s="2">
        <v>45116</v>
      </c>
      <c r="C140" t="s">
        <v>182</v>
      </c>
      <c r="D140" t="s">
        <v>31</v>
      </c>
      <c r="E140" t="s">
        <v>11</v>
      </c>
      <c r="F140" t="s">
        <v>18</v>
      </c>
      <c r="G140">
        <v>1</v>
      </c>
      <c r="H140" s="20">
        <v>74.7</v>
      </c>
      <c r="I140">
        <v>74.7</v>
      </c>
      <c r="J140" s="17" t="str">
        <f>IF('Main Data'!I140&gt;=5000,"High", "Low")</f>
        <v>Low</v>
      </c>
      <c r="K140" s="17">
        <f t="shared" si="18"/>
        <v>2023</v>
      </c>
      <c r="L140" s="17" t="str">
        <f t="shared" si="19"/>
        <v>Kayla Johnson</v>
      </c>
      <c r="M140" s="17" t="str">
        <f t="shared" si="20"/>
        <v>KAYLA JOHNSON</v>
      </c>
      <c r="N140" s="20">
        <f t="shared" si="21"/>
        <v>67.23</v>
      </c>
      <c r="O140" s="20" t="str">
        <f t="shared" si="22"/>
        <v>Jul-2023</v>
      </c>
      <c r="P140" s="17">
        <f t="shared" si="23"/>
        <v>13.446</v>
      </c>
      <c r="Q140" s="17" t="str">
        <f t="shared" si="24"/>
        <v>Pen Office Supplies</v>
      </c>
      <c r="R140" s="17" t="str">
        <f>IF('sales data'!I140&lt;3000,"Low",IF('sales data'!I140&lt;7999, "Medium","High"))</f>
        <v>Low</v>
      </c>
      <c r="S140" s="17" t="str">
        <f t="shared" si="25"/>
        <v>Regular</v>
      </c>
      <c r="T140" s="17">
        <f t="shared" si="26"/>
        <v>1857.6999999999998</v>
      </c>
    </row>
    <row r="141" spans="1:20">
      <c r="A141">
        <v>1451</v>
      </c>
      <c r="B141" s="2">
        <v>45117</v>
      </c>
      <c r="C141" t="s">
        <v>375</v>
      </c>
      <c r="D141" t="s">
        <v>31</v>
      </c>
      <c r="E141" t="s">
        <v>20</v>
      </c>
      <c r="F141" t="s">
        <v>29</v>
      </c>
      <c r="G141">
        <v>1</v>
      </c>
      <c r="H141" s="20">
        <v>865.71</v>
      </c>
      <c r="I141">
        <v>865.71</v>
      </c>
      <c r="J141" s="17" t="str">
        <f>IF('Main Data'!I141&gt;=5000,"High", "Low")</f>
        <v>Low</v>
      </c>
      <c r="K141" s="17">
        <f t="shared" si="18"/>
        <v>2023</v>
      </c>
      <c r="L141" s="17" t="str">
        <f t="shared" si="19"/>
        <v>Sarah Hodge</v>
      </c>
      <c r="M141" s="17" t="str">
        <f t="shared" si="20"/>
        <v>SARAH HODGE</v>
      </c>
      <c r="N141" s="20">
        <f t="shared" si="21"/>
        <v>779.13900000000001</v>
      </c>
      <c r="O141" s="20" t="str">
        <f t="shared" si="22"/>
        <v>Jul-2023</v>
      </c>
      <c r="P141" s="17">
        <f t="shared" si="23"/>
        <v>155.8278</v>
      </c>
      <c r="Q141" s="17" t="str">
        <f t="shared" si="24"/>
        <v>Desk Electronics</v>
      </c>
      <c r="R141" s="17" t="str">
        <f>IF('sales data'!I141&lt;3000,"Low",IF('sales data'!I141&lt;7999, "Medium","High"))</f>
        <v>Low</v>
      </c>
      <c r="S141" s="17" t="str">
        <f t="shared" si="25"/>
        <v>Regular</v>
      </c>
      <c r="T141" s="17">
        <f t="shared" si="26"/>
        <v>953.31000000000006</v>
      </c>
    </row>
    <row r="142" spans="1:20">
      <c r="A142">
        <v>6441</v>
      </c>
      <c r="B142" s="2">
        <v>45118</v>
      </c>
      <c r="C142" t="s">
        <v>197</v>
      </c>
      <c r="D142" t="s">
        <v>17</v>
      </c>
      <c r="E142" t="s">
        <v>11</v>
      </c>
      <c r="F142" t="s">
        <v>35</v>
      </c>
      <c r="G142">
        <v>8</v>
      </c>
      <c r="H142" s="20">
        <v>800.8</v>
      </c>
      <c r="I142">
        <v>6406.4</v>
      </c>
      <c r="J142" s="17" t="str">
        <f>IF('Main Data'!I142&gt;=5000,"High", "Low")</f>
        <v>High</v>
      </c>
      <c r="K142" s="17">
        <f t="shared" si="18"/>
        <v>2023</v>
      </c>
      <c r="L142" s="17" t="str">
        <f t="shared" si="19"/>
        <v>Corey Sparks</v>
      </c>
      <c r="M142" s="17" t="str">
        <f t="shared" si="20"/>
        <v>COREY SPARKS</v>
      </c>
      <c r="N142" s="20">
        <f t="shared" si="21"/>
        <v>5765.76</v>
      </c>
      <c r="O142" s="20" t="str">
        <f t="shared" si="22"/>
        <v>Jul-2023</v>
      </c>
      <c r="P142" s="17">
        <f t="shared" si="23"/>
        <v>1153.1519999999998</v>
      </c>
      <c r="Q142" s="17" t="str">
        <f t="shared" si="24"/>
        <v>Laptop Office Supplies</v>
      </c>
      <c r="R142" s="17" t="str">
        <f>IF('sales data'!I142&lt;3000,"Low",IF('sales data'!I142&lt;7999, "Medium","High"))</f>
        <v>Medium</v>
      </c>
      <c r="S142" s="17" t="str">
        <f t="shared" si="25"/>
        <v>Regular</v>
      </c>
      <c r="T142" s="17">
        <f t="shared" si="26"/>
        <v>2448.9366666666665</v>
      </c>
    </row>
    <row r="143" spans="1:20">
      <c r="A143">
        <v>8116</v>
      </c>
      <c r="B143" s="2">
        <v>45118</v>
      </c>
      <c r="C143" t="s">
        <v>688</v>
      </c>
      <c r="D143" t="s">
        <v>31</v>
      </c>
      <c r="E143" t="s">
        <v>14</v>
      </c>
      <c r="F143" t="s">
        <v>21</v>
      </c>
      <c r="G143">
        <v>5</v>
      </c>
      <c r="H143" s="20">
        <v>885.36</v>
      </c>
      <c r="I143">
        <v>4426.8</v>
      </c>
      <c r="J143" s="17" t="str">
        <f>IF('Main Data'!I143&gt;=5000,"High", "Low")</f>
        <v>Low</v>
      </c>
      <c r="K143" s="17">
        <f t="shared" si="18"/>
        <v>2023</v>
      </c>
      <c r="L143" s="17" t="str">
        <f t="shared" si="19"/>
        <v>Mitchell Willis</v>
      </c>
      <c r="M143" s="17" t="str">
        <f t="shared" si="20"/>
        <v>MITCHELL WILLIS</v>
      </c>
      <c r="N143" s="20">
        <f t="shared" si="21"/>
        <v>3984.1200000000003</v>
      </c>
      <c r="O143" s="20" t="str">
        <f t="shared" si="22"/>
        <v>Jul-2023</v>
      </c>
      <c r="P143" s="17">
        <f t="shared" si="23"/>
        <v>796.82399999999996</v>
      </c>
      <c r="Q143" s="17" t="str">
        <f t="shared" si="24"/>
        <v>Notebook Furniture</v>
      </c>
      <c r="R143" s="17" t="str">
        <f>IF('sales data'!I143&lt;3000,"Low",IF('sales data'!I143&lt;7999, "Medium","High"))</f>
        <v>Medium</v>
      </c>
      <c r="S143" s="17" t="str">
        <f t="shared" si="25"/>
        <v>Regular</v>
      </c>
      <c r="T143" s="17">
        <f t="shared" si="26"/>
        <v>3899.6366666666668</v>
      </c>
    </row>
    <row r="144" spans="1:20">
      <c r="A144">
        <v>5820</v>
      </c>
      <c r="B144" s="2">
        <v>45119</v>
      </c>
      <c r="C144" t="s">
        <v>627</v>
      </c>
      <c r="D144" t="s">
        <v>31</v>
      </c>
      <c r="E144" t="s">
        <v>11</v>
      </c>
      <c r="F144" t="s">
        <v>35</v>
      </c>
      <c r="G144">
        <v>3</v>
      </c>
      <c r="H144" s="20">
        <v>235</v>
      </c>
      <c r="I144">
        <v>705</v>
      </c>
      <c r="J144" s="17" t="str">
        <f>IF('Main Data'!I144&gt;=5000,"High", "Low")</f>
        <v>Low</v>
      </c>
      <c r="K144" s="17">
        <f t="shared" si="18"/>
        <v>2023</v>
      </c>
      <c r="L144" s="17" t="str">
        <f t="shared" si="19"/>
        <v>Frank Lewis</v>
      </c>
      <c r="M144" s="17" t="str">
        <f t="shared" si="20"/>
        <v>FRANK LEWIS</v>
      </c>
      <c r="N144" s="20">
        <f t="shared" si="21"/>
        <v>634.5</v>
      </c>
      <c r="O144" s="20" t="str">
        <f t="shared" si="22"/>
        <v>Jul-2023</v>
      </c>
      <c r="P144" s="17">
        <f t="shared" si="23"/>
        <v>126.89999999999999</v>
      </c>
      <c r="Q144" s="17" t="str">
        <f t="shared" si="24"/>
        <v>Laptop Office Supplies</v>
      </c>
      <c r="R144" s="17" t="str">
        <f>IF('sales data'!I144&lt;3000,"Low",IF('sales data'!I144&lt;7999, "Medium","High"))</f>
        <v>Low</v>
      </c>
      <c r="S144" s="17" t="str">
        <f t="shared" si="25"/>
        <v>Regular</v>
      </c>
      <c r="T144" s="17">
        <f t="shared" si="26"/>
        <v>3846.0666666666671</v>
      </c>
    </row>
    <row r="145" spans="1:20">
      <c r="A145">
        <v>5984</v>
      </c>
      <c r="B145" s="2">
        <v>45119</v>
      </c>
      <c r="C145" t="s">
        <v>898</v>
      </c>
      <c r="D145" t="s">
        <v>17</v>
      </c>
      <c r="E145" t="s">
        <v>20</v>
      </c>
      <c r="F145" t="s">
        <v>12</v>
      </c>
      <c r="G145">
        <v>7</v>
      </c>
      <c r="H145" s="20">
        <v>400.53</v>
      </c>
      <c r="I145">
        <v>2803.71</v>
      </c>
      <c r="J145" s="17" t="str">
        <f>IF('Main Data'!I145&gt;=5000,"High", "Low")</f>
        <v>Low</v>
      </c>
      <c r="K145" s="17">
        <f t="shared" si="18"/>
        <v>2023</v>
      </c>
      <c r="L145" s="17" t="str">
        <f t="shared" si="19"/>
        <v>Lynn Stewart</v>
      </c>
      <c r="M145" s="17" t="str">
        <f t="shared" si="20"/>
        <v>LYNN STEWART</v>
      </c>
      <c r="N145" s="20">
        <f t="shared" si="21"/>
        <v>2523.3389999999999</v>
      </c>
      <c r="O145" s="20" t="str">
        <f t="shared" si="22"/>
        <v>Jul-2023</v>
      </c>
      <c r="P145" s="17">
        <f t="shared" si="23"/>
        <v>504.6678</v>
      </c>
      <c r="Q145" s="17" t="str">
        <f t="shared" si="24"/>
        <v>Monitor Electronics</v>
      </c>
      <c r="R145" s="17" t="str">
        <f>IF('sales data'!I145&lt;3000,"Low",IF('sales data'!I145&lt;7999, "Medium","High"))</f>
        <v>Low</v>
      </c>
      <c r="S145" s="17" t="str">
        <f t="shared" si="25"/>
        <v>Regular</v>
      </c>
      <c r="T145" s="17">
        <f t="shared" si="26"/>
        <v>2645.17</v>
      </c>
    </row>
    <row r="146" spans="1:20">
      <c r="A146">
        <v>2619</v>
      </c>
      <c r="B146" s="2">
        <v>45121</v>
      </c>
      <c r="C146" t="s">
        <v>315</v>
      </c>
      <c r="D146" t="s">
        <v>31</v>
      </c>
      <c r="E146" t="s">
        <v>20</v>
      </c>
      <c r="F146" t="s">
        <v>12</v>
      </c>
      <c r="G146">
        <v>8</v>
      </c>
      <c r="H146" s="20">
        <v>637.66999999999996</v>
      </c>
      <c r="I146">
        <v>5101.3599999999997</v>
      </c>
      <c r="J146" s="17" t="str">
        <f>IF('Main Data'!I146&gt;=5000,"High", "Low")</f>
        <v>High</v>
      </c>
      <c r="K146" s="17">
        <f t="shared" si="18"/>
        <v>2023</v>
      </c>
      <c r="L146" s="17" t="str">
        <f t="shared" si="19"/>
        <v>Traci Jenkins</v>
      </c>
      <c r="M146" s="17" t="str">
        <f t="shared" si="20"/>
        <v>TRACI JENKINS</v>
      </c>
      <c r="N146" s="20">
        <f t="shared" si="21"/>
        <v>4591.2240000000002</v>
      </c>
      <c r="O146" s="20" t="str">
        <f t="shared" si="22"/>
        <v>Jul-2023</v>
      </c>
      <c r="P146" s="17">
        <f t="shared" si="23"/>
        <v>918.24479999999994</v>
      </c>
      <c r="Q146" s="17" t="str">
        <f t="shared" si="24"/>
        <v>Monitor Electronics</v>
      </c>
      <c r="R146" s="17" t="str">
        <f>IF('sales data'!I146&lt;3000,"Low",IF('sales data'!I146&lt;7999, "Medium","High"))</f>
        <v>Medium</v>
      </c>
      <c r="S146" s="17" t="str">
        <f t="shared" si="25"/>
        <v>Regular</v>
      </c>
      <c r="T146" s="17">
        <f t="shared" si="26"/>
        <v>2870.0233333333331</v>
      </c>
    </row>
    <row r="147" spans="1:20">
      <c r="A147">
        <v>5433</v>
      </c>
      <c r="B147" s="2">
        <v>45121</v>
      </c>
      <c r="C147" t="s">
        <v>963</v>
      </c>
      <c r="D147" t="s">
        <v>10</v>
      </c>
      <c r="E147" t="s">
        <v>20</v>
      </c>
      <c r="F147" t="s">
        <v>18</v>
      </c>
      <c r="G147">
        <v>9</v>
      </c>
      <c r="H147" s="20">
        <v>136.81</v>
      </c>
      <c r="I147">
        <v>1231.29</v>
      </c>
      <c r="J147" s="17" t="str">
        <f>IF('Main Data'!I147&gt;=5000,"High", "Low")</f>
        <v>Low</v>
      </c>
      <c r="K147" s="17">
        <f t="shared" si="18"/>
        <v>2023</v>
      </c>
      <c r="L147" s="17" t="str">
        <f t="shared" si="19"/>
        <v>David Melendez</v>
      </c>
      <c r="M147" s="17" t="str">
        <f t="shared" si="20"/>
        <v>DAVID MELENDEZ</v>
      </c>
      <c r="N147" s="20">
        <f t="shared" si="21"/>
        <v>1108.1610000000001</v>
      </c>
      <c r="O147" s="20" t="str">
        <f t="shared" si="22"/>
        <v>Jul-2023</v>
      </c>
      <c r="P147" s="17">
        <f t="shared" si="23"/>
        <v>221.63219999999998</v>
      </c>
      <c r="Q147" s="17" t="str">
        <f t="shared" si="24"/>
        <v>Pen Electronics</v>
      </c>
      <c r="R147" s="17" t="str">
        <f>IF('sales data'!I147&lt;3000,"Low",IF('sales data'!I147&lt;7999, "Medium","High"))</f>
        <v>Low</v>
      </c>
      <c r="S147" s="17" t="str">
        <f t="shared" si="25"/>
        <v>First Timer</v>
      </c>
      <c r="T147" s="17">
        <f t="shared" si="26"/>
        <v>3045.4533333333334</v>
      </c>
    </row>
    <row r="148" spans="1:20">
      <c r="A148">
        <v>7883</v>
      </c>
      <c r="B148" s="2">
        <v>45122</v>
      </c>
      <c r="C148" t="s">
        <v>885</v>
      </c>
      <c r="D148" t="s">
        <v>31</v>
      </c>
      <c r="E148" t="s">
        <v>20</v>
      </c>
      <c r="F148" t="s">
        <v>29</v>
      </c>
      <c r="G148">
        <v>8</v>
      </c>
      <c r="H148" s="20">
        <v>803.52</v>
      </c>
      <c r="I148">
        <v>6428.16</v>
      </c>
      <c r="J148" s="17" t="str">
        <f>IF('Main Data'!I148&gt;=5000,"High", "Low")</f>
        <v>High</v>
      </c>
      <c r="K148" s="17">
        <f t="shared" si="18"/>
        <v>2023</v>
      </c>
      <c r="L148" s="17" t="str">
        <f t="shared" si="19"/>
        <v>Cody Patrick</v>
      </c>
      <c r="M148" s="17" t="str">
        <f t="shared" si="20"/>
        <v>CODY PATRICK</v>
      </c>
      <c r="N148" s="20">
        <f t="shared" si="21"/>
        <v>5785.3440000000001</v>
      </c>
      <c r="O148" s="20" t="str">
        <f t="shared" si="22"/>
        <v>Jul-2023</v>
      </c>
      <c r="P148" s="17">
        <f t="shared" si="23"/>
        <v>1157.0688</v>
      </c>
      <c r="Q148" s="17" t="str">
        <f t="shared" si="24"/>
        <v>Desk Electronics</v>
      </c>
      <c r="R148" s="17" t="str">
        <f>IF('sales data'!I148&lt;3000,"Low",IF('sales data'!I148&lt;7999, "Medium","High"))</f>
        <v>Medium</v>
      </c>
      <c r="S148" s="17" t="str">
        <f t="shared" si="25"/>
        <v>Regular</v>
      </c>
      <c r="T148" s="17">
        <f t="shared" si="26"/>
        <v>4253.6033333333335</v>
      </c>
    </row>
    <row r="149" spans="1:20">
      <c r="A149">
        <v>5948</v>
      </c>
      <c r="B149" s="2">
        <v>45123</v>
      </c>
      <c r="C149" t="s">
        <v>427</v>
      </c>
      <c r="D149" t="s">
        <v>17</v>
      </c>
      <c r="E149" t="s">
        <v>11</v>
      </c>
      <c r="F149" t="s">
        <v>12</v>
      </c>
      <c r="G149">
        <v>2</v>
      </c>
      <c r="H149" s="20">
        <v>42.87</v>
      </c>
      <c r="I149">
        <v>85.74</v>
      </c>
      <c r="J149" s="17" t="str">
        <f>IF('Main Data'!I149&gt;=5000,"High", "Low")</f>
        <v>Low</v>
      </c>
      <c r="K149" s="17">
        <f t="shared" si="18"/>
        <v>2023</v>
      </c>
      <c r="L149" s="17" t="str">
        <f t="shared" si="19"/>
        <v>Carrie Rowland</v>
      </c>
      <c r="M149" s="17" t="str">
        <f t="shared" si="20"/>
        <v>CARRIE ROWLAND</v>
      </c>
      <c r="N149" s="20">
        <f t="shared" si="21"/>
        <v>77.165999999999997</v>
      </c>
      <c r="O149" s="20" t="str">
        <f t="shared" si="22"/>
        <v>Jul-2023</v>
      </c>
      <c r="P149" s="17">
        <f t="shared" si="23"/>
        <v>15.433199999999999</v>
      </c>
      <c r="Q149" s="17" t="str">
        <f t="shared" si="24"/>
        <v>Monitor Office Supplies</v>
      </c>
      <c r="R149" s="17" t="str">
        <f>IF('sales data'!I149&lt;3000,"Low",IF('sales data'!I149&lt;7999, "Medium","High"))</f>
        <v>Low</v>
      </c>
      <c r="S149" s="17" t="str">
        <f t="shared" si="25"/>
        <v>Regular</v>
      </c>
      <c r="T149" s="17">
        <f t="shared" si="26"/>
        <v>2581.73</v>
      </c>
    </row>
    <row r="150" spans="1:20">
      <c r="A150">
        <v>7134</v>
      </c>
      <c r="B150" s="2">
        <v>45123</v>
      </c>
      <c r="C150" t="s">
        <v>491</v>
      </c>
      <c r="D150" t="s">
        <v>25</v>
      </c>
      <c r="E150" t="s">
        <v>20</v>
      </c>
      <c r="F150" t="s">
        <v>26</v>
      </c>
      <c r="G150">
        <v>7</v>
      </c>
      <c r="H150" s="20">
        <v>728.01</v>
      </c>
      <c r="I150">
        <v>5096.07</v>
      </c>
      <c r="J150" s="17" t="str">
        <f>IF('Main Data'!I150&gt;=5000,"High", "Low")</f>
        <v>High</v>
      </c>
      <c r="K150" s="17">
        <f t="shared" si="18"/>
        <v>2023</v>
      </c>
      <c r="L150" s="17" t="str">
        <f t="shared" si="19"/>
        <v>Alexandra Sullivan</v>
      </c>
      <c r="M150" s="17" t="str">
        <f t="shared" si="20"/>
        <v>ALEXANDRA SULLIVAN</v>
      </c>
      <c r="N150" s="20">
        <f t="shared" si="21"/>
        <v>4586.4630000000006</v>
      </c>
      <c r="O150" s="20" t="str">
        <f t="shared" si="22"/>
        <v>Jul-2023</v>
      </c>
      <c r="P150" s="17">
        <f t="shared" si="23"/>
        <v>917.29259999999988</v>
      </c>
      <c r="Q150" s="17" t="str">
        <f t="shared" si="24"/>
        <v>Printer Electronics</v>
      </c>
      <c r="R150" s="17" t="str">
        <f>IF('sales data'!I150&lt;3000,"Low",IF('sales data'!I150&lt;7999, "Medium","High"))</f>
        <v>Medium</v>
      </c>
      <c r="S150" s="17" t="str">
        <f t="shared" si="25"/>
        <v>Regular</v>
      </c>
      <c r="T150" s="17">
        <f t="shared" si="26"/>
        <v>3869.99</v>
      </c>
    </row>
    <row r="151" spans="1:20">
      <c r="A151">
        <v>2461</v>
      </c>
      <c r="B151" s="2">
        <v>45125</v>
      </c>
      <c r="C151" t="s">
        <v>212</v>
      </c>
      <c r="D151" t="s">
        <v>25</v>
      </c>
      <c r="E151" t="s">
        <v>20</v>
      </c>
      <c r="F151" t="s">
        <v>21</v>
      </c>
      <c r="G151">
        <v>3</v>
      </c>
      <c r="H151" s="20">
        <v>294.37</v>
      </c>
      <c r="I151">
        <v>883.11</v>
      </c>
      <c r="J151" s="17" t="str">
        <f>IF('Main Data'!I151&gt;=5000,"High", "Low")</f>
        <v>Low</v>
      </c>
      <c r="K151" s="17">
        <f t="shared" si="18"/>
        <v>2023</v>
      </c>
      <c r="L151" s="17" t="str">
        <f t="shared" si="19"/>
        <v>James Smith</v>
      </c>
      <c r="M151" s="17" t="str">
        <f t="shared" si="20"/>
        <v>JAMES SMITH</v>
      </c>
      <c r="N151" s="20">
        <f t="shared" si="21"/>
        <v>794.79899999999998</v>
      </c>
      <c r="O151" s="20" t="str">
        <f t="shared" si="22"/>
        <v>Jul-2023</v>
      </c>
      <c r="P151" s="17">
        <f t="shared" si="23"/>
        <v>158.9598</v>
      </c>
      <c r="Q151" s="17" t="str">
        <f t="shared" si="24"/>
        <v>Notebook Electronics</v>
      </c>
      <c r="R151" s="17" t="str">
        <f>IF('sales data'!I151&lt;3000,"Low",IF('sales data'!I151&lt;7999, "Medium","High"))</f>
        <v>Low</v>
      </c>
      <c r="S151" s="17" t="str">
        <f t="shared" si="25"/>
        <v>Regular</v>
      </c>
      <c r="T151" s="17">
        <f t="shared" si="26"/>
        <v>2021.6399999999996</v>
      </c>
    </row>
    <row r="152" spans="1:20">
      <c r="A152">
        <v>4578</v>
      </c>
      <c r="B152" s="2">
        <v>45125</v>
      </c>
      <c r="C152" t="s">
        <v>611</v>
      </c>
      <c r="D152" t="s">
        <v>10</v>
      </c>
      <c r="E152" t="s">
        <v>14</v>
      </c>
      <c r="F152" t="s">
        <v>26</v>
      </c>
      <c r="G152">
        <v>3</v>
      </c>
      <c r="H152" s="20">
        <v>809.77</v>
      </c>
      <c r="I152">
        <v>2429.31</v>
      </c>
      <c r="J152" s="17" t="str">
        <f>IF('Main Data'!I152&gt;=5000,"High", "Low")</f>
        <v>Low</v>
      </c>
      <c r="K152" s="17">
        <f t="shared" si="18"/>
        <v>2023</v>
      </c>
      <c r="L152" s="17" t="str">
        <f t="shared" si="19"/>
        <v>Michelle Tyler</v>
      </c>
      <c r="M152" s="17" t="str">
        <f t="shared" si="20"/>
        <v>MICHELLE TYLER</v>
      </c>
      <c r="N152" s="20">
        <f t="shared" si="21"/>
        <v>2186.3789999999999</v>
      </c>
      <c r="O152" s="20" t="str">
        <f t="shared" si="22"/>
        <v>Jul-2023</v>
      </c>
      <c r="P152" s="17">
        <f t="shared" si="23"/>
        <v>437.27579999999995</v>
      </c>
      <c r="Q152" s="17" t="str">
        <f t="shared" si="24"/>
        <v>Printer Furniture</v>
      </c>
      <c r="R152" s="17" t="str">
        <f>IF('sales data'!I152&lt;3000,"Low",IF('sales data'!I152&lt;7999, "Medium","High"))</f>
        <v>Low</v>
      </c>
      <c r="S152" s="17" t="str">
        <f t="shared" si="25"/>
        <v>First Timer</v>
      </c>
      <c r="T152" s="17">
        <f t="shared" si="26"/>
        <v>2802.83</v>
      </c>
    </row>
    <row r="153" spans="1:20">
      <c r="A153">
        <v>4820</v>
      </c>
      <c r="B153" s="2">
        <v>45126</v>
      </c>
      <c r="C153" t="s">
        <v>46</v>
      </c>
      <c r="D153" t="s">
        <v>17</v>
      </c>
      <c r="E153" t="s">
        <v>20</v>
      </c>
      <c r="F153" t="s">
        <v>29</v>
      </c>
      <c r="G153">
        <v>9</v>
      </c>
      <c r="H153" s="20">
        <v>189.62</v>
      </c>
      <c r="I153">
        <v>1706.58</v>
      </c>
      <c r="J153" s="17" t="str">
        <f>IF('Main Data'!I153&gt;=5000,"High", "Low")</f>
        <v>Low</v>
      </c>
      <c r="K153" s="17">
        <f t="shared" si="18"/>
        <v>2023</v>
      </c>
      <c r="L153" s="17" t="str">
        <f t="shared" si="19"/>
        <v>Sandra Thompson</v>
      </c>
      <c r="M153" s="17" t="str">
        <f t="shared" si="20"/>
        <v>SANDRA THOMPSON</v>
      </c>
      <c r="N153" s="20">
        <f t="shared" si="21"/>
        <v>1535.922</v>
      </c>
      <c r="O153" s="20" t="str">
        <f t="shared" si="22"/>
        <v>Jul-2023</v>
      </c>
      <c r="P153" s="17">
        <f t="shared" si="23"/>
        <v>307.18439999999998</v>
      </c>
      <c r="Q153" s="17" t="str">
        <f t="shared" si="24"/>
        <v>Desk Electronics</v>
      </c>
      <c r="R153" s="17" t="str">
        <f>IF('sales data'!I153&lt;3000,"Low",IF('sales data'!I153&lt;7999, "Medium","High"))</f>
        <v>Low</v>
      </c>
      <c r="S153" s="17" t="str">
        <f t="shared" si="25"/>
        <v>Regular</v>
      </c>
      <c r="T153" s="17">
        <f t="shared" si="26"/>
        <v>1673</v>
      </c>
    </row>
    <row r="154" spans="1:20">
      <c r="A154">
        <v>5104</v>
      </c>
      <c r="B154" s="2">
        <v>45126</v>
      </c>
      <c r="C154" t="s">
        <v>245</v>
      </c>
      <c r="D154" t="s">
        <v>25</v>
      </c>
      <c r="E154" t="s">
        <v>20</v>
      </c>
      <c r="F154" t="s">
        <v>12</v>
      </c>
      <c r="G154">
        <v>8</v>
      </c>
      <c r="H154" s="20">
        <v>928.47</v>
      </c>
      <c r="I154">
        <v>7427.76</v>
      </c>
      <c r="J154" s="17" t="str">
        <f>IF('Main Data'!I154&gt;=5000,"High", "Low")</f>
        <v>High</v>
      </c>
      <c r="K154" s="17">
        <f t="shared" si="18"/>
        <v>2023</v>
      </c>
      <c r="L154" s="17" t="str">
        <f t="shared" si="19"/>
        <v>Jerry Clark</v>
      </c>
      <c r="M154" s="17" t="str">
        <f t="shared" si="20"/>
        <v>JERRY CLARK</v>
      </c>
      <c r="N154" s="20">
        <f t="shared" si="21"/>
        <v>6684.9840000000004</v>
      </c>
      <c r="O154" s="20" t="str">
        <f t="shared" si="22"/>
        <v>Jul-2023</v>
      </c>
      <c r="P154" s="17">
        <f t="shared" si="23"/>
        <v>1336.9967999999999</v>
      </c>
      <c r="Q154" s="17" t="str">
        <f t="shared" si="24"/>
        <v>Monitor Electronics</v>
      </c>
      <c r="R154" s="17" t="str">
        <f>IF('sales data'!I154&lt;3000,"Low",IF('sales data'!I154&lt;7999, "Medium","High"))</f>
        <v>Medium</v>
      </c>
      <c r="S154" s="17" t="str">
        <f t="shared" si="25"/>
        <v>Regular</v>
      </c>
      <c r="T154" s="17">
        <f t="shared" si="26"/>
        <v>3854.5499999999997</v>
      </c>
    </row>
    <row r="155" spans="1:20">
      <c r="A155">
        <v>5907</v>
      </c>
      <c r="B155" s="2">
        <v>45126</v>
      </c>
      <c r="C155" t="s">
        <v>348</v>
      </c>
      <c r="D155" t="s">
        <v>25</v>
      </c>
      <c r="E155" t="s">
        <v>20</v>
      </c>
      <c r="F155" t="s">
        <v>12</v>
      </c>
      <c r="G155">
        <v>4</v>
      </c>
      <c r="H155" s="20">
        <v>280.89</v>
      </c>
      <c r="I155">
        <v>1123.56</v>
      </c>
      <c r="J155" s="17" t="str">
        <f>IF('Main Data'!I155&gt;=5000,"High", "Low")</f>
        <v>Low</v>
      </c>
      <c r="K155" s="17">
        <f t="shared" si="18"/>
        <v>2023</v>
      </c>
      <c r="L155" s="17" t="str">
        <f t="shared" si="19"/>
        <v>Jeffrey Powell</v>
      </c>
      <c r="M155" s="17" t="str">
        <f t="shared" si="20"/>
        <v>JEFFREY POWELL</v>
      </c>
      <c r="N155" s="20">
        <f t="shared" si="21"/>
        <v>1011.204</v>
      </c>
      <c r="O155" s="20" t="str">
        <f t="shared" si="22"/>
        <v>Jul-2023</v>
      </c>
      <c r="P155" s="17">
        <f t="shared" si="23"/>
        <v>202.24079999999998</v>
      </c>
      <c r="Q155" s="17" t="str">
        <f t="shared" si="24"/>
        <v>Monitor Electronics</v>
      </c>
      <c r="R155" s="17" t="str">
        <f>IF('sales data'!I155&lt;3000,"Low",IF('sales data'!I155&lt;7999, "Medium","High"))</f>
        <v>Low</v>
      </c>
      <c r="S155" s="17" t="str">
        <f t="shared" si="25"/>
        <v>Regular</v>
      </c>
      <c r="T155" s="17">
        <f t="shared" si="26"/>
        <v>3419.2999999999997</v>
      </c>
    </row>
    <row r="156" spans="1:20">
      <c r="A156">
        <v>9772</v>
      </c>
      <c r="B156" s="2">
        <v>45126</v>
      </c>
      <c r="C156" t="s">
        <v>737</v>
      </c>
      <c r="D156" t="s">
        <v>17</v>
      </c>
      <c r="E156" t="s">
        <v>14</v>
      </c>
      <c r="F156" t="s">
        <v>15</v>
      </c>
      <c r="G156">
        <v>6</v>
      </c>
      <c r="H156" s="20">
        <v>361.45</v>
      </c>
      <c r="I156">
        <v>2168.6999999999998</v>
      </c>
      <c r="J156" s="17" t="str">
        <f>IF('Main Data'!I156&gt;=5000,"High", "Low")</f>
        <v>Low</v>
      </c>
      <c r="K156" s="17">
        <f t="shared" si="18"/>
        <v>2023</v>
      </c>
      <c r="L156" s="17" t="str">
        <f t="shared" si="19"/>
        <v>Mark Salinas</v>
      </c>
      <c r="M156" s="17" t="str">
        <f t="shared" si="20"/>
        <v>MARK SALINAS</v>
      </c>
      <c r="N156" s="20">
        <f t="shared" si="21"/>
        <v>1951.83</v>
      </c>
      <c r="O156" s="20" t="str">
        <f t="shared" si="22"/>
        <v>Jul-2023</v>
      </c>
      <c r="P156" s="17">
        <f t="shared" si="23"/>
        <v>390.36599999999993</v>
      </c>
      <c r="Q156" s="17" t="str">
        <f t="shared" si="24"/>
        <v>Table Furniture</v>
      </c>
      <c r="R156" s="17" t="str">
        <f>IF('sales data'!I156&lt;3000,"Low",IF('sales data'!I156&lt;7999, "Medium","High"))</f>
        <v>Low</v>
      </c>
      <c r="S156" s="17" t="str">
        <f t="shared" si="25"/>
        <v>Regular</v>
      </c>
      <c r="T156" s="17">
        <f t="shared" si="26"/>
        <v>3573.34</v>
      </c>
    </row>
    <row r="157" spans="1:20">
      <c r="A157">
        <v>6492</v>
      </c>
      <c r="B157" s="2">
        <v>45126</v>
      </c>
      <c r="C157" t="s">
        <v>756</v>
      </c>
      <c r="D157" t="s">
        <v>17</v>
      </c>
      <c r="E157" t="s">
        <v>11</v>
      </c>
      <c r="F157" t="s">
        <v>26</v>
      </c>
      <c r="G157">
        <v>6</v>
      </c>
      <c r="H157" s="20">
        <v>566.66999999999996</v>
      </c>
      <c r="I157">
        <v>3400.02</v>
      </c>
      <c r="J157" s="17" t="str">
        <f>IF('Main Data'!I157&gt;=5000,"High", "Low")</f>
        <v>Low</v>
      </c>
      <c r="K157" s="17">
        <f t="shared" si="18"/>
        <v>2023</v>
      </c>
      <c r="L157" s="17" t="str">
        <f t="shared" si="19"/>
        <v>Joseph Olsen</v>
      </c>
      <c r="M157" s="17" t="str">
        <f t="shared" si="20"/>
        <v>JOSEPH OLSEN</v>
      </c>
      <c r="N157" s="20">
        <f t="shared" si="21"/>
        <v>3060.018</v>
      </c>
      <c r="O157" s="20" t="str">
        <f t="shared" si="22"/>
        <v>Jul-2023</v>
      </c>
      <c r="P157" s="17">
        <f t="shared" si="23"/>
        <v>612.00360000000001</v>
      </c>
      <c r="Q157" s="17" t="str">
        <f t="shared" si="24"/>
        <v>Printer Office Supplies</v>
      </c>
      <c r="R157" s="17" t="str">
        <f>IF('sales data'!I157&lt;3000,"Low",IF('sales data'!I157&lt;7999, "Medium","High"))</f>
        <v>Medium</v>
      </c>
      <c r="S157" s="17" t="str">
        <f t="shared" si="25"/>
        <v>Regular</v>
      </c>
      <c r="T157" s="17">
        <f t="shared" si="26"/>
        <v>2230.7599999999998</v>
      </c>
    </row>
    <row r="158" spans="1:20">
      <c r="A158">
        <v>1871</v>
      </c>
      <c r="B158" s="2">
        <v>45126</v>
      </c>
      <c r="C158" t="s">
        <v>980</v>
      </c>
      <c r="D158" t="s">
        <v>10</v>
      </c>
      <c r="E158" t="s">
        <v>14</v>
      </c>
      <c r="F158" t="s">
        <v>12</v>
      </c>
      <c r="G158">
        <v>3</v>
      </c>
      <c r="H158" s="20">
        <v>919.74</v>
      </c>
      <c r="I158">
        <v>2759.22</v>
      </c>
      <c r="J158" s="17" t="str">
        <f>IF('Main Data'!I158&gt;=5000,"High", "Low")</f>
        <v>Low</v>
      </c>
      <c r="K158" s="17">
        <f t="shared" si="18"/>
        <v>2023</v>
      </c>
      <c r="L158" s="17" t="str">
        <f t="shared" si="19"/>
        <v>Jonathan Williams</v>
      </c>
      <c r="M158" s="17" t="str">
        <f t="shared" si="20"/>
        <v>JONATHAN WILLIAMS</v>
      </c>
      <c r="N158" s="20">
        <f t="shared" si="21"/>
        <v>2483.2980000000002</v>
      </c>
      <c r="O158" s="20" t="str">
        <f t="shared" si="22"/>
        <v>Jul-2023</v>
      </c>
      <c r="P158" s="17">
        <f t="shared" si="23"/>
        <v>496.65959999999995</v>
      </c>
      <c r="Q158" s="17" t="str">
        <f t="shared" si="24"/>
        <v>Monitor Furniture</v>
      </c>
      <c r="R158" s="17" t="str">
        <f>IF('sales data'!I158&lt;3000,"Low",IF('sales data'!I158&lt;7999, "Medium","High"))</f>
        <v>Low</v>
      </c>
      <c r="S158" s="17" t="str">
        <f t="shared" si="25"/>
        <v>First Timer</v>
      </c>
      <c r="T158" s="17">
        <f t="shared" si="26"/>
        <v>2775.9799999999996</v>
      </c>
    </row>
    <row r="159" spans="1:20">
      <c r="A159">
        <v>1941</v>
      </c>
      <c r="B159" s="2">
        <v>45127</v>
      </c>
      <c r="C159" t="s">
        <v>241</v>
      </c>
      <c r="D159" t="s">
        <v>17</v>
      </c>
      <c r="E159" t="s">
        <v>14</v>
      </c>
      <c r="F159" t="s">
        <v>43</v>
      </c>
      <c r="G159">
        <v>3</v>
      </c>
      <c r="H159" s="20">
        <v>356.62</v>
      </c>
      <c r="I159">
        <v>1069.8599999999999</v>
      </c>
      <c r="J159" s="17" t="str">
        <f>IF('Main Data'!I159&gt;=5000,"High", "Low")</f>
        <v>Low</v>
      </c>
      <c r="K159" s="17">
        <f t="shared" si="18"/>
        <v>2023</v>
      </c>
      <c r="L159" s="17" t="str">
        <f t="shared" si="19"/>
        <v>Kelly Case</v>
      </c>
      <c r="M159" s="17" t="str">
        <f t="shared" si="20"/>
        <v>KELLY CASE</v>
      </c>
      <c r="N159" s="20">
        <f t="shared" si="21"/>
        <v>962.87400000000002</v>
      </c>
      <c r="O159" s="20" t="str">
        <f t="shared" si="22"/>
        <v>Jul-2023</v>
      </c>
      <c r="P159" s="17">
        <f t="shared" si="23"/>
        <v>192.57479999999998</v>
      </c>
      <c r="Q159" s="17" t="str">
        <f t="shared" si="24"/>
        <v>Chair Furniture</v>
      </c>
      <c r="R159" s="17" t="str">
        <f>IF('sales data'!I159&lt;3000,"Low",IF('sales data'!I159&lt;7999, "Medium","High"))</f>
        <v>Low</v>
      </c>
      <c r="S159" s="17" t="str">
        <f t="shared" si="25"/>
        <v>Regular</v>
      </c>
      <c r="T159" s="17">
        <f t="shared" si="26"/>
        <v>2409.6999999999998</v>
      </c>
    </row>
    <row r="160" spans="1:20">
      <c r="A160">
        <v>2372</v>
      </c>
      <c r="B160" s="2">
        <v>45127</v>
      </c>
      <c r="C160" t="s">
        <v>972</v>
      </c>
      <c r="D160" t="s">
        <v>10</v>
      </c>
      <c r="E160" t="s">
        <v>14</v>
      </c>
      <c r="F160" t="s">
        <v>12</v>
      </c>
      <c r="G160">
        <v>7</v>
      </c>
      <c r="H160" s="20">
        <v>248.29</v>
      </c>
      <c r="I160">
        <v>1738.03</v>
      </c>
      <c r="J160" s="17" t="str">
        <f>IF('Main Data'!I160&gt;=5000,"High", "Low")</f>
        <v>Low</v>
      </c>
      <c r="K160" s="17">
        <f t="shared" si="18"/>
        <v>2023</v>
      </c>
      <c r="L160" s="17" t="str">
        <f t="shared" si="19"/>
        <v>Fernando Hickman</v>
      </c>
      <c r="M160" s="17" t="str">
        <f t="shared" si="20"/>
        <v>FERNANDO HICKMAN</v>
      </c>
      <c r="N160" s="20">
        <f t="shared" si="21"/>
        <v>1564.2269999999999</v>
      </c>
      <c r="O160" s="20" t="str">
        <f t="shared" si="22"/>
        <v>Jul-2023</v>
      </c>
      <c r="P160" s="17">
        <f t="shared" si="23"/>
        <v>312.84539999999998</v>
      </c>
      <c r="Q160" s="17" t="str">
        <f t="shared" si="24"/>
        <v>Monitor Furniture</v>
      </c>
      <c r="R160" s="17" t="str">
        <f>IF('sales data'!I160&lt;3000,"Low",IF('sales data'!I160&lt;7999, "Medium","High"))</f>
        <v>Low</v>
      </c>
      <c r="S160" s="17" t="str">
        <f t="shared" si="25"/>
        <v>First Timer</v>
      </c>
      <c r="T160" s="17">
        <f t="shared" si="26"/>
        <v>1855.7033333333331</v>
      </c>
    </row>
    <row r="161" spans="1:20">
      <c r="A161">
        <v>6097</v>
      </c>
      <c r="B161" s="2">
        <v>45128</v>
      </c>
      <c r="C161" t="s">
        <v>347</v>
      </c>
      <c r="D161" t="s">
        <v>10</v>
      </c>
      <c r="E161" t="s">
        <v>20</v>
      </c>
      <c r="F161" t="s">
        <v>35</v>
      </c>
      <c r="G161">
        <v>1</v>
      </c>
      <c r="H161" s="20">
        <v>451.44</v>
      </c>
      <c r="I161">
        <v>451.44</v>
      </c>
      <c r="J161" s="17" t="str">
        <f>IF('Main Data'!I161&gt;=5000,"High", "Low")</f>
        <v>Low</v>
      </c>
      <c r="K161" s="17">
        <f t="shared" si="18"/>
        <v>2023</v>
      </c>
      <c r="L161" s="17" t="str">
        <f t="shared" si="19"/>
        <v>Jordan Joseph</v>
      </c>
      <c r="M161" s="17" t="str">
        <f t="shared" si="20"/>
        <v>JORDAN JOSEPH</v>
      </c>
      <c r="N161" s="20">
        <f t="shared" si="21"/>
        <v>406.29599999999999</v>
      </c>
      <c r="O161" s="20" t="str">
        <f t="shared" si="22"/>
        <v>Jul-2023</v>
      </c>
      <c r="P161" s="17">
        <f t="shared" si="23"/>
        <v>81.259199999999993</v>
      </c>
      <c r="Q161" s="17" t="str">
        <f t="shared" si="24"/>
        <v>Laptop Electronics</v>
      </c>
      <c r="R161" s="17" t="str">
        <f>IF('sales data'!I161&lt;3000,"Low",IF('sales data'!I161&lt;7999, "Medium","High"))</f>
        <v>Low</v>
      </c>
      <c r="S161" s="17" t="str">
        <f t="shared" si="25"/>
        <v>Regular</v>
      </c>
      <c r="T161" s="17">
        <f t="shared" si="26"/>
        <v>1086.4433333333334</v>
      </c>
    </row>
    <row r="162" spans="1:20">
      <c r="A162">
        <v>4920</v>
      </c>
      <c r="B162" s="2">
        <v>45129</v>
      </c>
      <c r="C162" t="s">
        <v>99</v>
      </c>
      <c r="D162" t="s">
        <v>31</v>
      </c>
      <c r="E162" t="s">
        <v>20</v>
      </c>
      <c r="F162" t="s">
        <v>26</v>
      </c>
      <c r="G162">
        <v>8</v>
      </c>
      <c r="H162" s="20">
        <v>389.31</v>
      </c>
      <c r="I162">
        <v>3114.48</v>
      </c>
      <c r="J162" s="17" t="str">
        <f>IF('Main Data'!I162&gt;=5000,"High", "Low")</f>
        <v>Low</v>
      </c>
      <c r="K162" s="17">
        <f t="shared" si="18"/>
        <v>2023</v>
      </c>
      <c r="L162" s="17" t="str">
        <f t="shared" si="19"/>
        <v>Donald Davis</v>
      </c>
      <c r="M162" s="17" t="str">
        <f t="shared" si="20"/>
        <v>DONALD DAVIS</v>
      </c>
      <c r="N162" s="20">
        <f t="shared" si="21"/>
        <v>2803.0320000000002</v>
      </c>
      <c r="O162" s="20" t="str">
        <f t="shared" si="22"/>
        <v>Jul-2023</v>
      </c>
      <c r="P162" s="17">
        <f t="shared" si="23"/>
        <v>560.60640000000001</v>
      </c>
      <c r="Q162" s="17" t="str">
        <f t="shared" si="24"/>
        <v>Printer Electronics</v>
      </c>
      <c r="R162" s="17" t="str">
        <f>IF('sales data'!I162&lt;3000,"Low",IF('sales data'!I162&lt;7999, "Medium","High"))</f>
        <v>Medium</v>
      </c>
      <c r="S162" s="17" t="str">
        <f t="shared" si="25"/>
        <v>Regular</v>
      </c>
      <c r="T162" s="17">
        <f t="shared" si="26"/>
        <v>1767.9833333333333</v>
      </c>
    </row>
    <row r="163" spans="1:20">
      <c r="A163">
        <v>5825</v>
      </c>
      <c r="B163" s="2">
        <v>45130</v>
      </c>
      <c r="C163" t="s">
        <v>268</v>
      </c>
      <c r="D163" t="s">
        <v>10</v>
      </c>
      <c r="E163" t="s">
        <v>14</v>
      </c>
      <c r="F163" t="s">
        <v>15</v>
      </c>
      <c r="G163">
        <v>1</v>
      </c>
      <c r="H163" s="20">
        <v>96.12</v>
      </c>
      <c r="I163">
        <v>96.12</v>
      </c>
      <c r="J163" s="17" t="str">
        <f>IF('Main Data'!I163&gt;=5000,"High", "Low")</f>
        <v>Low</v>
      </c>
      <c r="K163" s="17">
        <f t="shared" si="18"/>
        <v>2023</v>
      </c>
      <c r="L163" s="17" t="str">
        <f t="shared" si="19"/>
        <v>Darlene Snyder</v>
      </c>
      <c r="M163" s="17" t="str">
        <f t="shared" si="20"/>
        <v>DARLENE SNYDER</v>
      </c>
      <c r="N163" s="20">
        <f t="shared" si="21"/>
        <v>86.50800000000001</v>
      </c>
      <c r="O163" s="20" t="str">
        <f t="shared" si="22"/>
        <v>Jul-2023</v>
      </c>
      <c r="P163" s="17">
        <f t="shared" si="23"/>
        <v>17.301600000000001</v>
      </c>
      <c r="Q163" s="17" t="str">
        <f t="shared" si="24"/>
        <v>Table Furniture</v>
      </c>
      <c r="R163" s="17" t="str">
        <f>IF('sales data'!I163&lt;3000,"Low",IF('sales data'!I163&lt;7999, "Medium","High"))</f>
        <v>Low</v>
      </c>
      <c r="S163" s="17" t="str">
        <f t="shared" si="25"/>
        <v>Regular</v>
      </c>
      <c r="T163" s="17">
        <f t="shared" si="26"/>
        <v>1220.68</v>
      </c>
    </row>
    <row r="164" spans="1:20">
      <c r="A164">
        <v>3847</v>
      </c>
      <c r="B164" s="2">
        <v>45130</v>
      </c>
      <c r="C164" t="s">
        <v>878</v>
      </c>
      <c r="D164" t="s">
        <v>31</v>
      </c>
      <c r="E164" t="s">
        <v>11</v>
      </c>
      <c r="F164" t="s">
        <v>21</v>
      </c>
      <c r="G164">
        <v>1</v>
      </c>
      <c r="H164" s="20">
        <v>762.69</v>
      </c>
      <c r="I164">
        <v>762.69</v>
      </c>
      <c r="J164" s="17" t="str">
        <f>IF('Main Data'!I164&gt;=5000,"High", "Low")</f>
        <v>Low</v>
      </c>
      <c r="K164" s="17">
        <f t="shared" si="18"/>
        <v>2023</v>
      </c>
      <c r="L164" s="17" t="str">
        <f t="shared" si="19"/>
        <v>John Bryant</v>
      </c>
      <c r="M164" s="17" t="str">
        <f t="shared" si="20"/>
        <v>JOHN BRYANT</v>
      </c>
      <c r="N164" s="20">
        <f t="shared" si="21"/>
        <v>686.42100000000005</v>
      </c>
      <c r="O164" s="20" t="str">
        <f t="shared" si="22"/>
        <v>Jul-2023</v>
      </c>
      <c r="P164" s="17">
        <f t="shared" si="23"/>
        <v>137.2842</v>
      </c>
      <c r="Q164" s="17" t="str">
        <f t="shared" si="24"/>
        <v>Notebook Office Supplies</v>
      </c>
      <c r="R164" s="17" t="str">
        <f>IF('sales data'!I164&lt;3000,"Low",IF('sales data'!I164&lt;7999, "Medium","High"))</f>
        <v>Low</v>
      </c>
      <c r="S164" s="17" t="str">
        <f t="shared" si="25"/>
        <v>First Timer</v>
      </c>
      <c r="T164" s="17">
        <f t="shared" si="26"/>
        <v>1324.43</v>
      </c>
    </row>
    <row r="165" spans="1:20">
      <c r="A165">
        <v>5259</v>
      </c>
      <c r="B165" s="2">
        <v>45131</v>
      </c>
      <c r="C165" t="s">
        <v>61</v>
      </c>
      <c r="D165" t="s">
        <v>17</v>
      </c>
      <c r="E165" t="s">
        <v>11</v>
      </c>
      <c r="F165" t="s">
        <v>29</v>
      </c>
      <c r="G165">
        <v>9</v>
      </c>
      <c r="H165" s="20">
        <v>948.97</v>
      </c>
      <c r="I165">
        <v>8540.73</v>
      </c>
      <c r="J165" s="17" t="str">
        <f>IF('Main Data'!I165&gt;=5000,"High", "Low")</f>
        <v>High</v>
      </c>
      <c r="K165" s="17">
        <f t="shared" si="18"/>
        <v>2023</v>
      </c>
      <c r="L165" s="17" t="str">
        <f t="shared" si="19"/>
        <v>Catherine Johnson</v>
      </c>
      <c r="M165" s="17" t="str">
        <f t="shared" si="20"/>
        <v>CATHERINE JOHNSON</v>
      </c>
      <c r="N165" s="20">
        <f t="shared" si="21"/>
        <v>7686.6570000000011</v>
      </c>
      <c r="O165" s="20" t="str">
        <f t="shared" si="22"/>
        <v>Jul-2023</v>
      </c>
      <c r="P165" s="17">
        <f t="shared" si="23"/>
        <v>1537.3313999999998</v>
      </c>
      <c r="Q165" s="17" t="str">
        <f t="shared" si="24"/>
        <v>Desk Office Supplies</v>
      </c>
      <c r="R165" s="17" t="str">
        <f>IF('sales data'!I165&lt;3000,"Low",IF('sales data'!I165&lt;7999, "Medium","High"))</f>
        <v>High</v>
      </c>
      <c r="S165" s="17" t="str">
        <f t="shared" si="25"/>
        <v>Regular</v>
      </c>
      <c r="T165" s="17">
        <f t="shared" si="26"/>
        <v>3133.18</v>
      </c>
    </row>
    <row r="166" spans="1:20">
      <c r="A166">
        <v>3522</v>
      </c>
      <c r="B166" s="2">
        <v>45131</v>
      </c>
      <c r="C166" t="s">
        <v>647</v>
      </c>
      <c r="D166" t="s">
        <v>17</v>
      </c>
      <c r="E166" t="s">
        <v>20</v>
      </c>
      <c r="F166" t="s">
        <v>35</v>
      </c>
      <c r="G166">
        <v>2</v>
      </c>
      <c r="H166" s="20">
        <v>955.97</v>
      </c>
      <c r="I166">
        <v>1911.94</v>
      </c>
      <c r="J166" s="17" t="str">
        <f>IF('Main Data'!I166&gt;=5000,"High", "Low")</f>
        <v>Low</v>
      </c>
      <c r="K166" s="17">
        <f t="shared" si="18"/>
        <v>2023</v>
      </c>
      <c r="L166" s="17" t="str">
        <f t="shared" si="19"/>
        <v>Mrs. Misty Miller Md</v>
      </c>
      <c r="M166" s="17" t="str">
        <f t="shared" si="20"/>
        <v>MRS. MISTY MILLER MD</v>
      </c>
      <c r="N166" s="20">
        <f t="shared" si="21"/>
        <v>1720.7460000000001</v>
      </c>
      <c r="O166" s="20" t="str">
        <f t="shared" si="22"/>
        <v>Jul-2023</v>
      </c>
      <c r="P166" s="17">
        <f t="shared" si="23"/>
        <v>344.14920000000001</v>
      </c>
      <c r="Q166" s="17" t="str">
        <f t="shared" si="24"/>
        <v>Laptop Electronics</v>
      </c>
      <c r="R166" s="17" t="str">
        <f>IF('sales data'!I166&lt;3000,"Low",IF('sales data'!I166&lt;7999, "Medium","High"))</f>
        <v>Low</v>
      </c>
      <c r="S166" s="17" t="str">
        <f t="shared" si="25"/>
        <v>Regular</v>
      </c>
      <c r="T166" s="17">
        <f t="shared" si="26"/>
        <v>3738.4533333333334</v>
      </c>
    </row>
    <row r="167" spans="1:20">
      <c r="A167">
        <v>2482</v>
      </c>
      <c r="B167" s="2">
        <v>45132</v>
      </c>
      <c r="C167" t="s">
        <v>128</v>
      </c>
      <c r="D167" t="s">
        <v>25</v>
      </c>
      <c r="E167" t="s">
        <v>20</v>
      </c>
      <c r="F167" t="s">
        <v>26</v>
      </c>
      <c r="G167">
        <v>5</v>
      </c>
      <c r="H167" s="20">
        <v>730.91</v>
      </c>
      <c r="I167">
        <v>3654.55</v>
      </c>
      <c r="J167" s="17" t="str">
        <f>IF('Main Data'!I167&gt;=5000,"High", "Low")</f>
        <v>Low</v>
      </c>
      <c r="K167" s="17">
        <f t="shared" si="18"/>
        <v>2023</v>
      </c>
      <c r="L167" s="17" t="str">
        <f t="shared" si="19"/>
        <v>Mitchell Valenzuela</v>
      </c>
      <c r="M167" s="17" t="str">
        <f t="shared" si="20"/>
        <v>MITCHELL VALENZUELA</v>
      </c>
      <c r="N167" s="20">
        <f t="shared" si="21"/>
        <v>3289.0949999999998</v>
      </c>
      <c r="O167" s="20" t="str">
        <f t="shared" si="22"/>
        <v>Jul-2023</v>
      </c>
      <c r="P167" s="17">
        <f t="shared" si="23"/>
        <v>657.81899999999996</v>
      </c>
      <c r="Q167" s="17" t="str">
        <f t="shared" si="24"/>
        <v>Printer Electronics</v>
      </c>
      <c r="R167" s="17" t="str">
        <f>IF('sales data'!I167&lt;3000,"Low",IF('sales data'!I167&lt;7999, "Medium","High"))</f>
        <v>Medium</v>
      </c>
      <c r="S167" s="17" t="str">
        <f t="shared" si="25"/>
        <v>Regular</v>
      </c>
      <c r="T167" s="17">
        <f t="shared" si="26"/>
        <v>4702.4066666666668</v>
      </c>
    </row>
    <row r="168" spans="1:20">
      <c r="A168">
        <v>7556</v>
      </c>
      <c r="B168" s="2">
        <v>45133</v>
      </c>
      <c r="C168" t="s">
        <v>188</v>
      </c>
      <c r="D168" t="s">
        <v>10</v>
      </c>
      <c r="E168" t="s">
        <v>11</v>
      </c>
      <c r="F168" t="s">
        <v>43</v>
      </c>
      <c r="G168">
        <v>1</v>
      </c>
      <c r="H168" s="20">
        <v>887.12</v>
      </c>
      <c r="I168">
        <v>887.12</v>
      </c>
      <c r="J168" s="17" t="str">
        <f>IF('Main Data'!I168&gt;=5000,"High", "Low")</f>
        <v>Low</v>
      </c>
      <c r="K168" s="17">
        <f t="shared" si="18"/>
        <v>2023</v>
      </c>
      <c r="L168" s="17" t="str">
        <f t="shared" si="19"/>
        <v>Jamie Ochoa Dvm</v>
      </c>
      <c r="M168" s="17" t="str">
        <f t="shared" si="20"/>
        <v>JAMIE OCHOA DVM</v>
      </c>
      <c r="N168" s="20">
        <f t="shared" si="21"/>
        <v>798.40800000000002</v>
      </c>
      <c r="O168" s="20" t="str">
        <f t="shared" si="22"/>
        <v>Jul-2023</v>
      </c>
      <c r="P168" s="17">
        <f t="shared" si="23"/>
        <v>159.6816</v>
      </c>
      <c r="Q168" s="17" t="str">
        <f t="shared" si="24"/>
        <v>Chair Office Supplies</v>
      </c>
      <c r="R168" s="17" t="str">
        <f>IF('sales data'!I168&lt;3000,"Low",IF('sales data'!I168&lt;7999, "Medium","High"))</f>
        <v>Low</v>
      </c>
      <c r="S168" s="17" t="str">
        <f t="shared" si="25"/>
        <v>Regular</v>
      </c>
      <c r="T168" s="17">
        <f t="shared" si="26"/>
        <v>2151.2033333333334</v>
      </c>
    </row>
    <row r="169" spans="1:20">
      <c r="A169">
        <v>4975</v>
      </c>
      <c r="B169" s="2">
        <v>45134</v>
      </c>
      <c r="C169" t="s">
        <v>177</v>
      </c>
      <c r="D169" t="s">
        <v>25</v>
      </c>
      <c r="E169" t="s">
        <v>11</v>
      </c>
      <c r="F169" t="s">
        <v>18</v>
      </c>
      <c r="G169">
        <v>1</v>
      </c>
      <c r="H169" s="20">
        <v>129.36000000000001</v>
      </c>
      <c r="I169">
        <v>129.36000000000001</v>
      </c>
      <c r="J169" s="17" t="str">
        <f>IF('Main Data'!I169&gt;=5000,"High", "Low")</f>
        <v>Low</v>
      </c>
      <c r="K169" s="17">
        <f t="shared" si="18"/>
        <v>2023</v>
      </c>
      <c r="L169" s="17" t="str">
        <f t="shared" si="19"/>
        <v>Eugene Dixon</v>
      </c>
      <c r="M169" s="17" t="str">
        <f t="shared" si="20"/>
        <v>EUGENE DIXON</v>
      </c>
      <c r="N169" s="20">
        <f t="shared" si="21"/>
        <v>116.42400000000002</v>
      </c>
      <c r="O169" s="20" t="str">
        <f t="shared" si="22"/>
        <v>Jul-2023</v>
      </c>
      <c r="P169" s="17">
        <f t="shared" si="23"/>
        <v>23.284800000000001</v>
      </c>
      <c r="Q169" s="17" t="str">
        <f t="shared" si="24"/>
        <v>Pen Office Supplies</v>
      </c>
      <c r="R169" s="17" t="str">
        <f>IF('sales data'!I169&lt;3000,"Low",IF('sales data'!I169&lt;7999, "Medium","High"))</f>
        <v>Low</v>
      </c>
      <c r="S169" s="17" t="str">
        <f t="shared" si="25"/>
        <v>Regular</v>
      </c>
      <c r="T169" s="17">
        <f t="shared" si="26"/>
        <v>1557.01</v>
      </c>
    </row>
    <row r="170" spans="1:20">
      <c r="A170">
        <v>9126</v>
      </c>
      <c r="B170" s="2">
        <v>45136</v>
      </c>
      <c r="C170" t="s">
        <v>918</v>
      </c>
      <c r="D170" t="s">
        <v>31</v>
      </c>
      <c r="E170" t="s">
        <v>14</v>
      </c>
      <c r="F170" t="s">
        <v>15</v>
      </c>
      <c r="G170">
        <v>1</v>
      </c>
      <c r="H170" s="20">
        <v>523.22</v>
      </c>
      <c r="I170">
        <v>523.22</v>
      </c>
      <c r="J170" s="17" t="str">
        <f>IF('Main Data'!I170&gt;=5000,"High", "Low")</f>
        <v>Low</v>
      </c>
      <c r="K170" s="17">
        <f t="shared" si="18"/>
        <v>2023</v>
      </c>
      <c r="L170" s="17" t="str">
        <f t="shared" si="19"/>
        <v>Marc Hodges</v>
      </c>
      <c r="M170" s="17" t="str">
        <f t="shared" si="20"/>
        <v>MARC HODGES</v>
      </c>
      <c r="N170" s="20">
        <f t="shared" si="21"/>
        <v>470.89800000000002</v>
      </c>
      <c r="O170" s="20" t="str">
        <f t="shared" si="22"/>
        <v>Jul-2023</v>
      </c>
      <c r="P170" s="17">
        <f t="shared" si="23"/>
        <v>94.179600000000008</v>
      </c>
      <c r="Q170" s="17" t="str">
        <f t="shared" si="24"/>
        <v>Table Furniture</v>
      </c>
      <c r="R170" s="17" t="str">
        <f>IF('sales data'!I170&lt;3000,"Low",IF('sales data'!I170&lt;7999, "Medium","High"))</f>
        <v>Low</v>
      </c>
      <c r="S170" s="17" t="str">
        <f t="shared" si="25"/>
        <v>Regular</v>
      </c>
      <c r="T170" s="17">
        <f t="shared" si="26"/>
        <v>513.23333333333335</v>
      </c>
    </row>
    <row r="171" spans="1:20">
      <c r="A171">
        <v>1607</v>
      </c>
      <c r="B171" s="2">
        <v>45138</v>
      </c>
      <c r="C171" t="s">
        <v>519</v>
      </c>
      <c r="D171" t="s">
        <v>10</v>
      </c>
      <c r="E171" t="s">
        <v>14</v>
      </c>
      <c r="F171" t="s">
        <v>29</v>
      </c>
      <c r="G171">
        <v>7</v>
      </c>
      <c r="H171" s="20">
        <v>969.72</v>
      </c>
      <c r="I171">
        <v>6788.04</v>
      </c>
      <c r="J171" s="17" t="str">
        <f>IF('Main Data'!I171&gt;=5000,"High", "Low")</f>
        <v>High</v>
      </c>
      <c r="K171" s="17">
        <f t="shared" si="18"/>
        <v>2023</v>
      </c>
      <c r="L171" s="17" t="str">
        <f t="shared" si="19"/>
        <v>Jennifer Hahn</v>
      </c>
      <c r="M171" s="17" t="str">
        <f t="shared" si="20"/>
        <v>JENNIFER HAHN</v>
      </c>
      <c r="N171" s="20">
        <f t="shared" si="21"/>
        <v>6109.2360000000008</v>
      </c>
      <c r="O171" s="20" t="str">
        <f t="shared" si="22"/>
        <v>Jul-2023</v>
      </c>
      <c r="P171" s="17">
        <f t="shared" si="23"/>
        <v>1221.8471999999999</v>
      </c>
      <c r="Q171" s="17" t="str">
        <f t="shared" si="24"/>
        <v>Desk Furniture</v>
      </c>
      <c r="R171" s="17" t="str">
        <f>IF('sales data'!I171&lt;3000,"Low",IF('sales data'!I171&lt;7999, "Medium","High"))</f>
        <v>Medium</v>
      </c>
      <c r="S171" s="17" t="str">
        <f t="shared" si="25"/>
        <v>Regular</v>
      </c>
      <c r="T171" s="17">
        <f t="shared" si="26"/>
        <v>2480.2066666666665</v>
      </c>
    </row>
    <row r="172" spans="1:20">
      <c r="A172">
        <v>4646</v>
      </c>
      <c r="B172" s="2">
        <v>45138</v>
      </c>
      <c r="C172" t="s">
        <v>572</v>
      </c>
      <c r="D172" t="s">
        <v>17</v>
      </c>
      <c r="E172" t="s">
        <v>14</v>
      </c>
      <c r="F172" t="s">
        <v>18</v>
      </c>
      <c r="G172">
        <v>3</v>
      </c>
      <c r="H172" s="20">
        <v>707.63</v>
      </c>
      <c r="I172">
        <v>2122.89</v>
      </c>
      <c r="J172" s="17" t="str">
        <f>IF('Main Data'!I172&gt;=5000,"High", "Low")</f>
        <v>Low</v>
      </c>
      <c r="K172" s="17">
        <f t="shared" si="18"/>
        <v>2023</v>
      </c>
      <c r="L172" s="17" t="str">
        <f t="shared" si="19"/>
        <v>William Roman</v>
      </c>
      <c r="M172" s="17" t="str">
        <f t="shared" si="20"/>
        <v>WILLIAM ROMAN</v>
      </c>
      <c r="N172" s="20">
        <f t="shared" si="21"/>
        <v>1910.6009999999999</v>
      </c>
      <c r="O172" s="20" t="str">
        <f t="shared" si="22"/>
        <v>Jul-2023</v>
      </c>
      <c r="P172" s="17">
        <f t="shared" si="23"/>
        <v>382.12019999999995</v>
      </c>
      <c r="Q172" s="17" t="str">
        <f t="shared" si="24"/>
        <v>Pen Furniture</v>
      </c>
      <c r="R172" s="17" t="str">
        <f>IF('sales data'!I172&lt;3000,"Low",IF('sales data'!I172&lt;7999, "Medium","High"))</f>
        <v>Low</v>
      </c>
      <c r="S172" s="17" t="str">
        <f t="shared" si="25"/>
        <v>Regular</v>
      </c>
      <c r="T172" s="17">
        <f t="shared" si="26"/>
        <v>3144.7166666666667</v>
      </c>
    </row>
    <row r="173" spans="1:20">
      <c r="A173">
        <v>3921</v>
      </c>
      <c r="B173" s="2">
        <v>45138</v>
      </c>
      <c r="C173" t="s">
        <v>659</v>
      </c>
      <c r="D173" t="s">
        <v>10</v>
      </c>
      <c r="E173" t="s">
        <v>20</v>
      </c>
      <c r="F173" t="s">
        <v>12</v>
      </c>
      <c r="G173">
        <v>1</v>
      </c>
      <c r="H173" s="20">
        <v>491.01</v>
      </c>
      <c r="I173">
        <v>491.01</v>
      </c>
      <c r="J173" s="17" t="str">
        <f>IF('Main Data'!I173&gt;=5000,"High", "Low")</f>
        <v>Low</v>
      </c>
      <c r="K173" s="17">
        <f t="shared" si="18"/>
        <v>2023</v>
      </c>
      <c r="L173" s="17" t="str">
        <f t="shared" si="19"/>
        <v>Bryan Martin</v>
      </c>
      <c r="M173" s="17" t="str">
        <f t="shared" si="20"/>
        <v>BRYAN MARTIN</v>
      </c>
      <c r="N173" s="20">
        <f t="shared" si="21"/>
        <v>441.90899999999999</v>
      </c>
      <c r="O173" s="20" t="str">
        <f t="shared" si="22"/>
        <v>Jul-2023</v>
      </c>
      <c r="P173" s="17">
        <f t="shared" si="23"/>
        <v>88.381799999999998</v>
      </c>
      <c r="Q173" s="17" t="str">
        <f t="shared" si="24"/>
        <v>Monitor Electronics</v>
      </c>
      <c r="R173" s="17" t="str">
        <f>IF('sales data'!I173&lt;3000,"Low",IF('sales data'!I173&lt;7999, "Medium","High"))</f>
        <v>Low</v>
      </c>
      <c r="S173" s="17" t="str">
        <f t="shared" si="25"/>
        <v>First Timer</v>
      </c>
      <c r="T173" s="17">
        <f t="shared" si="26"/>
        <v>3133.98</v>
      </c>
    </row>
    <row r="174" spans="1:20">
      <c r="A174">
        <v>6354</v>
      </c>
      <c r="B174" s="2">
        <v>45139</v>
      </c>
      <c r="C174" t="s">
        <v>937</v>
      </c>
      <c r="D174" t="s">
        <v>17</v>
      </c>
      <c r="E174" t="s">
        <v>20</v>
      </c>
      <c r="F174" t="s">
        <v>43</v>
      </c>
      <c r="G174">
        <v>3</v>
      </c>
      <c r="H174" s="20">
        <v>107.41</v>
      </c>
      <c r="I174">
        <v>322.23</v>
      </c>
      <c r="J174" s="17" t="str">
        <f>IF('Main Data'!I174&gt;=5000,"High", "Low")</f>
        <v>Low</v>
      </c>
      <c r="K174" s="17">
        <f t="shared" si="18"/>
        <v>2023</v>
      </c>
      <c r="L174" s="17" t="str">
        <f t="shared" si="19"/>
        <v>Kristen Lewis</v>
      </c>
      <c r="M174" s="17" t="str">
        <f t="shared" si="20"/>
        <v>KRISTEN LEWIS</v>
      </c>
      <c r="N174" s="20">
        <f t="shared" si="21"/>
        <v>290.00700000000001</v>
      </c>
      <c r="O174" s="20" t="str">
        <f t="shared" si="22"/>
        <v>Aug-2023</v>
      </c>
      <c r="P174" s="17">
        <f t="shared" si="23"/>
        <v>58.001400000000004</v>
      </c>
      <c r="Q174" s="17" t="str">
        <f t="shared" si="24"/>
        <v>Chair Electronics</v>
      </c>
      <c r="R174" s="17" t="str">
        <f>IF('sales data'!I174&lt;3000,"Low",IF('sales data'!I174&lt;7999, "Medium","High"))</f>
        <v>Low</v>
      </c>
      <c r="S174" s="17" t="str">
        <f t="shared" si="25"/>
        <v>Regular</v>
      </c>
      <c r="T174" s="17">
        <f t="shared" si="26"/>
        <v>978.70999999999992</v>
      </c>
    </row>
    <row r="175" spans="1:20">
      <c r="A175">
        <v>1709</v>
      </c>
      <c r="B175" s="2">
        <v>45140</v>
      </c>
      <c r="C175" t="s">
        <v>466</v>
      </c>
      <c r="D175" t="s">
        <v>10</v>
      </c>
      <c r="E175" t="s">
        <v>11</v>
      </c>
      <c r="F175" t="s">
        <v>18</v>
      </c>
      <c r="G175">
        <v>1</v>
      </c>
      <c r="H175" s="20">
        <v>791.8</v>
      </c>
      <c r="I175">
        <v>791.8</v>
      </c>
      <c r="J175" s="17" t="str">
        <f>IF('Main Data'!I175&gt;=5000,"High", "Low")</f>
        <v>Low</v>
      </c>
      <c r="K175" s="17">
        <f t="shared" si="18"/>
        <v>2023</v>
      </c>
      <c r="L175" s="17" t="str">
        <f t="shared" si="19"/>
        <v>Kayla Cox</v>
      </c>
      <c r="M175" s="17" t="str">
        <f t="shared" si="20"/>
        <v>KAYLA COX</v>
      </c>
      <c r="N175" s="20">
        <f t="shared" si="21"/>
        <v>712.62</v>
      </c>
      <c r="O175" s="20" t="str">
        <f t="shared" si="22"/>
        <v>Aug-2023</v>
      </c>
      <c r="P175" s="17">
        <f t="shared" si="23"/>
        <v>142.52399999999997</v>
      </c>
      <c r="Q175" s="17" t="str">
        <f t="shared" si="24"/>
        <v>Pen Office Supplies</v>
      </c>
      <c r="R175" s="17" t="str">
        <f>IF('sales data'!I175&lt;3000,"Low",IF('sales data'!I175&lt;7999, "Medium","High"))</f>
        <v>Low</v>
      </c>
      <c r="S175" s="17" t="str">
        <f t="shared" si="25"/>
        <v>Regular</v>
      </c>
      <c r="T175" s="17">
        <f t="shared" si="26"/>
        <v>535.01333333333332</v>
      </c>
    </row>
    <row r="176" spans="1:20">
      <c r="A176">
        <v>8236</v>
      </c>
      <c r="B176" s="2">
        <v>45140</v>
      </c>
      <c r="C176" t="s">
        <v>979</v>
      </c>
      <c r="D176" t="s">
        <v>10</v>
      </c>
      <c r="E176" t="s">
        <v>14</v>
      </c>
      <c r="F176" t="s">
        <v>12</v>
      </c>
      <c r="G176">
        <v>1</v>
      </c>
      <c r="H176" s="20">
        <v>848.05</v>
      </c>
      <c r="I176">
        <v>848.05</v>
      </c>
      <c r="J176" s="17" t="str">
        <f>IF('Main Data'!I176&gt;=5000,"High", "Low")</f>
        <v>Low</v>
      </c>
      <c r="K176" s="17">
        <f t="shared" si="18"/>
        <v>2023</v>
      </c>
      <c r="L176" s="17" t="str">
        <f t="shared" si="19"/>
        <v>Jeffrey Black</v>
      </c>
      <c r="M176" s="17" t="str">
        <f t="shared" si="20"/>
        <v>JEFFREY BLACK</v>
      </c>
      <c r="N176" s="20">
        <f t="shared" si="21"/>
        <v>763.245</v>
      </c>
      <c r="O176" s="20" t="str">
        <f t="shared" si="22"/>
        <v>Aug-2023</v>
      </c>
      <c r="P176" s="17">
        <f t="shared" si="23"/>
        <v>152.64899999999997</v>
      </c>
      <c r="Q176" s="17" t="str">
        <f t="shared" si="24"/>
        <v>Monitor Furniture</v>
      </c>
      <c r="R176" s="17" t="str">
        <f>IF('sales data'!I176&lt;3000,"Low",IF('sales data'!I176&lt;7999, "Medium","High"))</f>
        <v>Low</v>
      </c>
      <c r="S176" s="17" t="str">
        <f t="shared" si="25"/>
        <v>Regular</v>
      </c>
      <c r="T176" s="17">
        <f t="shared" si="26"/>
        <v>654.02666666666664</v>
      </c>
    </row>
    <row r="177" spans="1:20">
      <c r="A177">
        <v>7043</v>
      </c>
      <c r="B177" s="2">
        <v>45141</v>
      </c>
      <c r="C177" t="s">
        <v>330</v>
      </c>
      <c r="D177" t="s">
        <v>10</v>
      </c>
      <c r="E177" t="s">
        <v>20</v>
      </c>
      <c r="F177" t="s">
        <v>43</v>
      </c>
      <c r="G177">
        <v>9</v>
      </c>
      <c r="H177" s="20">
        <v>711.09</v>
      </c>
      <c r="I177">
        <v>6399.81</v>
      </c>
      <c r="J177" s="17" t="str">
        <f>IF('Main Data'!I177&gt;=5000,"High", "Low")</f>
        <v>High</v>
      </c>
      <c r="K177" s="17">
        <f t="shared" si="18"/>
        <v>2023</v>
      </c>
      <c r="L177" s="17" t="str">
        <f t="shared" si="19"/>
        <v>Eileen Lopez</v>
      </c>
      <c r="M177" s="17" t="str">
        <f t="shared" si="20"/>
        <v>EILEEN LOPEZ</v>
      </c>
      <c r="N177" s="20">
        <f t="shared" si="21"/>
        <v>5759.8289999999997</v>
      </c>
      <c r="O177" s="20" t="str">
        <f t="shared" si="22"/>
        <v>Aug-2023</v>
      </c>
      <c r="P177" s="17">
        <f t="shared" si="23"/>
        <v>1151.9657999999999</v>
      </c>
      <c r="Q177" s="17" t="str">
        <f t="shared" si="24"/>
        <v>Chair Electronics</v>
      </c>
      <c r="R177" s="17" t="str">
        <f>IF('sales data'!I177&lt;3000,"Low",IF('sales data'!I177&lt;7999, "Medium","High"))</f>
        <v>Medium</v>
      </c>
      <c r="S177" s="17" t="str">
        <f t="shared" si="25"/>
        <v>Regular</v>
      </c>
      <c r="T177" s="17">
        <f t="shared" si="26"/>
        <v>2679.8866666666668</v>
      </c>
    </row>
    <row r="178" spans="1:20">
      <c r="A178">
        <v>3552</v>
      </c>
      <c r="B178" s="2">
        <v>45141</v>
      </c>
      <c r="C178" t="s">
        <v>685</v>
      </c>
      <c r="D178" t="s">
        <v>17</v>
      </c>
      <c r="E178" t="s">
        <v>14</v>
      </c>
      <c r="F178" t="s">
        <v>12</v>
      </c>
      <c r="G178">
        <v>5</v>
      </c>
      <c r="H178" s="20">
        <v>951.89</v>
      </c>
      <c r="I178">
        <v>4759.45</v>
      </c>
      <c r="J178" s="17" t="str">
        <f>IF('Main Data'!I178&gt;=5000,"High", "Low")</f>
        <v>Low</v>
      </c>
      <c r="K178" s="17">
        <f t="shared" si="18"/>
        <v>2023</v>
      </c>
      <c r="L178" s="17" t="str">
        <f t="shared" si="19"/>
        <v>Lisa Hall</v>
      </c>
      <c r="M178" s="17" t="str">
        <f t="shared" si="20"/>
        <v>LISA HALL</v>
      </c>
      <c r="N178" s="20">
        <f t="shared" si="21"/>
        <v>4283.5050000000001</v>
      </c>
      <c r="O178" s="20" t="str">
        <f t="shared" si="22"/>
        <v>Aug-2023</v>
      </c>
      <c r="P178" s="17">
        <f t="shared" si="23"/>
        <v>856.70099999999991</v>
      </c>
      <c r="Q178" s="17" t="str">
        <f t="shared" si="24"/>
        <v>Monitor Furniture</v>
      </c>
      <c r="R178" s="17" t="str">
        <f>IF('sales data'!I178&lt;3000,"Low",IF('sales data'!I178&lt;7999, "Medium","High"))</f>
        <v>Medium</v>
      </c>
      <c r="S178" s="17" t="str">
        <f t="shared" si="25"/>
        <v>First Timer</v>
      </c>
      <c r="T178" s="17">
        <f t="shared" si="26"/>
        <v>4002.436666666667</v>
      </c>
    </row>
    <row r="179" spans="1:20">
      <c r="A179">
        <v>3844</v>
      </c>
      <c r="B179" s="2">
        <v>45141</v>
      </c>
      <c r="C179" t="s">
        <v>877</v>
      </c>
      <c r="D179" t="s">
        <v>10</v>
      </c>
      <c r="E179" t="s">
        <v>14</v>
      </c>
      <c r="F179" t="s">
        <v>12</v>
      </c>
      <c r="G179">
        <v>5</v>
      </c>
      <c r="H179" s="20">
        <v>267.22000000000003</v>
      </c>
      <c r="I179">
        <v>1336.1</v>
      </c>
      <c r="J179" s="17" t="str">
        <f>IF('Main Data'!I179&gt;=5000,"High", "Low")</f>
        <v>Low</v>
      </c>
      <c r="K179" s="17">
        <f t="shared" si="18"/>
        <v>2023</v>
      </c>
      <c r="L179" s="17" t="str">
        <f t="shared" si="19"/>
        <v>Jonathon Cook</v>
      </c>
      <c r="M179" s="17" t="str">
        <f t="shared" si="20"/>
        <v>JONATHON COOK</v>
      </c>
      <c r="N179" s="20">
        <f t="shared" si="21"/>
        <v>1202.49</v>
      </c>
      <c r="O179" s="20" t="str">
        <f t="shared" si="22"/>
        <v>Aug-2023</v>
      </c>
      <c r="P179" s="17">
        <f t="shared" si="23"/>
        <v>240.49799999999996</v>
      </c>
      <c r="Q179" s="17" t="str">
        <f t="shared" si="24"/>
        <v>Monitor Furniture</v>
      </c>
      <c r="R179" s="17" t="str">
        <f>IF('sales data'!I179&lt;3000,"Low",IF('sales data'!I179&lt;7999, "Medium","High"))</f>
        <v>Low</v>
      </c>
      <c r="S179" s="17" t="str">
        <f t="shared" si="25"/>
        <v>Regular</v>
      </c>
      <c r="T179" s="17">
        <f t="shared" si="26"/>
        <v>4165.12</v>
      </c>
    </row>
    <row r="180" spans="1:20">
      <c r="A180">
        <v>4727</v>
      </c>
      <c r="B180" s="2">
        <v>45141</v>
      </c>
      <c r="C180" t="s">
        <v>954</v>
      </c>
      <c r="D180" t="s">
        <v>31</v>
      </c>
      <c r="E180" t="s">
        <v>11</v>
      </c>
      <c r="F180" t="s">
        <v>18</v>
      </c>
      <c r="G180">
        <v>1</v>
      </c>
      <c r="H180" s="20">
        <v>968.8</v>
      </c>
      <c r="I180">
        <v>968.8</v>
      </c>
      <c r="J180" s="17" t="str">
        <f>IF('Main Data'!I180&gt;=5000,"High", "Low")</f>
        <v>Low</v>
      </c>
      <c r="K180" s="17">
        <f t="shared" si="18"/>
        <v>2023</v>
      </c>
      <c r="L180" s="17" t="str">
        <f t="shared" si="19"/>
        <v>Don Haynes</v>
      </c>
      <c r="M180" s="17" t="str">
        <f t="shared" si="20"/>
        <v>DON HAYNES</v>
      </c>
      <c r="N180" s="20">
        <f t="shared" si="21"/>
        <v>871.92</v>
      </c>
      <c r="O180" s="20" t="str">
        <f t="shared" si="22"/>
        <v>Aug-2023</v>
      </c>
      <c r="P180" s="17">
        <f t="shared" si="23"/>
        <v>174.38399999999999</v>
      </c>
      <c r="Q180" s="17" t="str">
        <f t="shared" si="24"/>
        <v>Pen Office Supplies</v>
      </c>
      <c r="R180" s="17" t="str">
        <f>IF('sales data'!I180&lt;3000,"Low",IF('sales data'!I180&lt;7999, "Medium","High"))</f>
        <v>Low</v>
      </c>
      <c r="S180" s="17" t="str">
        <f t="shared" si="25"/>
        <v>Regular</v>
      </c>
      <c r="T180" s="17">
        <f t="shared" si="26"/>
        <v>2354.7833333333333</v>
      </c>
    </row>
    <row r="181" spans="1:20">
      <c r="A181">
        <v>9824</v>
      </c>
      <c r="B181" s="2">
        <v>45143</v>
      </c>
      <c r="C181" t="s">
        <v>439</v>
      </c>
      <c r="D181" t="s">
        <v>25</v>
      </c>
      <c r="E181" t="s">
        <v>14</v>
      </c>
      <c r="F181" t="s">
        <v>18</v>
      </c>
      <c r="G181">
        <v>5</v>
      </c>
      <c r="H181" s="20">
        <v>41.27</v>
      </c>
      <c r="I181">
        <v>206.35</v>
      </c>
      <c r="J181" s="17" t="str">
        <f>IF('Main Data'!I181&gt;=5000,"High", "Low")</f>
        <v>Low</v>
      </c>
      <c r="K181" s="17">
        <f t="shared" si="18"/>
        <v>2023</v>
      </c>
      <c r="L181" s="17" t="str">
        <f t="shared" si="19"/>
        <v>Vincent Thomas</v>
      </c>
      <c r="M181" s="17" t="str">
        <f t="shared" si="20"/>
        <v>VINCENT THOMAS</v>
      </c>
      <c r="N181" s="20">
        <f t="shared" si="21"/>
        <v>185.715</v>
      </c>
      <c r="O181" s="20" t="str">
        <f t="shared" si="22"/>
        <v>Aug-2023</v>
      </c>
      <c r="P181" s="17">
        <f t="shared" si="23"/>
        <v>37.143000000000001</v>
      </c>
      <c r="Q181" s="17" t="str">
        <f t="shared" si="24"/>
        <v>Pen Furniture</v>
      </c>
      <c r="R181" s="17" t="str">
        <f>IF('sales data'!I181&lt;3000,"Low",IF('sales data'!I181&lt;7999, "Medium","High"))</f>
        <v>Low</v>
      </c>
      <c r="S181" s="17" t="str">
        <f t="shared" si="25"/>
        <v>Regular</v>
      </c>
      <c r="T181" s="17">
        <f t="shared" si="26"/>
        <v>837.08333333333314</v>
      </c>
    </row>
    <row r="182" spans="1:20">
      <c r="A182">
        <v>6327</v>
      </c>
      <c r="B182" s="2">
        <v>45145</v>
      </c>
      <c r="C182" t="s">
        <v>101</v>
      </c>
      <c r="D182" t="s">
        <v>17</v>
      </c>
      <c r="E182" t="s">
        <v>11</v>
      </c>
      <c r="F182" t="s">
        <v>12</v>
      </c>
      <c r="G182">
        <v>3</v>
      </c>
      <c r="H182" s="20">
        <v>56.5</v>
      </c>
      <c r="I182">
        <v>169.5</v>
      </c>
      <c r="J182" s="17" t="str">
        <f>IF('Main Data'!I182&gt;=5000,"High", "Low")</f>
        <v>Low</v>
      </c>
      <c r="K182" s="17">
        <f t="shared" si="18"/>
        <v>2023</v>
      </c>
      <c r="L182" s="17" t="str">
        <f t="shared" si="19"/>
        <v>Robin Hill</v>
      </c>
      <c r="M182" s="17" t="str">
        <f t="shared" si="20"/>
        <v>ROBIN HILL</v>
      </c>
      <c r="N182" s="20">
        <f t="shared" si="21"/>
        <v>152.55000000000001</v>
      </c>
      <c r="O182" s="20" t="str">
        <f t="shared" si="22"/>
        <v>Aug-2023</v>
      </c>
      <c r="P182" s="17">
        <f t="shared" si="23"/>
        <v>30.509999999999998</v>
      </c>
      <c r="Q182" s="17" t="str">
        <f t="shared" si="24"/>
        <v>Monitor Office Supplies</v>
      </c>
      <c r="R182" s="17" t="str">
        <f>IF('sales data'!I182&lt;3000,"Low",IF('sales data'!I182&lt;7999, "Medium","High"))</f>
        <v>Low</v>
      </c>
      <c r="S182" s="17" t="str">
        <f t="shared" si="25"/>
        <v>Regular</v>
      </c>
      <c r="T182" s="17">
        <f t="shared" si="26"/>
        <v>448.21666666666664</v>
      </c>
    </row>
    <row r="183" spans="1:20">
      <c r="A183">
        <v>5650</v>
      </c>
      <c r="B183" s="2">
        <v>45145</v>
      </c>
      <c r="C183" t="s">
        <v>190</v>
      </c>
      <c r="D183" t="s">
        <v>25</v>
      </c>
      <c r="E183" t="s">
        <v>20</v>
      </c>
      <c r="F183" t="s">
        <v>43</v>
      </c>
      <c r="G183">
        <v>3</v>
      </c>
      <c r="H183" s="20">
        <v>240.63</v>
      </c>
      <c r="I183">
        <v>721.89</v>
      </c>
      <c r="J183" s="17" t="str">
        <f>IF('Main Data'!I183&gt;=5000,"High", "Low")</f>
        <v>Low</v>
      </c>
      <c r="K183" s="17">
        <f t="shared" si="18"/>
        <v>2023</v>
      </c>
      <c r="L183" s="17" t="str">
        <f t="shared" si="19"/>
        <v>Frank Tucker</v>
      </c>
      <c r="M183" s="17" t="str">
        <f t="shared" si="20"/>
        <v>FRANK TUCKER</v>
      </c>
      <c r="N183" s="20">
        <f t="shared" si="21"/>
        <v>649.70100000000002</v>
      </c>
      <c r="O183" s="20" t="str">
        <f t="shared" si="22"/>
        <v>Aug-2023</v>
      </c>
      <c r="P183" s="17">
        <f t="shared" si="23"/>
        <v>129.9402</v>
      </c>
      <c r="Q183" s="17" t="str">
        <f t="shared" si="24"/>
        <v>Chair Electronics</v>
      </c>
      <c r="R183" s="17" t="str">
        <f>IF('sales data'!I183&lt;3000,"Low",IF('sales data'!I183&lt;7999, "Medium","High"))</f>
        <v>Low</v>
      </c>
      <c r="S183" s="17" t="str">
        <f t="shared" si="25"/>
        <v>Regular</v>
      </c>
      <c r="T183" s="17">
        <f t="shared" si="26"/>
        <v>365.91333333333336</v>
      </c>
    </row>
    <row r="184" spans="1:20">
      <c r="A184">
        <v>3595</v>
      </c>
      <c r="B184" s="2">
        <v>45145</v>
      </c>
      <c r="C184" t="s">
        <v>683</v>
      </c>
      <c r="D184" t="s">
        <v>17</v>
      </c>
      <c r="E184" t="s">
        <v>14</v>
      </c>
      <c r="F184" t="s">
        <v>29</v>
      </c>
      <c r="G184">
        <v>3</v>
      </c>
      <c r="H184" s="20">
        <v>52.98</v>
      </c>
      <c r="I184">
        <v>158.94</v>
      </c>
      <c r="J184" s="17" t="str">
        <f>IF('Main Data'!I184&gt;=5000,"High", "Low")</f>
        <v>Low</v>
      </c>
      <c r="K184" s="17">
        <f t="shared" si="18"/>
        <v>2023</v>
      </c>
      <c r="L184" s="17" t="str">
        <f t="shared" si="19"/>
        <v>Meghan Morris</v>
      </c>
      <c r="M184" s="17" t="str">
        <f t="shared" si="20"/>
        <v>MEGHAN MORRIS</v>
      </c>
      <c r="N184" s="20">
        <f t="shared" si="21"/>
        <v>143.04599999999999</v>
      </c>
      <c r="O184" s="20" t="str">
        <f t="shared" si="22"/>
        <v>Aug-2023</v>
      </c>
      <c r="P184" s="17">
        <f t="shared" si="23"/>
        <v>28.609199999999998</v>
      </c>
      <c r="Q184" s="17" t="str">
        <f t="shared" si="24"/>
        <v>Desk Furniture</v>
      </c>
      <c r="R184" s="17" t="str">
        <f>IF('sales data'!I184&lt;3000,"Low",IF('sales data'!I184&lt;7999, "Medium","High"))</f>
        <v>Low</v>
      </c>
      <c r="S184" s="17" t="str">
        <f t="shared" si="25"/>
        <v>Regular</v>
      </c>
      <c r="T184" s="17">
        <f t="shared" si="26"/>
        <v>350.10999999999996</v>
      </c>
    </row>
    <row r="185" spans="1:20">
      <c r="A185">
        <v>2837</v>
      </c>
      <c r="B185" s="2">
        <v>45146</v>
      </c>
      <c r="C185" t="s">
        <v>640</v>
      </c>
      <c r="D185" t="s">
        <v>17</v>
      </c>
      <c r="E185" t="s">
        <v>20</v>
      </c>
      <c r="F185" t="s">
        <v>26</v>
      </c>
      <c r="G185">
        <v>6</v>
      </c>
      <c r="H185" s="20">
        <v>404.83</v>
      </c>
      <c r="I185">
        <v>2428.98</v>
      </c>
      <c r="J185" s="17" t="str">
        <f>IF('Main Data'!I185&gt;=5000,"High", "Low")</f>
        <v>Low</v>
      </c>
      <c r="K185" s="17">
        <f t="shared" si="18"/>
        <v>2023</v>
      </c>
      <c r="L185" s="17" t="str">
        <f t="shared" si="19"/>
        <v>Phyllis Wilson</v>
      </c>
      <c r="M185" s="17" t="str">
        <f t="shared" si="20"/>
        <v>PHYLLIS WILSON</v>
      </c>
      <c r="N185" s="20">
        <f t="shared" si="21"/>
        <v>2186.0819999999999</v>
      </c>
      <c r="O185" s="20" t="str">
        <f t="shared" si="22"/>
        <v>Aug-2023</v>
      </c>
      <c r="P185" s="17">
        <f t="shared" si="23"/>
        <v>437.21639999999996</v>
      </c>
      <c r="Q185" s="17" t="str">
        <f t="shared" si="24"/>
        <v>Printer Electronics</v>
      </c>
      <c r="R185" s="17" t="str">
        <f>IF('sales data'!I185&lt;3000,"Low",IF('sales data'!I185&lt;7999, "Medium","High"))</f>
        <v>Low</v>
      </c>
      <c r="S185" s="17" t="str">
        <f t="shared" si="25"/>
        <v>Regular</v>
      </c>
      <c r="T185" s="17">
        <f t="shared" si="26"/>
        <v>1103.27</v>
      </c>
    </row>
    <row r="186" spans="1:20">
      <c r="A186">
        <v>2376</v>
      </c>
      <c r="B186" s="2">
        <v>45146</v>
      </c>
      <c r="C186" t="s">
        <v>641</v>
      </c>
      <c r="D186" t="s">
        <v>10</v>
      </c>
      <c r="E186" t="s">
        <v>11</v>
      </c>
      <c r="F186" t="s">
        <v>18</v>
      </c>
      <c r="G186">
        <v>2</v>
      </c>
      <c r="H186" s="20">
        <v>584.37</v>
      </c>
      <c r="I186">
        <v>1168.74</v>
      </c>
      <c r="J186" s="17" t="str">
        <f>IF('Main Data'!I186&gt;=5000,"High", "Low")</f>
        <v>Low</v>
      </c>
      <c r="K186" s="17">
        <f t="shared" si="18"/>
        <v>2023</v>
      </c>
      <c r="L186" s="17" t="str">
        <f t="shared" si="19"/>
        <v>Rebecca Brennan</v>
      </c>
      <c r="M186" s="17" t="str">
        <f t="shared" si="20"/>
        <v>REBECCA BRENNAN</v>
      </c>
      <c r="N186" s="20">
        <f t="shared" si="21"/>
        <v>1051.866</v>
      </c>
      <c r="O186" s="20" t="str">
        <f t="shared" si="22"/>
        <v>Aug-2023</v>
      </c>
      <c r="P186" s="17">
        <f t="shared" si="23"/>
        <v>210.3732</v>
      </c>
      <c r="Q186" s="17" t="str">
        <f t="shared" si="24"/>
        <v>Pen Office Supplies</v>
      </c>
      <c r="R186" s="17" t="str">
        <f>IF('sales data'!I186&lt;3000,"Low",IF('sales data'!I186&lt;7999, "Medium","High"))</f>
        <v>Low</v>
      </c>
      <c r="S186" s="17" t="str">
        <f t="shared" si="25"/>
        <v>First Timer</v>
      </c>
      <c r="T186" s="17">
        <f t="shared" si="26"/>
        <v>1252.22</v>
      </c>
    </row>
    <row r="187" spans="1:20">
      <c r="A187">
        <v>9832</v>
      </c>
      <c r="B187" s="2">
        <v>45147</v>
      </c>
      <c r="C187" t="s">
        <v>246</v>
      </c>
      <c r="D187" t="s">
        <v>17</v>
      </c>
      <c r="E187" t="s">
        <v>11</v>
      </c>
      <c r="F187" t="s">
        <v>21</v>
      </c>
      <c r="G187">
        <v>1</v>
      </c>
      <c r="H187" s="20">
        <v>994.96</v>
      </c>
      <c r="I187">
        <v>994.96</v>
      </c>
      <c r="J187" s="17" t="str">
        <f>IF('Main Data'!I187&gt;=5000,"High", "Low")</f>
        <v>Low</v>
      </c>
      <c r="K187" s="17">
        <f t="shared" si="18"/>
        <v>2023</v>
      </c>
      <c r="L187" s="17" t="str">
        <f t="shared" si="19"/>
        <v>Allen Webb</v>
      </c>
      <c r="M187" s="17" t="str">
        <f t="shared" si="20"/>
        <v>ALLEN WEBB</v>
      </c>
      <c r="N187" s="20">
        <f t="shared" si="21"/>
        <v>895.46400000000006</v>
      </c>
      <c r="O187" s="20" t="str">
        <f t="shared" si="22"/>
        <v>Aug-2023</v>
      </c>
      <c r="P187" s="17">
        <f t="shared" si="23"/>
        <v>179.09280000000001</v>
      </c>
      <c r="Q187" s="17" t="str">
        <f t="shared" si="24"/>
        <v>Notebook Office Supplies</v>
      </c>
      <c r="R187" s="17" t="str">
        <f>IF('sales data'!I187&lt;3000,"Low",IF('sales data'!I187&lt;7999, "Medium","High"))</f>
        <v>Low</v>
      </c>
      <c r="S187" s="17" t="str">
        <f t="shared" si="25"/>
        <v>Regular</v>
      </c>
      <c r="T187" s="17">
        <f t="shared" si="26"/>
        <v>1530.8933333333334</v>
      </c>
    </row>
    <row r="188" spans="1:20">
      <c r="A188">
        <v>9130</v>
      </c>
      <c r="B188" s="2">
        <v>45148</v>
      </c>
      <c r="C188" t="s">
        <v>755</v>
      </c>
      <c r="D188" t="s">
        <v>31</v>
      </c>
      <c r="E188" t="s">
        <v>20</v>
      </c>
      <c r="F188" t="s">
        <v>21</v>
      </c>
      <c r="G188">
        <v>5</v>
      </c>
      <c r="H188" s="20">
        <v>69.540000000000006</v>
      </c>
      <c r="I188">
        <v>347.7</v>
      </c>
      <c r="J188" s="17" t="str">
        <f>IF('Main Data'!I188&gt;=5000,"High", "Low")</f>
        <v>Low</v>
      </c>
      <c r="K188" s="17">
        <f t="shared" si="18"/>
        <v>2023</v>
      </c>
      <c r="L188" s="17" t="str">
        <f t="shared" si="19"/>
        <v>Sarah Grimes</v>
      </c>
      <c r="M188" s="17" t="str">
        <f t="shared" si="20"/>
        <v>SARAH GRIMES</v>
      </c>
      <c r="N188" s="20">
        <f t="shared" si="21"/>
        <v>312.93</v>
      </c>
      <c r="O188" s="20" t="str">
        <f t="shared" si="22"/>
        <v>Aug-2023</v>
      </c>
      <c r="P188" s="17">
        <f t="shared" si="23"/>
        <v>62.585999999999999</v>
      </c>
      <c r="Q188" s="17" t="str">
        <f t="shared" si="24"/>
        <v>Notebook Electronics</v>
      </c>
      <c r="R188" s="17" t="str">
        <f>IF('sales data'!I188&lt;3000,"Low",IF('sales data'!I188&lt;7999, "Medium","High"))</f>
        <v>Low</v>
      </c>
      <c r="S188" s="17" t="str">
        <f t="shared" si="25"/>
        <v>Regular</v>
      </c>
      <c r="T188" s="17">
        <f t="shared" si="26"/>
        <v>837.13333333333321</v>
      </c>
    </row>
    <row r="189" spans="1:20">
      <c r="A189">
        <v>2186</v>
      </c>
      <c r="B189" s="2">
        <v>45149</v>
      </c>
      <c r="C189" t="s">
        <v>736</v>
      </c>
      <c r="D189" t="s">
        <v>31</v>
      </c>
      <c r="E189" t="s">
        <v>20</v>
      </c>
      <c r="F189" t="s">
        <v>15</v>
      </c>
      <c r="G189">
        <v>4</v>
      </c>
      <c r="H189" s="20">
        <v>234.39</v>
      </c>
      <c r="I189">
        <v>937.56</v>
      </c>
      <c r="J189" s="17" t="str">
        <f>IF('Main Data'!I189&gt;=5000,"High", "Low")</f>
        <v>Low</v>
      </c>
      <c r="K189" s="17">
        <f t="shared" si="18"/>
        <v>2023</v>
      </c>
      <c r="L189" s="17" t="str">
        <f t="shared" si="19"/>
        <v>Mark Smith</v>
      </c>
      <c r="M189" s="17" t="str">
        <f t="shared" si="20"/>
        <v>MARK SMITH</v>
      </c>
      <c r="N189" s="20">
        <f t="shared" si="21"/>
        <v>843.80399999999997</v>
      </c>
      <c r="O189" s="20" t="str">
        <f t="shared" si="22"/>
        <v>Aug-2023</v>
      </c>
      <c r="P189" s="17">
        <f t="shared" si="23"/>
        <v>168.76079999999999</v>
      </c>
      <c r="Q189" s="17" t="str">
        <f t="shared" si="24"/>
        <v>Table Electronics</v>
      </c>
      <c r="R189" s="17" t="str">
        <f>IF('sales data'!I189&lt;3000,"Low",IF('sales data'!I189&lt;7999, "Medium","High"))</f>
        <v>Low</v>
      </c>
      <c r="S189" s="17" t="str">
        <f t="shared" si="25"/>
        <v>Regular</v>
      </c>
      <c r="T189" s="17">
        <f t="shared" si="26"/>
        <v>760.07333333333338</v>
      </c>
    </row>
    <row r="190" spans="1:20">
      <c r="A190">
        <v>7836</v>
      </c>
      <c r="B190" s="2">
        <v>45151</v>
      </c>
      <c r="C190" t="s">
        <v>151</v>
      </c>
      <c r="D190" t="s">
        <v>10</v>
      </c>
      <c r="E190" t="s">
        <v>11</v>
      </c>
      <c r="F190" t="s">
        <v>21</v>
      </c>
      <c r="G190">
        <v>7</v>
      </c>
      <c r="H190" s="20">
        <v>850.7</v>
      </c>
      <c r="I190">
        <v>5954.9000000000005</v>
      </c>
      <c r="J190" s="17" t="str">
        <f>IF('Main Data'!I190&gt;=5000,"High", "Low")</f>
        <v>High</v>
      </c>
      <c r="K190" s="17">
        <f t="shared" si="18"/>
        <v>2023</v>
      </c>
      <c r="L190" s="17" t="str">
        <f t="shared" si="19"/>
        <v>Amber Henry</v>
      </c>
      <c r="M190" s="17" t="str">
        <f t="shared" si="20"/>
        <v>AMBER HENRY</v>
      </c>
      <c r="N190" s="20">
        <f t="shared" si="21"/>
        <v>5359.4100000000008</v>
      </c>
      <c r="O190" s="20" t="str">
        <f t="shared" si="22"/>
        <v>Aug-2023</v>
      </c>
      <c r="P190" s="17">
        <f t="shared" si="23"/>
        <v>1071.8820000000001</v>
      </c>
      <c r="Q190" s="17" t="str">
        <f t="shared" si="24"/>
        <v>Notebook Office Supplies</v>
      </c>
      <c r="R190" s="17" t="str">
        <f>IF('sales data'!I190&lt;3000,"Low",IF('sales data'!I190&lt;7999, "Medium","High"))</f>
        <v>Medium</v>
      </c>
      <c r="S190" s="17" t="str">
        <f t="shared" si="25"/>
        <v>Regular</v>
      </c>
      <c r="T190" s="17">
        <f t="shared" si="26"/>
        <v>2413.3866666666668</v>
      </c>
    </row>
    <row r="191" spans="1:20">
      <c r="A191">
        <v>9296</v>
      </c>
      <c r="B191" s="2">
        <v>45152</v>
      </c>
      <c r="C191" t="s">
        <v>54</v>
      </c>
      <c r="D191" t="s">
        <v>31</v>
      </c>
      <c r="E191" t="s">
        <v>11</v>
      </c>
      <c r="F191" t="s">
        <v>18</v>
      </c>
      <c r="G191">
        <v>3</v>
      </c>
      <c r="H191" s="20">
        <v>594.39</v>
      </c>
      <c r="I191">
        <v>1783.17</v>
      </c>
      <c r="J191" s="17" t="str">
        <f>IF('Main Data'!I191&gt;=5000,"High", "Low")</f>
        <v>Low</v>
      </c>
      <c r="K191" s="17">
        <f t="shared" si="18"/>
        <v>2023</v>
      </c>
      <c r="L191" s="17" t="str">
        <f t="shared" si="19"/>
        <v>John Clark</v>
      </c>
      <c r="M191" s="17" t="str">
        <f t="shared" si="20"/>
        <v>JOHN CLARK</v>
      </c>
      <c r="N191" s="20">
        <f t="shared" si="21"/>
        <v>1604.8530000000001</v>
      </c>
      <c r="O191" s="20" t="str">
        <f t="shared" si="22"/>
        <v>Aug-2023</v>
      </c>
      <c r="P191" s="17">
        <f t="shared" si="23"/>
        <v>320.97059999999999</v>
      </c>
      <c r="Q191" s="17" t="str">
        <f t="shared" si="24"/>
        <v>Pen Office Supplies</v>
      </c>
      <c r="R191" s="17" t="str">
        <f>IF('sales data'!I191&lt;3000,"Low",IF('sales data'!I191&lt;7999, "Medium","High"))</f>
        <v>Low</v>
      </c>
      <c r="S191" s="17" t="str">
        <f t="shared" si="25"/>
        <v>Regular</v>
      </c>
      <c r="T191" s="17">
        <f t="shared" si="26"/>
        <v>2891.876666666667</v>
      </c>
    </row>
    <row r="192" spans="1:20">
      <c r="A192">
        <v>7845</v>
      </c>
      <c r="B192" s="2">
        <v>45155</v>
      </c>
      <c r="C192" t="s">
        <v>420</v>
      </c>
      <c r="D192" t="s">
        <v>25</v>
      </c>
      <c r="E192" t="s">
        <v>11</v>
      </c>
      <c r="F192" t="s">
        <v>21</v>
      </c>
      <c r="G192">
        <v>1</v>
      </c>
      <c r="H192" s="20">
        <v>705.44</v>
      </c>
      <c r="I192">
        <v>705.44</v>
      </c>
      <c r="J192" s="17" t="str">
        <f>IF('Main Data'!I192&gt;=5000,"High", "Low")</f>
        <v>Low</v>
      </c>
      <c r="K192" s="17">
        <f t="shared" si="18"/>
        <v>2023</v>
      </c>
      <c r="L192" s="17" t="str">
        <f t="shared" si="19"/>
        <v>Sherri Ramos</v>
      </c>
      <c r="M192" s="17" t="str">
        <f t="shared" si="20"/>
        <v>SHERRI RAMOS</v>
      </c>
      <c r="N192" s="20">
        <f t="shared" si="21"/>
        <v>634.89600000000007</v>
      </c>
      <c r="O192" s="20" t="str">
        <f t="shared" si="22"/>
        <v>Aug-2023</v>
      </c>
      <c r="P192" s="17">
        <f t="shared" si="23"/>
        <v>126.97920000000001</v>
      </c>
      <c r="Q192" s="17" t="str">
        <f t="shared" si="24"/>
        <v>Notebook Office Supplies</v>
      </c>
      <c r="R192" s="17" t="str">
        <f>IF('sales data'!I192&lt;3000,"Low",IF('sales data'!I192&lt;7999, "Medium","High"))</f>
        <v>Low</v>
      </c>
      <c r="S192" s="17" t="str">
        <f t="shared" si="25"/>
        <v>Regular</v>
      </c>
      <c r="T192" s="17">
        <f t="shared" si="26"/>
        <v>2814.5033333333336</v>
      </c>
    </row>
    <row r="193" spans="1:20">
      <c r="A193">
        <v>4630</v>
      </c>
      <c r="B193" s="2">
        <v>45156</v>
      </c>
      <c r="C193" t="s">
        <v>103</v>
      </c>
      <c r="D193" t="s">
        <v>31</v>
      </c>
      <c r="E193" t="s">
        <v>20</v>
      </c>
      <c r="F193" t="s">
        <v>21</v>
      </c>
      <c r="G193">
        <v>8</v>
      </c>
      <c r="H193" s="20">
        <v>740.65</v>
      </c>
      <c r="I193">
        <v>5925.2</v>
      </c>
      <c r="J193" s="17" t="str">
        <f>IF('Main Data'!I193&gt;=5000,"High", "Low")</f>
        <v>High</v>
      </c>
      <c r="K193" s="17">
        <f t="shared" si="18"/>
        <v>2023</v>
      </c>
      <c r="L193" s="17" t="str">
        <f t="shared" si="19"/>
        <v>Mitchell Wheeler</v>
      </c>
      <c r="M193" s="17" t="str">
        <f t="shared" si="20"/>
        <v>MITCHELL WHEELER</v>
      </c>
      <c r="N193" s="20">
        <f t="shared" si="21"/>
        <v>5332.68</v>
      </c>
      <c r="O193" s="20" t="str">
        <f t="shared" si="22"/>
        <v>Aug-2023</v>
      </c>
      <c r="P193" s="17">
        <f t="shared" si="23"/>
        <v>1066.5359999999998</v>
      </c>
      <c r="Q193" s="17" t="str">
        <f t="shared" si="24"/>
        <v>Notebook Electronics</v>
      </c>
      <c r="R193" s="17" t="str">
        <f>IF('sales data'!I193&lt;3000,"Low",IF('sales data'!I193&lt;7999, "Medium","High"))</f>
        <v>Medium</v>
      </c>
      <c r="S193" s="17" t="str">
        <f t="shared" si="25"/>
        <v>Regular</v>
      </c>
      <c r="T193" s="17">
        <f t="shared" si="26"/>
        <v>2804.603333333333</v>
      </c>
    </row>
    <row r="194" spans="1:20">
      <c r="A194">
        <v>9588</v>
      </c>
      <c r="B194" s="2">
        <v>45156</v>
      </c>
      <c r="C194" t="s">
        <v>340</v>
      </c>
      <c r="D194" t="s">
        <v>25</v>
      </c>
      <c r="E194" t="s">
        <v>14</v>
      </c>
      <c r="F194" t="s">
        <v>43</v>
      </c>
      <c r="G194">
        <v>2</v>
      </c>
      <c r="H194" s="20">
        <v>138.79</v>
      </c>
      <c r="I194">
        <v>277.58</v>
      </c>
      <c r="J194" s="17" t="str">
        <f>IF('Main Data'!I194&gt;=5000,"High", "Low")</f>
        <v>Low</v>
      </c>
      <c r="K194" s="17">
        <f t="shared" si="18"/>
        <v>2023</v>
      </c>
      <c r="L194" s="17" t="str">
        <f t="shared" si="19"/>
        <v>Michelle Wiley</v>
      </c>
      <c r="M194" s="17" t="str">
        <f t="shared" si="20"/>
        <v>MICHELLE WILEY</v>
      </c>
      <c r="N194" s="20">
        <f t="shared" si="21"/>
        <v>249.822</v>
      </c>
      <c r="O194" s="20" t="str">
        <f t="shared" si="22"/>
        <v>Aug-2023</v>
      </c>
      <c r="P194" s="17">
        <f t="shared" si="23"/>
        <v>49.964399999999998</v>
      </c>
      <c r="Q194" s="17" t="str">
        <f t="shared" si="24"/>
        <v>Chair Furniture</v>
      </c>
      <c r="R194" s="17" t="str">
        <f>IF('sales data'!I194&lt;3000,"Low",IF('sales data'!I194&lt;7999, "Medium","High"))</f>
        <v>Low</v>
      </c>
      <c r="S194" s="17" t="str">
        <f t="shared" si="25"/>
        <v>Regular</v>
      </c>
      <c r="T194" s="17">
        <f t="shared" si="26"/>
        <v>2302.7399999999998</v>
      </c>
    </row>
    <row r="195" spans="1:20">
      <c r="A195">
        <v>3130</v>
      </c>
      <c r="B195" s="2">
        <v>45156</v>
      </c>
      <c r="C195" t="s">
        <v>680</v>
      </c>
      <c r="D195" t="s">
        <v>25</v>
      </c>
      <c r="E195" t="s">
        <v>11</v>
      </c>
      <c r="F195" t="s">
        <v>21</v>
      </c>
      <c r="G195">
        <v>3</v>
      </c>
      <c r="H195" s="20">
        <v>488.71</v>
      </c>
      <c r="I195">
        <v>1466.13</v>
      </c>
      <c r="J195" s="17" t="str">
        <f>IF('Main Data'!I195&gt;=5000,"High", "Low")</f>
        <v>Low</v>
      </c>
      <c r="K195" s="17">
        <f t="shared" ref="K195:K258" si="27">YEAR(B195)</f>
        <v>2023</v>
      </c>
      <c r="L195" s="17" t="str">
        <f t="shared" ref="L195:L258" si="28">PROPER(C195)</f>
        <v>Darren Miller</v>
      </c>
      <c r="M195" s="17" t="str">
        <f t="shared" ref="M195:M258" si="29">UPPER(C195)</f>
        <v>DARREN MILLER</v>
      </c>
      <c r="N195" s="20">
        <f t="shared" ref="N195:N258" si="30">G195*(H195*0.9)</f>
        <v>1319.5170000000001</v>
      </c>
      <c r="O195" s="20" t="str">
        <f t="shared" ref="O195:O258" si="31">TEXT((B195),"mmm-yyyy")</f>
        <v>Aug-2023</v>
      </c>
      <c r="P195" s="17">
        <f t="shared" ref="P195:P258" si="32">I195*18%</f>
        <v>263.90340000000003</v>
      </c>
      <c r="Q195" s="17" t="str">
        <f t="shared" ref="Q195:Q258" si="33">CONCATENATE(F195," ",E195)</f>
        <v>Notebook Office Supplies</v>
      </c>
      <c r="R195" s="17" t="str">
        <f>IF('sales data'!I195&lt;3000,"Low",IF('sales data'!I195&lt;7999, "Medium","High"))</f>
        <v>Low</v>
      </c>
      <c r="S195" s="17" t="str">
        <f t="shared" ref="S195:S258" si="34">IF(A195=_xlfn.MINIFS($A$3:$A$1001, $B$2:$B$1000, B195), "First Timer", "Regular")</f>
        <v>First Timer</v>
      </c>
      <c r="T195" s="17">
        <f t="shared" si="26"/>
        <v>2556.3033333333333</v>
      </c>
    </row>
    <row r="196" spans="1:20">
      <c r="A196">
        <v>5679</v>
      </c>
      <c r="B196" s="2">
        <v>45156</v>
      </c>
      <c r="C196" t="s">
        <v>806</v>
      </c>
      <c r="D196" t="s">
        <v>10</v>
      </c>
      <c r="E196" t="s">
        <v>11</v>
      </c>
      <c r="F196" t="s">
        <v>21</v>
      </c>
      <c r="G196">
        <v>2</v>
      </c>
      <c r="H196" s="20">
        <v>869.38</v>
      </c>
      <c r="I196">
        <v>1738.76</v>
      </c>
      <c r="J196" s="17" t="str">
        <f>IF('Main Data'!I196&gt;=5000,"High", "Low")</f>
        <v>Low</v>
      </c>
      <c r="K196" s="17">
        <f t="shared" si="27"/>
        <v>2023</v>
      </c>
      <c r="L196" s="17" t="str">
        <f t="shared" si="28"/>
        <v>Amanda Martinez</v>
      </c>
      <c r="M196" s="17" t="str">
        <f t="shared" si="29"/>
        <v>AMANDA MARTINEZ</v>
      </c>
      <c r="N196" s="20">
        <f t="shared" si="30"/>
        <v>1564.884</v>
      </c>
      <c r="O196" s="20" t="str">
        <f t="shared" si="31"/>
        <v>Aug-2023</v>
      </c>
      <c r="P196" s="17">
        <f t="shared" si="32"/>
        <v>312.97679999999997</v>
      </c>
      <c r="Q196" s="17" t="str">
        <f t="shared" si="33"/>
        <v>Notebook Office Supplies</v>
      </c>
      <c r="R196" s="17" t="str">
        <f>IF('sales data'!I196&lt;3000,"Low",IF('sales data'!I196&lt;7999, "Medium","High"))</f>
        <v>Low</v>
      </c>
      <c r="S196" s="17" t="str">
        <f t="shared" si="34"/>
        <v>Regular</v>
      </c>
      <c r="T196" s="17">
        <f t="shared" si="26"/>
        <v>1160.8233333333335</v>
      </c>
    </row>
    <row r="197" spans="1:20">
      <c r="A197">
        <v>6867</v>
      </c>
      <c r="B197" s="2">
        <v>45159</v>
      </c>
      <c r="C197" t="s">
        <v>155</v>
      </c>
      <c r="D197" t="s">
        <v>31</v>
      </c>
      <c r="E197" t="s">
        <v>20</v>
      </c>
      <c r="F197" t="s">
        <v>12</v>
      </c>
      <c r="G197">
        <v>9</v>
      </c>
      <c r="H197" s="20">
        <v>987.79</v>
      </c>
      <c r="I197">
        <v>8890.11</v>
      </c>
      <c r="J197" s="17" t="str">
        <f>IF('Main Data'!I197&gt;=5000,"High", "Low")</f>
        <v>High</v>
      </c>
      <c r="K197" s="17">
        <f t="shared" si="27"/>
        <v>2023</v>
      </c>
      <c r="L197" s="17" t="str">
        <f t="shared" si="28"/>
        <v>Ana Morrison</v>
      </c>
      <c r="M197" s="17" t="str">
        <f t="shared" si="29"/>
        <v>ANA MORRISON</v>
      </c>
      <c r="N197" s="20">
        <f t="shared" si="30"/>
        <v>8001.0990000000002</v>
      </c>
      <c r="O197" s="20" t="str">
        <f t="shared" si="31"/>
        <v>Aug-2023</v>
      </c>
      <c r="P197" s="17">
        <f t="shared" si="32"/>
        <v>1600.2198000000001</v>
      </c>
      <c r="Q197" s="17" t="str">
        <f t="shared" si="33"/>
        <v>Monitor Electronics</v>
      </c>
      <c r="R197" s="17" t="str">
        <f>IF('sales data'!I197&lt;3000,"Low",IF('sales data'!I197&lt;7999, "Medium","High"))</f>
        <v>High</v>
      </c>
      <c r="S197" s="17" t="str">
        <f t="shared" si="34"/>
        <v>Regular</v>
      </c>
      <c r="T197" s="17">
        <f t="shared" ref="T197:T260" si="35">AVERAGE(I195,I196,I197)</f>
        <v>4031.6666666666665</v>
      </c>
    </row>
    <row r="198" spans="1:20">
      <c r="A198">
        <v>7934</v>
      </c>
      <c r="B198" s="2">
        <v>45159</v>
      </c>
      <c r="C198" t="s">
        <v>229</v>
      </c>
      <c r="D198" t="s">
        <v>10</v>
      </c>
      <c r="E198" t="s">
        <v>14</v>
      </c>
      <c r="F198" t="s">
        <v>35</v>
      </c>
      <c r="G198">
        <v>9</v>
      </c>
      <c r="H198" s="20">
        <v>175.36</v>
      </c>
      <c r="I198">
        <v>1578.24</v>
      </c>
      <c r="J198" s="17" t="str">
        <f>IF('Main Data'!I198&gt;=5000,"High", "Low")</f>
        <v>Low</v>
      </c>
      <c r="K198" s="17">
        <f t="shared" si="27"/>
        <v>2023</v>
      </c>
      <c r="L198" s="17" t="str">
        <f t="shared" si="28"/>
        <v>Brittany Nichols</v>
      </c>
      <c r="M198" s="17" t="str">
        <f t="shared" si="29"/>
        <v>BRITTANY NICHOLS</v>
      </c>
      <c r="N198" s="20">
        <f t="shared" si="30"/>
        <v>1420.4160000000002</v>
      </c>
      <c r="O198" s="20" t="str">
        <f t="shared" si="31"/>
        <v>Aug-2023</v>
      </c>
      <c r="P198" s="17">
        <f t="shared" si="32"/>
        <v>284.08319999999998</v>
      </c>
      <c r="Q198" s="17" t="str">
        <f t="shared" si="33"/>
        <v>Laptop Furniture</v>
      </c>
      <c r="R198" s="17" t="str">
        <f>IF('sales data'!I198&lt;3000,"Low",IF('sales data'!I198&lt;7999, "Medium","High"))</f>
        <v>Low</v>
      </c>
      <c r="S198" s="17" t="str">
        <f t="shared" si="34"/>
        <v>Regular</v>
      </c>
      <c r="T198" s="17">
        <f t="shared" si="35"/>
        <v>4069.0366666666669</v>
      </c>
    </row>
    <row r="199" spans="1:20">
      <c r="A199">
        <v>6944</v>
      </c>
      <c r="B199" s="2">
        <v>45160</v>
      </c>
      <c r="C199" t="s">
        <v>120</v>
      </c>
      <c r="D199" t="s">
        <v>10</v>
      </c>
      <c r="E199" t="s">
        <v>20</v>
      </c>
      <c r="F199" t="s">
        <v>26</v>
      </c>
      <c r="G199">
        <v>8</v>
      </c>
      <c r="H199" s="20">
        <v>599.13</v>
      </c>
      <c r="I199">
        <v>4793.04</v>
      </c>
      <c r="J199" s="17" t="str">
        <f>IF('Main Data'!I199&gt;=5000,"High", "Low")</f>
        <v>Low</v>
      </c>
      <c r="K199" s="17">
        <f t="shared" si="27"/>
        <v>2023</v>
      </c>
      <c r="L199" s="17" t="str">
        <f t="shared" si="28"/>
        <v>Kimberly Chapman</v>
      </c>
      <c r="M199" s="17" t="str">
        <f t="shared" si="29"/>
        <v>KIMBERLY CHAPMAN</v>
      </c>
      <c r="N199" s="20">
        <f t="shared" si="30"/>
        <v>4313.7359999999999</v>
      </c>
      <c r="O199" s="20" t="str">
        <f t="shared" si="31"/>
        <v>Aug-2023</v>
      </c>
      <c r="P199" s="17">
        <f t="shared" si="32"/>
        <v>862.74719999999991</v>
      </c>
      <c r="Q199" s="17" t="str">
        <f t="shared" si="33"/>
        <v>Printer Electronics</v>
      </c>
      <c r="R199" s="17" t="str">
        <f>IF('sales data'!I199&lt;3000,"Low",IF('sales data'!I199&lt;7999, "Medium","High"))</f>
        <v>Medium</v>
      </c>
      <c r="S199" s="17" t="str">
        <f t="shared" si="34"/>
        <v>Regular</v>
      </c>
      <c r="T199" s="17">
        <f t="shared" si="35"/>
        <v>5087.13</v>
      </c>
    </row>
    <row r="200" spans="1:20">
      <c r="A200">
        <v>6958</v>
      </c>
      <c r="B200" s="2">
        <v>45160</v>
      </c>
      <c r="C200" t="s">
        <v>469</v>
      </c>
      <c r="D200" t="s">
        <v>31</v>
      </c>
      <c r="E200" t="s">
        <v>11</v>
      </c>
      <c r="F200" t="s">
        <v>18</v>
      </c>
      <c r="G200">
        <v>9</v>
      </c>
      <c r="H200" s="20">
        <v>559.80999999999995</v>
      </c>
      <c r="I200">
        <v>5038.2899999999991</v>
      </c>
      <c r="J200" s="17" t="str">
        <f>IF('Main Data'!I200&gt;=5000,"High", "Low")</f>
        <v>High</v>
      </c>
      <c r="K200" s="17">
        <f t="shared" si="27"/>
        <v>2023</v>
      </c>
      <c r="L200" s="17" t="str">
        <f t="shared" si="28"/>
        <v>Christina Jackson</v>
      </c>
      <c r="M200" s="17" t="str">
        <f t="shared" si="29"/>
        <v>CHRISTINA JACKSON</v>
      </c>
      <c r="N200" s="20">
        <f t="shared" si="30"/>
        <v>4534.4609999999993</v>
      </c>
      <c r="O200" s="20" t="str">
        <f t="shared" si="31"/>
        <v>Aug-2023</v>
      </c>
      <c r="P200" s="17">
        <f t="shared" si="32"/>
        <v>906.89219999999978</v>
      </c>
      <c r="Q200" s="17" t="str">
        <f t="shared" si="33"/>
        <v>Pen Office Supplies</v>
      </c>
      <c r="R200" s="17" t="str">
        <f>IF('sales data'!I200&lt;3000,"Low",IF('sales data'!I200&lt;7999, "Medium","High"))</f>
        <v>Medium</v>
      </c>
      <c r="S200" s="17" t="str">
        <f t="shared" si="34"/>
        <v>Regular</v>
      </c>
      <c r="T200" s="17">
        <f t="shared" si="35"/>
        <v>3803.19</v>
      </c>
    </row>
    <row r="201" spans="1:20">
      <c r="A201">
        <v>2216</v>
      </c>
      <c r="B201" s="2">
        <v>45161</v>
      </c>
      <c r="C201" t="s">
        <v>771</v>
      </c>
      <c r="D201" t="s">
        <v>10</v>
      </c>
      <c r="E201" t="s">
        <v>20</v>
      </c>
      <c r="F201" t="s">
        <v>18</v>
      </c>
      <c r="G201">
        <v>2</v>
      </c>
      <c r="H201" s="20">
        <v>160.88999999999999</v>
      </c>
      <c r="I201">
        <v>321.77999999999997</v>
      </c>
      <c r="J201" s="17" t="str">
        <f>IF('Main Data'!I201&gt;=5000,"High", "Low")</f>
        <v>Low</v>
      </c>
      <c r="K201" s="17">
        <f t="shared" si="27"/>
        <v>2023</v>
      </c>
      <c r="L201" s="17" t="str">
        <f t="shared" si="28"/>
        <v>Thomas Davenport</v>
      </c>
      <c r="M201" s="17" t="str">
        <f t="shared" si="29"/>
        <v>THOMAS DAVENPORT</v>
      </c>
      <c r="N201" s="20">
        <f t="shared" si="30"/>
        <v>289.60199999999998</v>
      </c>
      <c r="O201" s="20" t="str">
        <f t="shared" si="31"/>
        <v>Aug-2023</v>
      </c>
      <c r="P201" s="17">
        <f t="shared" si="32"/>
        <v>57.920399999999994</v>
      </c>
      <c r="Q201" s="17" t="str">
        <f t="shared" si="33"/>
        <v>Pen Electronics</v>
      </c>
      <c r="R201" s="17" t="str">
        <f>IF('sales data'!I201&lt;3000,"Low",IF('sales data'!I201&lt;7999, "Medium","High"))</f>
        <v>Low</v>
      </c>
      <c r="S201" s="17" t="str">
        <f t="shared" si="34"/>
        <v>Regular</v>
      </c>
      <c r="T201" s="17">
        <f t="shared" si="35"/>
        <v>3384.3699999999994</v>
      </c>
    </row>
    <row r="202" spans="1:20">
      <c r="A202">
        <v>7859</v>
      </c>
      <c r="B202" s="2">
        <v>45163</v>
      </c>
      <c r="C202" t="s">
        <v>820</v>
      </c>
      <c r="D202" t="s">
        <v>25</v>
      </c>
      <c r="E202" t="s">
        <v>11</v>
      </c>
      <c r="F202" t="s">
        <v>12</v>
      </c>
      <c r="G202">
        <v>8</v>
      </c>
      <c r="H202" s="20">
        <v>492.19</v>
      </c>
      <c r="I202">
        <v>3937.52</v>
      </c>
      <c r="J202" s="17" t="str">
        <f>IF('Main Data'!I202&gt;=5000,"High", "Low")</f>
        <v>Low</v>
      </c>
      <c r="K202" s="17">
        <f t="shared" si="27"/>
        <v>2023</v>
      </c>
      <c r="L202" s="17" t="str">
        <f t="shared" si="28"/>
        <v>Marcus Turner</v>
      </c>
      <c r="M202" s="17" t="str">
        <f t="shared" si="29"/>
        <v>MARCUS TURNER</v>
      </c>
      <c r="N202" s="20">
        <f t="shared" si="30"/>
        <v>3543.768</v>
      </c>
      <c r="O202" s="20" t="str">
        <f t="shared" si="31"/>
        <v>Aug-2023</v>
      </c>
      <c r="P202" s="17">
        <f t="shared" si="32"/>
        <v>708.75360000000001</v>
      </c>
      <c r="Q202" s="17" t="str">
        <f t="shared" si="33"/>
        <v>Monitor Office Supplies</v>
      </c>
      <c r="R202" s="17" t="str">
        <f>IF('sales data'!I202&lt;3000,"Low",IF('sales data'!I202&lt;7999, "Medium","High"))</f>
        <v>Medium</v>
      </c>
      <c r="S202" s="17" t="str">
        <f t="shared" si="34"/>
        <v>Regular</v>
      </c>
      <c r="T202" s="17">
        <f t="shared" si="35"/>
        <v>3099.1966666666663</v>
      </c>
    </row>
    <row r="203" spans="1:20">
      <c r="A203">
        <v>6361</v>
      </c>
      <c r="B203" s="2">
        <v>45164</v>
      </c>
      <c r="C203" t="s">
        <v>463</v>
      </c>
      <c r="D203" t="s">
        <v>10</v>
      </c>
      <c r="E203" t="s">
        <v>20</v>
      </c>
      <c r="F203" t="s">
        <v>26</v>
      </c>
      <c r="G203">
        <v>9</v>
      </c>
      <c r="H203" s="20">
        <v>976.11</v>
      </c>
      <c r="I203">
        <v>8784.99</v>
      </c>
      <c r="J203" s="17" t="str">
        <f>IF('Main Data'!I203&gt;=5000,"High", "Low")</f>
        <v>High</v>
      </c>
      <c r="K203" s="17">
        <f t="shared" si="27"/>
        <v>2023</v>
      </c>
      <c r="L203" s="17" t="str">
        <f t="shared" si="28"/>
        <v>Erik Welch</v>
      </c>
      <c r="M203" s="17" t="str">
        <f t="shared" si="29"/>
        <v>ERIK WELCH</v>
      </c>
      <c r="N203" s="20">
        <f t="shared" si="30"/>
        <v>7906.491</v>
      </c>
      <c r="O203" s="20" t="str">
        <f t="shared" si="31"/>
        <v>Aug-2023</v>
      </c>
      <c r="P203" s="17">
        <f t="shared" si="32"/>
        <v>1581.2982</v>
      </c>
      <c r="Q203" s="17" t="str">
        <f t="shared" si="33"/>
        <v>Printer Electronics</v>
      </c>
      <c r="R203" s="17" t="str">
        <f>IF('sales data'!I203&lt;3000,"Low",IF('sales data'!I203&lt;7999, "Medium","High"))</f>
        <v>High</v>
      </c>
      <c r="S203" s="17" t="str">
        <f t="shared" si="34"/>
        <v>Regular</v>
      </c>
      <c r="T203" s="17">
        <f t="shared" si="35"/>
        <v>4348.0966666666673</v>
      </c>
    </row>
    <row r="204" spans="1:20">
      <c r="A204">
        <v>5886</v>
      </c>
      <c r="B204" s="2">
        <v>45164</v>
      </c>
      <c r="C204" t="s">
        <v>554</v>
      </c>
      <c r="D204" t="s">
        <v>10</v>
      </c>
      <c r="E204" t="s">
        <v>20</v>
      </c>
      <c r="F204" t="s">
        <v>35</v>
      </c>
      <c r="G204">
        <v>7</v>
      </c>
      <c r="H204" s="20">
        <v>457.68</v>
      </c>
      <c r="I204">
        <v>3203.76</v>
      </c>
      <c r="J204" s="17" t="str">
        <f>IF('Main Data'!I204&gt;=5000,"High", "Low")</f>
        <v>Low</v>
      </c>
      <c r="K204" s="17">
        <f t="shared" si="27"/>
        <v>2023</v>
      </c>
      <c r="L204" s="17" t="str">
        <f t="shared" si="28"/>
        <v>Michael Roberts</v>
      </c>
      <c r="M204" s="17" t="str">
        <f t="shared" si="29"/>
        <v>MICHAEL ROBERTS</v>
      </c>
      <c r="N204" s="20">
        <f t="shared" si="30"/>
        <v>2883.384</v>
      </c>
      <c r="O204" s="20" t="str">
        <f t="shared" si="31"/>
        <v>Aug-2023</v>
      </c>
      <c r="P204" s="17">
        <f t="shared" si="32"/>
        <v>576.67680000000007</v>
      </c>
      <c r="Q204" s="17" t="str">
        <f t="shared" si="33"/>
        <v>Laptop Electronics</v>
      </c>
      <c r="R204" s="17" t="str">
        <f>IF('sales data'!I204&lt;3000,"Low",IF('sales data'!I204&lt;7999, "Medium","High"))</f>
        <v>Medium</v>
      </c>
      <c r="S204" s="17" t="str">
        <f t="shared" si="34"/>
        <v>Regular</v>
      </c>
      <c r="T204" s="17">
        <f t="shared" si="35"/>
        <v>5308.7566666666671</v>
      </c>
    </row>
    <row r="205" spans="1:20">
      <c r="A205">
        <v>3217</v>
      </c>
      <c r="B205" s="2">
        <v>45164</v>
      </c>
      <c r="C205" t="s">
        <v>906</v>
      </c>
      <c r="D205" t="s">
        <v>17</v>
      </c>
      <c r="E205" t="s">
        <v>20</v>
      </c>
      <c r="F205" t="s">
        <v>18</v>
      </c>
      <c r="G205">
        <v>5</v>
      </c>
      <c r="H205" s="20">
        <v>443.23</v>
      </c>
      <c r="I205">
        <v>2216.15</v>
      </c>
      <c r="J205" s="17" t="str">
        <f>IF('Main Data'!I205&gt;=5000,"High", "Low")</f>
        <v>Low</v>
      </c>
      <c r="K205" s="17">
        <f t="shared" si="27"/>
        <v>2023</v>
      </c>
      <c r="L205" s="17" t="str">
        <f t="shared" si="28"/>
        <v>Gina Lawson</v>
      </c>
      <c r="M205" s="17" t="str">
        <f t="shared" si="29"/>
        <v>GINA LAWSON</v>
      </c>
      <c r="N205" s="20">
        <f t="shared" si="30"/>
        <v>1994.5350000000003</v>
      </c>
      <c r="O205" s="20" t="str">
        <f t="shared" si="31"/>
        <v>Aug-2023</v>
      </c>
      <c r="P205" s="17">
        <f t="shared" si="32"/>
        <v>398.90699999999998</v>
      </c>
      <c r="Q205" s="17" t="str">
        <f t="shared" si="33"/>
        <v>Pen Electronics</v>
      </c>
      <c r="R205" s="17" t="str">
        <f>IF('sales data'!I205&lt;3000,"Low",IF('sales data'!I205&lt;7999, "Medium","High"))</f>
        <v>Low</v>
      </c>
      <c r="S205" s="17" t="str">
        <f t="shared" si="34"/>
        <v>First Timer</v>
      </c>
      <c r="T205" s="17">
        <f t="shared" si="35"/>
        <v>4734.9666666666662</v>
      </c>
    </row>
    <row r="206" spans="1:20">
      <c r="A206">
        <v>7976</v>
      </c>
      <c r="B206" s="2">
        <v>45164</v>
      </c>
      <c r="C206" t="s">
        <v>967</v>
      </c>
      <c r="D206" t="s">
        <v>17</v>
      </c>
      <c r="E206" t="s">
        <v>14</v>
      </c>
      <c r="F206" t="s">
        <v>12</v>
      </c>
      <c r="G206">
        <v>6</v>
      </c>
      <c r="H206" s="20">
        <v>378.45</v>
      </c>
      <c r="I206">
        <v>2270.6999999999998</v>
      </c>
      <c r="J206" s="17" t="str">
        <f>IF('Main Data'!I206&gt;=5000,"High", "Low")</f>
        <v>Low</v>
      </c>
      <c r="K206" s="17">
        <f t="shared" si="27"/>
        <v>2023</v>
      </c>
      <c r="L206" s="17" t="str">
        <f t="shared" si="28"/>
        <v>Raymond Peters</v>
      </c>
      <c r="M206" s="17" t="str">
        <f t="shared" si="29"/>
        <v>RAYMOND PETERS</v>
      </c>
      <c r="N206" s="20">
        <f t="shared" si="30"/>
        <v>2043.63</v>
      </c>
      <c r="O206" s="20" t="str">
        <f t="shared" si="31"/>
        <v>Aug-2023</v>
      </c>
      <c r="P206" s="17">
        <f t="shared" si="32"/>
        <v>408.72599999999994</v>
      </c>
      <c r="Q206" s="17" t="str">
        <f t="shared" si="33"/>
        <v>Monitor Furniture</v>
      </c>
      <c r="R206" s="17" t="str">
        <f>IF('sales data'!I206&lt;3000,"Low",IF('sales data'!I206&lt;7999, "Medium","High"))</f>
        <v>Low</v>
      </c>
      <c r="S206" s="17" t="str">
        <f t="shared" si="34"/>
        <v>Regular</v>
      </c>
      <c r="T206" s="17">
        <f t="shared" si="35"/>
        <v>2563.5366666666664</v>
      </c>
    </row>
    <row r="207" spans="1:20">
      <c r="A207">
        <v>6891</v>
      </c>
      <c r="B207" s="2">
        <v>45165</v>
      </c>
      <c r="C207" t="s">
        <v>322</v>
      </c>
      <c r="D207" t="s">
        <v>10</v>
      </c>
      <c r="E207" t="s">
        <v>14</v>
      </c>
      <c r="F207" t="s">
        <v>35</v>
      </c>
      <c r="G207">
        <v>8</v>
      </c>
      <c r="H207" s="20">
        <v>348.45</v>
      </c>
      <c r="I207">
        <v>2787.6</v>
      </c>
      <c r="J207" s="17" t="str">
        <f>IF('Main Data'!I207&gt;=5000,"High", "Low")</f>
        <v>Low</v>
      </c>
      <c r="K207" s="17">
        <f t="shared" si="27"/>
        <v>2023</v>
      </c>
      <c r="L207" s="17" t="str">
        <f t="shared" si="28"/>
        <v>Katie Wang</v>
      </c>
      <c r="M207" s="17" t="str">
        <f t="shared" si="29"/>
        <v>KATIE WANG</v>
      </c>
      <c r="N207" s="20">
        <f t="shared" si="30"/>
        <v>2508.84</v>
      </c>
      <c r="O207" s="20" t="str">
        <f t="shared" si="31"/>
        <v>Aug-2023</v>
      </c>
      <c r="P207" s="17">
        <f t="shared" si="32"/>
        <v>501.76799999999997</v>
      </c>
      <c r="Q207" s="17" t="str">
        <f t="shared" si="33"/>
        <v>Laptop Furniture</v>
      </c>
      <c r="R207" s="17" t="str">
        <f>IF('sales data'!I207&lt;3000,"Low",IF('sales data'!I207&lt;7999, "Medium","High"))</f>
        <v>Low</v>
      </c>
      <c r="S207" s="17" t="str">
        <f t="shared" si="34"/>
        <v>Regular</v>
      </c>
      <c r="T207" s="17">
        <f t="shared" si="35"/>
        <v>2424.8166666666671</v>
      </c>
    </row>
    <row r="208" spans="1:20">
      <c r="A208">
        <v>2793</v>
      </c>
      <c r="B208" s="2">
        <v>45167</v>
      </c>
      <c r="C208" t="s">
        <v>835</v>
      </c>
      <c r="D208" t="s">
        <v>31</v>
      </c>
      <c r="E208" t="s">
        <v>14</v>
      </c>
      <c r="F208" t="s">
        <v>26</v>
      </c>
      <c r="G208">
        <v>4</v>
      </c>
      <c r="H208" s="20">
        <v>511.08</v>
      </c>
      <c r="I208">
        <v>2044.32</v>
      </c>
      <c r="J208" s="17" t="str">
        <f>IF('Main Data'!I208&gt;=5000,"High", "Low")</f>
        <v>Low</v>
      </c>
      <c r="K208" s="17">
        <f t="shared" si="27"/>
        <v>2023</v>
      </c>
      <c r="L208" s="17" t="str">
        <f t="shared" si="28"/>
        <v>Crystal Butler</v>
      </c>
      <c r="M208" s="17" t="str">
        <f t="shared" si="29"/>
        <v>CRYSTAL BUTLER</v>
      </c>
      <c r="N208" s="20">
        <f t="shared" si="30"/>
        <v>1839.8879999999999</v>
      </c>
      <c r="O208" s="20" t="str">
        <f t="shared" si="31"/>
        <v>Aug-2023</v>
      </c>
      <c r="P208" s="17">
        <f t="shared" si="32"/>
        <v>367.9776</v>
      </c>
      <c r="Q208" s="17" t="str">
        <f t="shared" si="33"/>
        <v>Printer Furniture</v>
      </c>
      <c r="R208" s="17" t="str">
        <f>IF('sales data'!I208&lt;3000,"Low",IF('sales data'!I208&lt;7999, "Medium","High"))</f>
        <v>Low</v>
      </c>
      <c r="S208" s="17" t="str">
        <f t="shared" si="34"/>
        <v>Regular</v>
      </c>
      <c r="T208" s="17">
        <f t="shared" si="35"/>
        <v>2367.5399999999995</v>
      </c>
    </row>
    <row r="209" spans="1:20">
      <c r="A209">
        <v>4166</v>
      </c>
      <c r="B209" s="2">
        <v>45167</v>
      </c>
      <c r="C209" t="s">
        <v>940</v>
      </c>
      <c r="D209" t="s">
        <v>17</v>
      </c>
      <c r="E209" t="s">
        <v>11</v>
      </c>
      <c r="F209" t="s">
        <v>12</v>
      </c>
      <c r="G209">
        <v>2</v>
      </c>
      <c r="H209" s="20">
        <v>30.74</v>
      </c>
      <c r="I209">
        <v>61.48</v>
      </c>
      <c r="J209" s="17" t="str">
        <f>IF('Main Data'!I209&gt;=5000,"High", "Low")</f>
        <v>Low</v>
      </c>
      <c r="K209" s="17">
        <f t="shared" si="27"/>
        <v>2023</v>
      </c>
      <c r="L209" s="17" t="str">
        <f t="shared" si="28"/>
        <v>Christopher Adams</v>
      </c>
      <c r="M209" s="17" t="str">
        <f t="shared" si="29"/>
        <v>CHRISTOPHER ADAMS</v>
      </c>
      <c r="N209" s="20">
        <f t="shared" si="30"/>
        <v>55.332000000000001</v>
      </c>
      <c r="O209" s="20" t="str">
        <f t="shared" si="31"/>
        <v>Aug-2023</v>
      </c>
      <c r="P209" s="17">
        <f t="shared" si="32"/>
        <v>11.0664</v>
      </c>
      <c r="Q209" s="17" t="str">
        <f t="shared" si="33"/>
        <v>Monitor Office Supplies</v>
      </c>
      <c r="R209" s="17" t="str">
        <f>IF('sales data'!I209&lt;3000,"Low",IF('sales data'!I209&lt;7999, "Medium","High"))</f>
        <v>Low</v>
      </c>
      <c r="S209" s="17" t="str">
        <f t="shared" si="34"/>
        <v>Regular</v>
      </c>
      <c r="T209" s="17">
        <f t="shared" si="35"/>
        <v>1631.1333333333332</v>
      </c>
    </row>
    <row r="210" spans="1:20">
      <c r="A210">
        <v>2087</v>
      </c>
      <c r="B210" s="2">
        <v>45168</v>
      </c>
      <c r="C210" t="s">
        <v>248</v>
      </c>
      <c r="D210" t="s">
        <v>25</v>
      </c>
      <c r="E210" t="s">
        <v>14</v>
      </c>
      <c r="F210" t="s">
        <v>18</v>
      </c>
      <c r="G210">
        <v>4</v>
      </c>
      <c r="H210" s="20">
        <v>402.28</v>
      </c>
      <c r="I210">
        <v>1609.12</v>
      </c>
      <c r="J210" s="17" t="str">
        <f>IF('Main Data'!I210&gt;=5000,"High", "Low")</f>
        <v>Low</v>
      </c>
      <c r="K210" s="17">
        <f t="shared" si="27"/>
        <v>2023</v>
      </c>
      <c r="L210" s="17" t="str">
        <f t="shared" si="28"/>
        <v>Melinda Lee</v>
      </c>
      <c r="M210" s="17" t="str">
        <f t="shared" si="29"/>
        <v>MELINDA LEE</v>
      </c>
      <c r="N210" s="20">
        <f t="shared" si="30"/>
        <v>1448.2079999999999</v>
      </c>
      <c r="O210" s="20" t="str">
        <f t="shared" si="31"/>
        <v>Aug-2023</v>
      </c>
      <c r="P210" s="17">
        <f t="shared" si="32"/>
        <v>289.64159999999998</v>
      </c>
      <c r="Q210" s="17" t="str">
        <f t="shared" si="33"/>
        <v>Pen Furniture</v>
      </c>
      <c r="R210" s="17" t="str">
        <f>IF('sales data'!I210&lt;3000,"Low",IF('sales data'!I210&lt;7999, "Medium","High"))</f>
        <v>Low</v>
      </c>
      <c r="S210" s="17" t="str">
        <f t="shared" si="34"/>
        <v>Regular</v>
      </c>
      <c r="T210" s="17">
        <f t="shared" si="35"/>
        <v>1238.3066666666666</v>
      </c>
    </row>
    <row r="211" spans="1:20">
      <c r="A211">
        <v>6793</v>
      </c>
      <c r="B211" s="2">
        <v>45171</v>
      </c>
      <c r="C211" t="s">
        <v>157</v>
      </c>
      <c r="D211" t="s">
        <v>17</v>
      </c>
      <c r="E211" t="s">
        <v>20</v>
      </c>
      <c r="F211" t="s">
        <v>26</v>
      </c>
      <c r="G211">
        <v>9</v>
      </c>
      <c r="H211" s="20">
        <v>49.03</v>
      </c>
      <c r="I211">
        <v>441.27</v>
      </c>
      <c r="J211" s="17" t="str">
        <f>IF('Main Data'!I211&gt;=5000,"High", "Low")</f>
        <v>Low</v>
      </c>
      <c r="K211" s="17">
        <f t="shared" si="27"/>
        <v>2023</v>
      </c>
      <c r="L211" s="17" t="str">
        <f t="shared" si="28"/>
        <v>Michael Clayton</v>
      </c>
      <c r="M211" s="17" t="str">
        <f t="shared" si="29"/>
        <v>MICHAEL CLAYTON</v>
      </c>
      <c r="N211" s="20">
        <f t="shared" si="30"/>
        <v>397.14300000000003</v>
      </c>
      <c r="O211" s="20" t="str">
        <f t="shared" si="31"/>
        <v>Sep-2023</v>
      </c>
      <c r="P211" s="17">
        <f t="shared" si="32"/>
        <v>79.428599999999989</v>
      </c>
      <c r="Q211" s="17" t="str">
        <f t="shared" si="33"/>
        <v>Printer Electronics</v>
      </c>
      <c r="R211" s="17" t="str">
        <f>IF('sales data'!I211&lt;3000,"Low",IF('sales data'!I211&lt;7999, "Medium","High"))</f>
        <v>Low</v>
      </c>
      <c r="S211" s="17" t="str">
        <f t="shared" si="34"/>
        <v>Regular</v>
      </c>
      <c r="T211" s="17">
        <f t="shared" si="35"/>
        <v>703.95666666666659</v>
      </c>
    </row>
    <row r="212" spans="1:20">
      <c r="A212">
        <v>5908</v>
      </c>
      <c r="B212" s="2">
        <v>45172</v>
      </c>
      <c r="C212" t="s">
        <v>187</v>
      </c>
      <c r="D212" t="s">
        <v>10</v>
      </c>
      <c r="E212" t="s">
        <v>14</v>
      </c>
      <c r="F212" t="s">
        <v>43</v>
      </c>
      <c r="G212">
        <v>5</v>
      </c>
      <c r="H212" s="20">
        <v>629.63</v>
      </c>
      <c r="I212">
        <v>3148.15</v>
      </c>
      <c r="J212" s="17" t="str">
        <f>IF('Main Data'!I212&gt;=5000,"High", "Low")</f>
        <v>Low</v>
      </c>
      <c r="K212" s="17">
        <f t="shared" si="27"/>
        <v>2023</v>
      </c>
      <c r="L212" s="17" t="str">
        <f t="shared" si="28"/>
        <v>Alyssa Garcia</v>
      </c>
      <c r="M212" s="17" t="str">
        <f t="shared" si="29"/>
        <v>ALYSSA GARCIA</v>
      </c>
      <c r="N212" s="20">
        <f t="shared" si="30"/>
        <v>2833.335</v>
      </c>
      <c r="O212" s="20" t="str">
        <f t="shared" si="31"/>
        <v>Sep-2023</v>
      </c>
      <c r="P212" s="17">
        <f t="shared" si="32"/>
        <v>566.66700000000003</v>
      </c>
      <c r="Q212" s="17" t="str">
        <f t="shared" si="33"/>
        <v>Chair Furniture</v>
      </c>
      <c r="R212" s="17" t="str">
        <f>IF('sales data'!I212&lt;3000,"Low",IF('sales data'!I212&lt;7999, "Medium","High"))</f>
        <v>Medium</v>
      </c>
      <c r="S212" s="17" t="str">
        <f t="shared" si="34"/>
        <v>Regular</v>
      </c>
      <c r="T212" s="17">
        <f t="shared" si="35"/>
        <v>1732.8466666666666</v>
      </c>
    </row>
    <row r="213" spans="1:20">
      <c r="A213">
        <v>2646</v>
      </c>
      <c r="B213" s="2">
        <v>45174</v>
      </c>
      <c r="C213" t="s">
        <v>235</v>
      </c>
      <c r="D213" t="s">
        <v>10</v>
      </c>
      <c r="E213" t="s">
        <v>11</v>
      </c>
      <c r="F213" t="s">
        <v>21</v>
      </c>
      <c r="G213">
        <v>5</v>
      </c>
      <c r="H213" s="20">
        <v>517.55999999999995</v>
      </c>
      <c r="I213">
        <v>2587.8000000000002</v>
      </c>
      <c r="J213" s="17" t="str">
        <f>IF('Main Data'!I213&gt;=5000,"High", "Low")</f>
        <v>Low</v>
      </c>
      <c r="K213" s="17">
        <f t="shared" si="27"/>
        <v>2023</v>
      </c>
      <c r="L213" s="17" t="str">
        <f t="shared" si="28"/>
        <v>Alexandria Petersen</v>
      </c>
      <c r="M213" s="17" t="str">
        <f t="shared" si="29"/>
        <v>ALEXANDRIA PETERSEN</v>
      </c>
      <c r="N213" s="20">
        <f t="shared" si="30"/>
        <v>2329.02</v>
      </c>
      <c r="O213" s="20" t="str">
        <f t="shared" si="31"/>
        <v>Sep-2023</v>
      </c>
      <c r="P213" s="17">
        <f t="shared" si="32"/>
        <v>465.80400000000003</v>
      </c>
      <c r="Q213" s="17" t="str">
        <f t="shared" si="33"/>
        <v>Notebook Office Supplies</v>
      </c>
      <c r="R213" s="17" t="str">
        <f>IF('sales data'!I213&lt;3000,"Low",IF('sales data'!I213&lt;7999, "Medium","High"))</f>
        <v>Low</v>
      </c>
      <c r="S213" s="17" t="str">
        <f t="shared" si="34"/>
        <v>Regular</v>
      </c>
      <c r="T213" s="17">
        <f t="shared" si="35"/>
        <v>2059.0733333333333</v>
      </c>
    </row>
    <row r="214" spans="1:20">
      <c r="A214">
        <v>1321</v>
      </c>
      <c r="B214" s="2">
        <v>45174</v>
      </c>
      <c r="C214" t="s">
        <v>483</v>
      </c>
      <c r="D214" t="s">
        <v>10</v>
      </c>
      <c r="E214" t="s">
        <v>11</v>
      </c>
      <c r="F214" t="s">
        <v>21</v>
      </c>
      <c r="G214">
        <v>9</v>
      </c>
      <c r="H214" s="20">
        <v>745.28</v>
      </c>
      <c r="I214">
        <v>6707.52</v>
      </c>
      <c r="J214" s="17" t="str">
        <f>IF('Main Data'!I214&gt;=5000,"High", "Low")</f>
        <v>High</v>
      </c>
      <c r="K214" s="17">
        <f t="shared" si="27"/>
        <v>2023</v>
      </c>
      <c r="L214" s="17" t="str">
        <f t="shared" si="28"/>
        <v>Susan Graves</v>
      </c>
      <c r="M214" s="17" t="str">
        <f t="shared" si="29"/>
        <v>SUSAN GRAVES</v>
      </c>
      <c r="N214" s="20">
        <f t="shared" si="30"/>
        <v>6036.768</v>
      </c>
      <c r="O214" s="20" t="str">
        <f t="shared" si="31"/>
        <v>Sep-2023</v>
      </c>
      <c r="P214" s="17">
        <f t="shared" si="32"/>
        <v>1207.3536000000001</v>
      </c>
      <c r="Q214" s="17" t="str">
        <f t="shared" si="33"/>
        <v>Notebook Office Supplies</v>
      </c>
      <c r="R214" s="17" t="str">
        <f>IF('sales data'!I214&lt;3000,"Low",IF('sales data'!I214&lt;7999, "Medium","High"))</f>
        <v>Medium</v>
      </c>
      <c r="S214" s="17" t="str">
        <f t="shared" si="34"/>
        <v>First Timer</v>
      </c>
      <c r="T214" s="17">
        <f t="shared" si="35"/>
        <v>4147.8233333333337</v>
      </c>
    </row>
    <row r="215" spans="1:20">
      <c r="A215">
        <v>5822</v>
      </c>
      <c r="B215" s="2">
        <v>45175</v>
      </c>
      <c r="C215" t="s">
        <v>461</v>
      </c>
      <c r="D215" t="s">
        <v>17</v>
      </c>
      <c r="E215" t="s">
        <v>11</v>
      </c>
      <c r="F215" t="s">
        <v>21</v>
      </c>
      <c r="G215">
        <v>7</v>
      </c>
      <c r="H215" s="20">
        <v>873.07</v>
      </c>
      <c r="I215">
        <v>6111.4900000000007</v>
      </c>
      <c r="J215" s="17" t="str">
        <f>IF('Main Data'!I215&gt;=5000,"High", "Low")</f>
        <v>High</v>
      </c>
      <c r="K215" s="17">
        <f t="shared" si="27"/>
        <v>2023</v>
      </c>
      <c r="L215" s="17" t="str">
        <f t="shared" si="28"/>
        <v>Dr. Jessica Fisher</v>
      </c>
      <c r="M215" s="17" t="str">
        <f t="shared" si="29"/>
        <v>DR. JESSICA FISHER</v>
      </c>
      <c r="N215" s="20">
        <f t="shared" si="30"/>
        <v>5500.3410000000003</v>
      </c>
      <c r="O215" s="20" t="str">
        <f t="shared" si="31"/>
        <v>Sep-2023</v>
      </c>
      <c r="P215" s="17">
        <f t="shared" si="32"/>
        <v>1100.0682000000002</v>
      </c>
      <c r="Q215" s="17" t="str">
        <f t="shared" si="33"/>
        <v>Notebook Office Supplies</v>
      </c>
      <c r="R215" s="17" t="str">
        <f>IF('sales data'!I215&lt;3000,"Low",IF('sales data'!I215&lt;7999, "Medium","High"))</f>
        <v>Medium</v>
      </c>
      <c r="S215" s="17" t="str">
        <f t="shared" si="34"/>
        <v>Regular</v>
      </c>
      <c r="T215" s="17">
        <f t="shared" si="35"/>
        <v>5135.6033333333335</v>
      </c>
    </row>
    <row r="216" spans="1:20">
      <c r="A216">
        <v>2821</v>
      </c>
      <c r="B216" s="2">
        <v>45176</v>
      </c>
      <c r="C216" t="s">
        <v>59</v>
      </c>
      <c r="D216" t="s">
        <v>31</v>
      </c>
      <c r="E216" t="s">
        <v>14</v>
      </c>
      <c r="F216" t="s">
        <v>18</v>
      </c>
      <c r="G216">
        <v>2</v>
      </c>
      <c r="H216" s="20">
        <v>441.77</v>
      </c>
      <c r="I216">
        <v>883.54</v>
      </c>
      <c r="J216" s="17" t="str">
        <f>IF('Main Data'!I216&gt;=5000,"High", "Low")</f>
        <v>Low</v>
      </c>
      <c r="K216" s="17">
        <f t="shared" si="27"/>
        <v>2023</v>
      </c>
      <c r="L216" s="17" t="str">
        <f t="shared" si="28"/>
        <v>Stephanie Armstrong</v>
      </c>
      <c r="M216" s="17" t="str">
        <f t="shared" si="29"/>
        <v>STEPHANIE ARMSTRONG</v>
      </c>
      <c r="N216" s="20">
        <f t="shared" si="30"/>
        <v>795.18600000000004</v>
      </c>
      <c r="O216" s="20" t="str">
        <f t="shared" si="31"/>
        <v>Sep-2023</v>
      </c>
      <c r="P216" s="17">
        <f t="shared" si="32"/>
        <v>159.03719999999998</v>
      </c>
      <c r="Q216" s="17" t="str">
        <f t="shared" si="33"/>
        <v>Pen Furniture</v>
      </c>
      <c r="R216" s="17" t="str">
        <f>IF('sales data'!I216&lt;3000,"Low",IF('sales data'!I216&lt;7999, "Medium","High"))</f>
        <v>Low</v>
      </c>
      <c r="S216" s="17" t="str">
        <f t="shared" si="34"/>
        <v>Regular</v>
      </c>
      <c r="T216" s="17">
        <f t="shared" si="35"/>
        <v>4567.5166666666673</v>
      </c>
    </row>
    <row r="217" spans="1:20">
      <c r="A217">
        <v>8016</v>
      </c>
      <c r="B217" s="2">
        <v>45177</v>
      </c>
      <c r="C217" t="s">
        <v>180</v>
      </c>
      <c r="D217" t="s">
        <v>31</v>
      </c>
      <c r="E217" t="s">
        <v>20</v>
      </c>
      <c r="F217" t="s">
        <v>15</v>
      </c>
      <c r="G217">
        <v>8</v>
      </c>
      <c r="H217" s="20">
        <v>346.48</v>
      </c>
      <c r="I217">
        <v>2771.84</v>
      </c>
      <c r="J217" s="17" t="str">
        <f>IF('Main Data'!I217&gt;=5000,"High", "Low")</f>
        <v>Low</v>
      </c>
      <c r="K217" s="17">
        <f t="shared" si="27"/>
        <v>2023</v>
      </c>
      <c r="L217" s="17" t="str">
        <f t="shared" si="28"/>
        <v>Gabrielle Prince</v>
      </c>
      <c r="M217" s="17" t="str">
        <f t="shared" si="29"/>
        <v>GABRIELLE PRINCE</v>
      </c>
      <c r="N217" s="20">
        <f t="shared" si="30"/>
        <v>2494.6560000000004</v>
      </c>
      <c r="O217" s="20" t="str">
        <f t="shared" si="31"/>
        <v>Sep-2023</v>
      </c>
      <c r="P217" s="17">
        <f t="shared" si="32"/>
        <v>498.93119999999999</v>
      </c>
      <c r="Q217" s="17" t="str">
        <f t="shared" si="33"/>
        <v>Table Electronics</v>
      </c>
      <c r="R217" s="17" t="str">
        <f>IF('sales data'!I217&lt;3000,"Low",IF('sales data'!I217&lt;7999, "Medium","High"))</f>
        <v>Low</v>
      </c>
      <c r="S217" s="17" t="str">
        <f t="shared" si="34"/>
        <v>Regular</v>
      </c>
      <c r="T217" s="17">
        <f t="shared" si="35"/>
        <v>3255.6233333333334</v>
      </c>
    </row>
    <row r="218" spans="1:20">
      <c r="A218">
        <v>4601</v>
      </c>
      <c r="B218" s="2">
        <v>45177</v>
      </c>
      <c r="C218" t="s">
        <v>380</v>
      </c>
      <c r="D218" t="s">
        <v>17</v>
      </c>
      <c r="E218" t="s">
        <v>14</v>
      </c>
      <c r="F218" t="s">
        <v>26</v>
      </c>
      <c r="G218">
        <v>5</v>
      </c>
      <c r="H218" s="20">
        <v>778.83</v>
      </c>
      <c r="I218">
        <v>3894.15</v>
      </c>
      <c r="J218" s="17" t="str">
        <f>IF('Main Data'!I218&gt;=5000,"High", "Low")</f>
        <v>Low</v>
      </c>
      <c r="K218" s="17">
        <f t="shared" si="27"/>
        <v>2023</v>
      </c>
      <c r="L218" s="17" t="str">
        <f t="shared" si="28"/>
        <v>Christopher Zuniga</v>
      </c>
      <c r="M218" s="17" t="str">
        <f t="shared" si="29"/>
        <v>CHRISTOPHER ZUNIGA</v>
      </c>
      <c r="N218" s="20">
        <f t="shared" si="30"/>
        <v>3504.7350000000001</v>
      </c>
      <c r="O218" s="20" t="str">
        <f t="shared" si="31"/>
        <v>Sep-2023</v>
      </c>
      <c r="P218" s="17">
        <f t="shared" si="32"/>
        <v>700.947</v>
      </c>
      <c r="Q218" s="17" t="str">
        <f t="shared" si="33"/>
        <v>Printer Furniture</v>
      </c>
      <c r="R218" s="17" t="str">
        <f>IF('sales data'!I218&lt;3000,"Low",IF('sales data'!I218&lt;7999, "Medium","High"))</f>
        <v>Medium</v>
      </c>
      <c r="S218" s="17" t="str">
        <f t="shared" si="34"/>
        <v>First Timer</v>
      </c>
      <c r="T218" s="17">
        <f t="shared" si="35"/>
        <v>2516.5100000000002</v>
      </c>
    </row>
    <row r="219" spans="1:20">
      <c r="A219">
        <v>6204</v>
      </c>
      <c r="B219" s="2">
        <v>45178</v>
      </c>
      <c r="C219" t="s">
        <v>45</v>
      </c>
      <c r="D219" t="s">
        <v>10</v>
      </c>
      <c r="E219" t="s">
        <v>20</v>
      </c>
      <c r="F219" t="s">
        <v>29</v>
      </c>
      <c r="G219">
        <v>6</v>
      </c>
      <c r="H219" s="20">
        <v>36.270000000000003</v>
      </c>
      <c r="I219">
        <v>217.62</v>
      </c>
      <c r="J219" s="17" t="str">
        <f>IF('Main Data'!I219&gt;=5000,"High", "Low")</f>
        <v>Low</v>
      </c>
      <c r="K219" s="17">
        <f t="shared" si="27"/>
        <v>2023</v>
      </c>
      <c r="L219" s="17" t="str">
        <f t="shared" si="28"/>
        <v>Ashley Turner</v>
      </c>
      <c r="M219" s="17" t="str">
        <f t="shared" si="29"/>
        <v>ASHLEY TURNER</v>
      </c>
      <c r="N219" s="20">
        <f t="shared" si="30"/>
        <v>195.858</v>
      </c>
      <c r="O219" s="20" t="str">
        <f t="shared" si="31"/>
        <v>Sep-2023</v>
      </c>
      <c r="P219" s="17">
        <f t="shared" si="32"/>
        <v>39.171599999999998</v>
      </c>
      <c r="Q219" s="17" t="str">
        <f t="shared" si="33"/>
        <v>Desk Electronics</v>
      </c>
      <c r="R219" s="17" t="str">
        <f>IF('sales data'!I219&lt;3000,"Low",IF('sales data'!I219&lt;7999, "Medium","High"))</f>
        <v>Low</v>
      </c>
      <c r="S219" s="17" t="str">
        <f t="shared" si="34"/>
        <v>Regular</v>
      </c>
      <c r="T219" s="17">
        <f t="shared" si="35"/>
        <v>2294.5366666666664</v>
      </c>
    </row>
    <row r="220" spans="1:20">
      <c r="A220">
        <v>2941</v>
      </c>
      <c r="B220" s="2">
        <v>45178</v>
      </c>
      <c r="C220" t="s">
        <v>999</v>
      </c>
      <c r="D220" t="s">
        <v>31</v>
      </c>
      <c r="E220" t="s">
        <v>11</v>
      </c>
      <c r="F220" t="s">
        <v>12</v>
      </c>
      <c r="G220">
        <v>2</v>
      </c>
      <c r="H220" s="20">
        <v>842.3</v>
      </c>
      <c r="I220">
        <v>1684.6</v>
      </c>
      <c r="J220" s="17" t="str">
        <f>IF('Main Data'!I220&gt;=5000,"High", "Low")</f>
        <v>Low</v>
      </c>
      <c r="K220" s="17">
        <f t="shared" si="27"/>
        <v>2023</v>
      </c>
      <c r="L220" s="17" t="str">
        <f t="shared" si="28"/>
        <v>Erin Phelps</v>
      </c>
      <c r="M220" s="17" t="str">
        <f t="shared" si="29"/>
        <v>ERIN PHELPS</v>
      </c>
      <c r="N220" s="20">
        <f t="shared" si="30"/>
        <v>1516.1399999999999</v>
      </c>
      <c r="O220" s="20" t="str">
        <f t="shared" si="31"/>
        <v>Sep-2023</v>
      </c>
      <c r="P220" s="17">
        <f t="shared" si="32"/>
        <v>303.22799999999995</v>
      </c>
      <c r="Q220" s="17" t="str">
        <f t="shared" si="33"/>
        <v>Monitor Office Supplies</v>
      </c>
      <c r="R220" s="17" t="str">
        <f>IF('sales data'!I220&lt;3000,"Low",IF('sales data'!I220&lt;7999, "Medium","High"))</f>
        <v>Low</v>
      </c>
      <c r="S220" s="17" t="str">
        <f t="shared" si="34"/>
        <v>First Timer</v>
      </c>
      <c r="T220" s="17">
        <f t="shared" si="35"/>
        <v>1932.1233333333337</v>
      </c>
    </row>
    <row r="221" spans="1:20">
      <c r="A221">
        <v>6574</v>
      </c>
      <c r="B221" s="2">
        <v>45179</v>
      </c>
      <c r="C221" t="s">
        <v>307</v>
      </c>
      <c r="D221" t="s">
        <v>31</v>
      </c>
      <c r="E221" t="s">
        <v>11</v>
      </c>
      <c r="F221" t="s">
        <v>15</v>
      </c>
      <c r="G221">
        <v>5</v>
      </c>
      <c r="H221" s="20">
        <v>819.79</v>
      </c>
      <c r="I221">
        <v>4098.95</v>
      </c>
      <c r="J221" s="17" t="str">
        <f>IF('Main Data'!I221&gt;=5000,"High", "Low")</f>
        <v>Low</v>
      </c>
      <c r="K221" s="17">
        <f t="shared" si="27"/>
        <v>2023</v>
      </c>
      <c r="L221" s="17" t="str">
        <f t="shared" si="28"/>
        <v>Crystal Hicks</v>
      </c>
      <c r="M221" s="17" t="str">
        <f t="shared" si="29"/>
        <v>CRYSTAL HICKS</v>
      </c>
      <c r="N221" s="20">
        <f t="shared" si="30"/>
        <v>3689.0550000000003</v>
      </c>
      <c r="O221" s="20" t="str">
        <f t="shared" si="31"/>
        <v>Sep-2023</v>
      </c>
      <c r="P221" s="17">
        <f t="shared" si="32"/>
        <v>737.81099999999992</v>
      </c>
      <c r="Q221" s="17" t="str">
        <f t="shared" si="33"/>
        <v>Table Office Supplies</v>
      </c>
      <c r="R221" s="17" t="str">
        <f>IF('sales data'!I221&lt;3000,"Low",IF('sales data'!I221&lt;7999, "Medium","High"))</f>
        <v>Medium</v>
      </c>
      <c r="S221" s="17" t="str">
        <f t="shared" si="34"/>
        <v>Regular</v>
      </c>
      <c r="T221" s="17">
        <f t="shared" si="35"/>
        <v>2000.39</v>
      </c>
    </row>
    <row r="222" spans="1:20">
      <c r="A222">
        <v>8868</v>
      </c>
      <c r="B222" s="2">
        <v>45179</v>
      </c>
      <c r="C222" t="s">
        <v>851</v>
      </c>
      <c r="D222" t="s">
        <v>10</v>
      </c>
      <c r="E222" t="s">
        <v>14</v>
      </c>
      <c r="F222" t="s">
        <v>21</v>
      </c>
      <c r="G222">
        <v>2</v>
      </c>
      <c r="H222" s="20">
        <v>150.83000000000001</v>
      </c>
      <c r="I222">
        <v>301.66000000000003</v>
      </c>
      <c r="J222" s="17" t="str">
        <f>IF('Main Data'!I222&gt;=5000,"High", "Low")</f>
        <v>Low</v>
      </c>
      <c r="K222" s="17">
        <f t="shared" si="27"/>
        <v>2023</v>
      </c>
      <c r="L222" s="17" t="str">
        <f t="shared" si="28"/>
        <v>Jonathan York</v>
      </c>
      <c r="M222" s="17" t="str">
        <f t="shared" si="29"/>
        <v>JONATHAN YORK</v>
      </c>
      <c r="N222" s="20">
        <f t="shared" si="30"/>
        <v>271.49400000000003</v>
      </c>
      <c r="O222" s="20" t="str">
        <f t="shared" si="31"/>
        <v>Sep-2023</v>
      </c>
      <c r="P222" s="17">
        <f t="shared" si="32"/>
        <v>54.2988</v>
      </c>
      <c r="Q222" s="17" t="str">
        <f t="shared" si="33"/>
        <v>Notebook Furniture</v>
      </c>
      <c r="R222" s="17" t="str">
        <f>IF('sales data'!I222&lt;3000,"Low",IF('sales data'!I222&lt;7999, "Medium","High"))</f>
        <v>Low</v>
      </c>
      <c r="S222" s="17" t="str">
        <f t="shared" si="34"/>
        <v>Regular</v>
      </c>
      <c r="T222" s="17">
        <f t="shared" si="35"/>
        <v>2028.403333333333</v>
      </c>
    </row>
    <row r="223" spans="1:20">
      <c r="A223">
        <v>3706</v>
      </c>
      <c r="B223" s="2">
        <v>45180</v>
      </c>
      <c r="C223" t="s">
        <v>383</v>
      </c>
      <c r="D223" t="s">
        <v>25</v>
      </c>
      <c r="E223" t="s">
        <v>20</v>
      </c>
      <c r="F223" t="s">
        <v>35</v>
      </c>
      <c r="G223">
        <v>5</v>
      </c>
      <c r="H223" s="20">
        <v>763.41</v>
      </c>
      <c r="I223">
        <v>3817.05</v>
      </c>
      <c r="J223" s="17" t="str">
        <f>IF('Main Data'!I223&gt;=5000,"High", "Low")</f>
        <v>Low</v>
      </c>
      <c r="K223" s="17">
        <f t="shared" si="27"/>
        <v>2023</v>
      </c>
      <c r="L223" s="17" t="str">
        <f t="shared" si="28"/>
        <v>Robert Stewart</v>
      </c>
      <c r="M223" s="17" t="str">
        <f t="shared" si="29"/>
        <v>ROBERT STEWART</v>
      </c>
      <c r="N223" s="20">
        <f t="shared" si="30"/>
        <v>3435.3449999999998</v>
      </c>
      <c r="O223" s="20" t="str">
        <f t="shared" si="31"/>
        <v>Sep-2023</v>
      </c>
      <c r="P223" s="17">
        <f t="shared" si="32"/>
        <v>687.06899999999996</v>
      </c>
      <c r="Q223" s="17" t="str">
        <f t="shared" si="33"/>
        <v>Laptop Electronics</v>
      </c>
      <c r="R223" s="17" t="str">
        <f>IF('sales data'!I223&lt;3000,"Low",IF('sales data'!I223&lt;7999, "Medium","High"))</f>
        <v>Medium</v>
      </c>
      <c r="S223" s="17" t="str">
        <f t="shared" si="34"/>
        <v>Regular</v>
      </c>
      <c r="T223" s="17">
        <f t="shared" si="35"/>
        <v>2739.22</v>
      </c>
    </row>
    <row r="224" spans="1:20">
      <c r="A224">
        <v>6347</v>
      </c>
      <c r="B224" s="2">
        <v>45181</v>
      </c>
      <c r="C224" t="s">
        <v>490</v>
      </c>
      <c r="D224" t="s">
        <v>17</v>
      </c>
      <c r="E224" t="s">
        <v>14</v>
      </c>
      <c r="F224" t="s">
        <v>26</v>
      </c>
      <c r="G224">
        <v>5</v>
      </c>
      <c r="H224" s="20">
        <v>444.23</v>
      </c>
      <c r="I224">
        <v>2221.15</v>
      </c>
      <c r="J224" s="17" t="str">
        <f>IF('Main Data'!I224&gt;=5000,"High", "Low")</f>
        <v>Low</v>
      </c>
      <c r="K224" s="17">
        <f t="shared" si="27"/>
        <v>2023</v>
      </c>
      <c r="L224" s="17" t="str">
        <f t="shared" si="28"/>
        <v>Travis Fuentes</v>
      </c>
      <c r="M224" s="17" t="str">
        <f t="shared" si="29"/>
        <v>TRAVIS FUENTES</v>
      </c>
      <c r="N224" s="20">
        <f t="shared" si="30"/>
        <v>1999.0350000000001</v>
      </c>
      <c r="O224" s="20" t="str">
        <f t="shared" si="31"/>
        <v>Sep-2023</v>
      </c>
      <c r="P224" s="17">
        <f t="shared" si="32"/>
        <v>399.80700000000002</v>
      </c>
      <c r="Q224" s="17" t="str">
        <f t="shared" si="33"/>
        <v>Printer Furniture</v>
      </c>
      <c r="R224" s="17" t="str">
        <f>IF('sales data'!I224&lt;3000,"Low",IF('sales data'!I224&lt;7999, "Medium","High"))</f>
        <v>Low</v>
      </c>
      <c r="S224" s="17" t="str">
        <f t="shared" si="34"/>
        <v>Regular</v>
      </c>
      <c r="T224" s="17">
        <f t="shared" si="35"/>
        <v>2113.2866666666669</v>
      </c>
    </row>
    <row r="225" spans="1:20">
      <c r="A225">
        <v>8522</v>
      </c>
      <c r="B225" s="2">
        <v>45181</v>
      </c>
      <c r="C225" t="s">
        <v>520</v>
      </c>
      <c r="D225" t="s">
        <v>10</v>
      </c>
      <c r="E225" t="s">
        <v>11</v>
      </c>
      <c r="F225" t="s">
        <v>15</v>
      </c>
      <c r="G225">
        <v>3</v>
      </c>
      <c r="H225" s="20">
        <v>265.55</v>
      </c>
      <c r="I225">
        <v>796.65000000000009</v>
      </c>
      <c r="J225" s="17" t="str">
        <f>IF('Main Data'!I225&gt;=5000,"High", "Low")</f>
        <v>Low</v>
      </c>
      <c r="K225" s="17">
        <f t="shared" si="27"/>
        <v>2023</v>
      </c>
      <c r="L225" s="17" t="str">
        <f t="shared" si="28"/>
        <v>Jennifer Anderson</v>
      </c>
      <c r="M225" s="17" t="str">
        <f t="shared" si="29"/>
        <v>JENNIFER ANDERSON</v>
      </c>
      <c r="N225" s="20">
        <f t="shared" si="30"/>
        <v>716.98500000000001</v>
      </c>
      <c r="O225" s="20" t="str">
        <f t="shared" si="31"/>
        <v>Sep-2023</v>
      </c>
      <c r="P225" s="17">
        <f t="shared" si="32"/>
        <v>143.39700000000002</v>
      </c>
      <c r="Q225" s="17" t="str">
        <f t="shared" si="33"/>
        <v>Table Office Supplies</v>
      </c>
      <c r="R225" s="17" t="str">
        <f>IF('sales data'!I225&lt;3000,"Low",IF('sales data'!I225&lt;7999, "Medium","High"))</f>
        <v>Low</v>
      </c>
      <c r="S225" s="17" t="str">
        <f t="shared" si="34"/>
        <v>Regular</v>
      </c>
      <c r="T225" s="17">
        <f t="shared" si="35"/>
        <v>2278.2833333333333</v>
      </c>
    </row>
    <row r="226" spans="1:20">
      <c r="A226">
        <v>8750</v>
      </c>
      <c r="B226" s="2">
        <v>45181</v>
      </c>
      <c r="C226" t="s">
        <v>758</v>
      </c>
      <c r="D226" t="s">
        <v>31</v>
      </c>
      <c r="E226" t="s">
        <v>11</v>
      </c>
      <c r="F226" t="s">
        <v>26</v>
      </c>
      <c r="G226">
        <v>7</v>
      </c>
      <c r="H226" s="20">
        <v>183.55</v>
      </c>
      <c r="I226">
        <v>1284.8499999999999</v>
      </c>
      <c r="J226" s="17" t="str">
        <f>IF('Main Data'!I226&gt;=5000,"High", "Low")</f>
        <v>Low</v>
      </c>
      <c r="K226" s="17">
        <f t="shared" si="27"/>
        <v>2023</v>
      </c>
      <c r="L226" s="17" t="str">
        <f t="shared" si="28"/>
        <v>Bryan Scott</v>
      </c>
      <c r="M226" s="17" t="str">
        <f t="shared" si="29"/>
        <v>BRYAN SCOTT</v>
      </c>
      <c r="N226" s="20">
        <f t="shared" si="30"/>
        <v>1156.3650000000002</v>
      </c>
      <c r="O226" s="20" t="str">
        <f t="shared" si="31"/>
        <v>Sep-2023</v>
      </c>
      <c r="P226" s="17">
        <f t="shared" si="32"/>
        <v>231.27299999999997</v>
      </c>
      <c r="Q226" s="17" t="str">
        <f t="shared" si="33"/>
        <v>Printer Office Supplies</v>
      </c>
      <c r="R226" s="17" t="str">
        <f>IF('sales data'!I226&lt;3000,"Low",IF('sales data'!I226&lt;7999, "Medium","High"))</f>
        <v>Low</v>
      </c>
      <c r="S226" s="17" t="str">
        <f t="shared" si="34"/>
        <v>Regular</v>
      </c>
      <c r="T226" s="17">
        <f t="shared" si="35"/>
        <v>1434.2166666666665</v>
      </c>
    </row>
    <row r="227" spans="1:20">
      <c r="A227">
        <v>7819</v>
      </c>
      <c r="B227" s="2">
        <v>45184</v>
      </c>
      <c r="C227" t="s">
        <v>526</v>
      </c>
      <c r="D227" t="s">
        <v>10</v>
      </c>
      <c r="E227" t="s">
        <v>11</v>
      </c>
      <c r="F227" t="s">
        <v>29</v>
      </c>
      <c r="G227">
        <v>9</v>
      </c>
      <c r="H227" s="20">
        <v>459.25</v>
      </c>
      <c r="I227">
        <v>4133.25</v>
      </c>
      <c r="J227" s="17" t="str">
        <f>IF('Main Data'!I227&gt;=5000,"High", "Low")</f>
        <v>Low</v>
      </c>
      <c r="K227" s="17">
        <f t="shared" si="27"/>
        <v>2023</v>
      </c>
      <c r="L227" s="17" t="str">
        <f t="shared" si="28"/>
        <v>Melinda Adams</v>
      </c>
      <c r="M227" s="17" t="str">
        <f t="shared" si="29"/>
        <v>MELINDA ADAMS</v>
      </c>
      <c r="N227" s="20">
        <f t="shared" si="30"/>
        <v>3719.9249999999997</v>
      </c>
      <c r="O227" s="20" t="str">
        <f t="shared" si="31"/>
        <v>Sep-2023</v>
      </c>
      <c r="P227" s="17">
        <f t="shared" si="32"/>
        <v>743.98500000000001</v>
      </c>
      <c r="Q227" s="17" t="str">
        <f t="shared" si="33"/>
        <v>Desk Office Supplies</v>
      </c>
      <c r="R227" s="17" t="str">
        <f>IF('sales data'!I227&lt;3000,"Low",IF('sales data'!I227&lt;7999, "Medium","High"))</f>
        <v>Medium</v>
      </c>
      <c r="S227" s="17" t="str">
        <f t="shared" si="34"/>
        <v>Regular</v>
      </c>
      <c r="T227" s="17">
        <f t="shared" si="35"/>
        <v>2071.5833333333335</v>
      </c>
    </row>
    <row r="228" spans="1:20">
      <c r="A228">
        <v>9760</v>
      </c>
      <c r="B228" s="2">
        <v>45186</v>
      </c>
      <c r="C228" t="s">
        <v>67</v>
      </c>
      <c r="D228" t="s">
        <v>10</v>
      </c>
      <c r="E228" t="s">
        <v>20</v>
      </c>
      <c r="F228" t="s">
        <v>18</v>
      </c>
      <c r="G228">
        <v>7</v>
      </c>
      <c r="H228" s="20">
        <v>801.86</v>
      </c>
      <c r="I228">
        <v>5613.02</v>
      </c>
      <c r="J228" s="17" t="str">
        <f>IF('Main Data'!I228&gt;=5000,"High", "Low")</f>
        <v>High</v>
      </c>
      <c r="K228" s="17">
        <f t="shared" si="27"/>
        <v>2023</v>
      </c>
      <c r="L228" s="17" t="str">
        <f t="shared" si="28"/>
        <v>Samantha Rice</v>
      </c>
      <c r="M228" s="17" t="str">
        <f t="shared" si="29"/>
        <v>SAMANTHA RICE</v>
      </c>
      <c r="N228" s="20">
        <f t="shared" si="30"/>
        <v>5051.7179999999998</v>
      </c>
      <c r="O228" s="20" t="str">
        <f t="shared" si="31"/>
        <v>Sep-2023</v>
      </c>
      <c r="P228" s="17">
        <f t="shared" si="32"/>
        <v>1010.3436</v>
      </c>
      <c r="Q228" s="17" t="str">
        <f t="shared" si="33"/>
        <v>Pen Electronics</v>
      </c>
      <c r="R228" s="17" t="str">
        <f>IF('sales data'!I228&lt;3000,"Low",IF('sales data'!I228&lt;7999, "Medium","High"))</f>
        <v>Medium</v>
      </c>
      <c r="S228" s="17" t="str">
        <f t="shared" si="34"/>
        <v>Regular</v>
      </c>
      <c r="T228" s="17">
        <f t="shared" si="35"/>
        <v>3677.0400000000004</v>
      </c>
    </row>
    <row r="229" spans="1:20">
      <c r="A229">
        <v>3683</v>
      </c>
      <c r="B229" s="2">
        <v>45186</v>
      </c>
      <c r="C229" t="s">
        <v>678</v>
      </c>
      <c r="D229" t="s">
        <v>25</v>
      </c>
      <c r="E229" t="s">
        <v>20</v>
      </c>
      <c r="F229" t="s">
        <v>29</v>
      </c>
      <c r="G229">
        <v>9</v>
      </c>
      <c r="H229" s="20">
        <v>264</v>
      </c>
      <c r="I229">
        <v>2376</v>
      </c>
      <c r="J229" s="17" t="str">
        <f>IF('Main Data'!I229&gt;=5000,"High", "Low")</f>
        <v>Low</v>
      </c>
      <c r="K229" s="17">
        <f t="shared" si="27"/>
        <v>2023</v>
      </c>
      <c r="L229" s="17" t="str">
        <f t="shared" si="28"/>
        <v>Ryan Torres</v>
      </c>
      <c r="M229" s="17" t="str">
        <f t="shared" si="29"/>
        <v>RYAN TORRES</v>
      </c>
      <c r="N229" s="20">
        <f t="shared" si="30"/>
        <v>2138.4</v>
      </c>
      <c r="O229" s="20" t="str">
        <f t="shared" si="31"/>
        <v>Sep-2023</v>
      </c>
      <c r="P229" s="17">
        <f t="shared" si="32"/>
        <v>427.68</v>
      </c>
      <c r="Q229" s="17" t="str">
        <f t="shared" si="33"/>
        <v>Desk Electronics</v>
      </c>
      <c r="R229" s="17" t="str">
        <f>IF('sales data'!I229&lt;3000,"Low",IF('sales data'!I229&lt;7999, "Medium","High"))</f>
        <v>Low</v>
      </c>
      <c r="S229" s="17" t="str">
        <f t="shared" si="34"/>
        <v>Regular</v>
      </c>
      <c r="T229" s="17">
        <f t="shared" si="35"/>
        <v>4040.7566666666667</v>
      </c>
    </row>
    <row r="230" spans="1:20">
      <c r="A230">
        <v>3270</v>
      </c>
      <c r="B230" s="2">
        <v>45187</v>
      </c>
      <c r="C230" t="s">
        <v>487</v>
      </c>
      <c r="D230" t="s">
        <v>25</v>
      </c>
      <c r="E230" t="s">
        <v>14</v>
      </c>
      <c r="F230" t="s">
        <v>15</v>
      </c>
      <c r="G230">
        <v>5</v>
      </c>
      <c r="H230" s="20">
        <v>987.77</v>
      </c>
      <c r="I230">
        <v>4938.8500000000004</v>
      </c>
      <c r="J230" s="17" t="str">
        <f>IF('Main Data'!I230&gt;=5000,"High", "Low")</f>
        <v>Low</v>
      </c>
      <c r="K230" s="17">
        <f t="shared" si="27"/>
        <v>2023</v>
      </c>
      <c r="L230" s="17" t="str">
        <f t="shared" si="28"/>
        <v>Mrs. Amanda Mclaughlin</v>
      </c>
      <c r="M230" s="17" t="str">
        <f t="shared" si="29"/>
        <v>MRS. AMANDA MCLAUGHLIN</v>
      </c>
      <c r="N230" s="20">
        <f t="shared" si="30"/>
        <v>4444.9650000000001</v>
      </c>
      <c r="O230" s="20" t="str">
        <f t="shared" si="31"/>
        <v>Sep-2023</v>
      </c>
      <c r="P230" s="17">
        <f t="shared" si="32"/>
        <v>888.99300000000005</v>
      </c>
      <c r="Q230" s="17" t="str">
        <f t="shared" si="33"/>
        <v>Table Furniture</v>
      </c>
      <c r="R230" s="17" t="str">
        <f>IF('sales data'!I230&lt;3000,"Low",IF('sales data'!I230&lt;7999, "Medium","High"))</f>
        <v>Medium</v>
      </c>
      <c r="S230" s="17" t="str">
        <f t="shared" si="34"/>
        <v>Regular</v>
      </c>
      <c r="T230" s="17">
        <f t="shared" si="35"/>
        <v>4309.29</v>
      </c>
    </row>
    <row r="231" spans="1:20">
      <c r="A231">
        <v>6166</v>
      </c>
      <c r="B231" s="2">
        <v>45188</v>
      </c>
      <c r="C231" t="s">
        <v>821</v>
      </c>
      <c r="D231" t="s">
        <v>25</v>
      </c>
      <c r="E231" t="s">
        <v>11</v>
      </c>
      <c r="F231" t="s">
        <v>43</v>
      </c>
      <c r="G231">
        <v>2</v>
      </c>
      <c r="H231" s="20">
        <v>767.16</v>
      </c>
      <c r="I231">
        <v>1534.32</v>
      </c>
      <c r="J231" s="17" t="str">
        <f>IF('Main Data'!I231&gt;=5000,"High", "Low")</f>
        <v>Low</v>
      </c>
      <c r="K231" s="17">
        <f t="shared" si="27"/>
        <v>2023</v>
      </c>
      <c r="L231" s="17" t="str">
        <f t="shared" si="28"/>
        <v>Samantha Edwards</v>
      </c>
      <c r="M231" s="17" t="str">
        <f t="shared" si="29"/>
        <v>SAMANTHA EDWARDS</v>
      </c>
      <c r="N231" s="20">
        <f t="shared" si="30"/>
        <v>1380.8879999999999</v>
      </c>
      <c r="O231" s="20" t="str">
        <f t="shared" si="31"/>
        <v>Sep-2023</v>
      </c>
      <c r="P231" s="17">
        <f t="shared" si="32"/>
        <v>276.17759999999998</v>
      </c>
      <c r="Q231" s="17" t="str">
        <f t="shared" si="33"/>
        <v>Chair Office Supplies</v>
      </c>
      <c r="R231" s="17" t="str">
        <f>IF('sales data'!I231&lt;3000,"Low",IF('sales data'!I231&lt;7999, "Medium","High"))</f>
        <v>Low</v>
      </c>
      <c r="S231" s="17" t="str">
        <f t="shared" si="34"/>
        <v>Regular</v>
      </c>
      <c r="T231" s="17">
        <f t="shared" si="35"/>
        <v>2949.7233333333334</v>
      </c>
    </row>
    <row r="232" spans="1:20">
      <c r="A232">
        <v>3448</v>
      </c>
      <c r="B232" s="2">
        <v>45189</v>
      </c>
      <c r="C232" t="s">
        <v>702</v>
      </c>
      <c r="D232" t="s">
        <v>31</v>
      </c>
      <c r="E232" t="s">
        <v>20</v>
      </c>
      <c r="F232" t="s">
        <v>15</v>
      </c>
      <c r="G232">
        <v>1</v>
      </c>
      <c r="H232" s="20">
        <v>104.58</v>
      </c>
      <c r="I232">
        <v>104.58</v>
      </c>
      <c r="J232" s="17" t="str">
        <f>IF('Main Data'!I232&gt;=5000,"High", "Low")</f>
        <v>Low</v>
      </c>
      <c r="K232" s="17">
        <f t="shared" si="27"/>
        <v>2023</v>
      </c>
      <c r="L232" s="17" t="str">
        <f t="shared" si="28"/>
        <v>Amy Anderson</v>
      </c>
      <c r="M232" s="17" t="str">
        <f t="shared" si="29"/>
        <v>AMY ANDERSON</v>
      </c>
      <c r="N232" s="20">
        <f t="shared" si="30"/>
        <v>94.122</v>
      </c>
      <c r="O232" s="20" t="str">
        <f t="shared" si="31"/>
        <v>Sep-2023</v>
      </c>
      <c r="P232" s="17">
        <f t="shared" si="32"/>
        <v>18.824400000000001</v>
      </c>
      <c r="Q232" s="17" t="str">
        <f t="shared" si="33"/>
        <v>Table Electronics</v>
      </c>
      <c r="R232" s="17" t="str">
        <f>IF('sales data'!I232&lt;3000,"Low",IF('sales data'!I232&lt;7999, "Medium","High"))</f>
        <v>Low</v>
      </c>
      <c r="S232" s="17" t="str">
        <f t="shared" si="34"/>
        <v>Regular</v>
      </c>
      <c r="T232" s="17">
        <f t="shared" si="35"/>
        <v>2192.5833333333335</v>
      </c>
    </row>
    <row r="233" spans="1:20">
      <c r="A233">
        <v>8168</v>
      </c>
      <c r="B233" s="2">
        <v>45190</v>
      </c>
      <c r="C233" t="s">
        <v>622</v>
      </c>
      <c r="D233" t="s">
        <v>31</v>
      </c>
      <c r="E233" t="s">
        <v>11</v>
      </c>
      <c r="F233" t="s">
        <v>29</v>
      </c>
      <c r="G233">
        <v>8</v>
      </c>
      <c r="H233" s="20">
        <v>698.51</v>
      </c>
      <c r="I233">
        <v>5588.08</v>
      </c>
      <c r="J233" s="17" t="str">
        <f>IF('Main Data'!I233&gt;=5000,"High", "Low")</f>
        <v>High</v>
      </c>
      <c r="K233" s="17">
        <f t="shared" si="27"/>
        <v>2023</v>
      </c>
      <c r="L233" s="17" t="str">
        <f t="shared" si="28"/>
        <v>Lori Stevens</v>
      </c>
      <c r="M233" s="17" t="str">
        <f t="shared" si="29"/>
        <v>LORI STEVENS</v>
      </c>
      <c r="N233" s="20">
        <f t="shared" si="30"/>
        <v>5029.2719999999999</v>
      </c>
      <c r="O233" s="20" t="str">
        <f t="shared" si="31"/>
        <v>Sep-2023</v>
      </c>
      <c r="P233" s="17">
        <f t="shared" si="32"/>
        <v>1005.8543999999999</v>
      </c>
      <c r="Q233" s="17" t="str">
        <f t="shared" si="33"/>
        <v>Desk Office Supplies</v>
      </c>
      <c r="R233" s="17" t="str">
        <f>IF('sales data'!I233&lt;3000,"Low",IF('sales data'!I233&lt;7999, "Medium","High"))</f>
        <v>Medium</v>
      </c>
      <c r="S233" s="17" t="str">
        <f t="shared" si="34"/>
        <v>Regular</v>
      </c>
      <c r="T233" s="17">
        <f t="shared" si="35"/>
        <v>2408.9933333333333</v>
      </c>
    </row>
    <row r="234" spans="1:20">
      <c r="A234">
        <v>2069</v>
      </c>
      <c r="B234" s="2">
        <v>45191</v>
      </c>
      <c r="C234" t="s">
        <v>232</v>
      </c>
      <c r="D234" t="s">
        <v>25</v>
      </c>
      <c r="E234" t="s">
        <v>11</v>
      </c>
      <c r="F234" t="s">
        <v>29</v>
      </c>
      <c r="G234">
        <v>2</v>
      </c>
      <c r="H234" s="20">
        <v>943.3</v>
      </c>
      <c r="I234">
        <v>1886.6</v>
      </c>
      <c r="J234" s="17" t="str">
        <f>IF('Main Data'!I234&gt;=5000,"High", "Low")</f>
        <v>Low</v>
      </c>
      <c r="K234" s="17">
        <f t="shared" si="27"/>
        <v>2023</v>
      </c>
      <c r="L234" s="17" t="str">
        <f t="shared" si="28"/>
        <v>Michael Anderson</v>
      </c>
      <c r="M234" s="17" t="str">
        <f t="shared" si="29"/>
        <v>MICHAEL ANDERSON</v>
      </c>
      <c r="N234" s="20">
        <f t="shared" si="30"/>
        <v>1697.94</v>
      </c>
      <c r="O234" s="20" t="str">
        <f t="shared" si="31"/>
        <v>Sep-2023</v>
      </c>
      <c r="P234" s="17">
        <f t="shared" si="32"/>
        <v>339.58799999999997</v>
      </c>
      <c r="Q234" s="17" t="str">
        <f t="shared" si="33"/>
        <v>Desk Office Supplies</v>
      </c>
      <c r="R234" s="17" t="str">
        <f>IF('sales data'!I234&lt;3000,"Low",IF('sales data'!I234&lt;7999, "Medium","High"))</f>
        <v>Low</v>
      </c>
      <c r="S234" s="17" t="str">
        <f t="shared" si="34"/>
        <v>Regular</v>
      </c>
      <c r="T234" s="17">
        <f t="shared" si="35"/>
        <v>2526.42</v>
      </c>
    </row>
    <row r="235" spans="1:20">
      <c r="A235">
        <v>8774</v>
      </c>
      <c r="B235" s="2">
        <v>45192</v>
      </c>
      <c r="C235" t="s">
        <v>74</v>
      </c>
      <c r="D235" t="s">
        <v>10</v>
      </c>
      <c r="E235" t="s">
        <v>11</v>
      </c>
      <c r="F235" t="s">
        <v>43</v>
      </c>
      <c r="G235">
        <v>4</v>
      </c>
      <c r="H235" s="20">
        <v>147.96</v>
      </c>
      <c r="I235">
        <v>591.84</v>
      </c>
      <c r="J235" s="17" t="str">
        <f>IF('Main Data'!I235&gt;=5000,"High", "Low")</f>
        <v>Low</v>
      </c>
      <c r="K235" s="17">
        <f t="shared" si="27"/>
        <v>2023</v>
      </c>
      <c r="L235" s="17" t="str">
        <f t="shared" si="28"/>
        <v>Zachary Knox</v>
      </c>
      <c r="M235" s="17" t="str">
        <f t="shared" si="29"/>
        <v>ZACHARY KNOX</v>
      </c>
      <c r="N235" s="20">
        <f t="shared" si="30"/>
        <v>532.65600000000006</v>
      </c>
      <c r="O235" s="20" t="str">
        <f t="shared" si="31"/>
        <v>Sep-2023</v>
      </c>
      <c r="P235" s="17">
        <f t="shared" si="32"/>
        <v>106.5312</v>
      </c>
      <c r="Q235" s="17" t="str">
        <f t="shared" si="33"/>
        <v>Chair Office Supplies</v>
      </c>
      <c r="R235" s="17" t="str">
        <f>IF('sales data'!I235&lt;3000,"Low",IF('sales data'!I235&lt;7999, "Medium","High"))</f>
        <v>Low</v>
      </c>
      <c r="S235" s="17" t="str">
        <f t="shared" si="34"/>
        <v>Regular</v>
      </c>
      <c r="T235" s="17">
        <f t="shared" si="35"/>
        <v>2688.84</v>
      </c>
    </row>
    <row r="236" spans="1:20">
      <c r="A236">
        <v>2997</v>
      </c>
      <c r="B236" s="2">
        <v>45192</v>
      </c>
      <c r="C236" t="s">
        <v>346</v>
      </c>
      <c r="D236" t="s">
        <v>10</v>
      </c>
      <c r="E236" t="s">
        <v>11</v>
      </c>
      <c r="F236" t="s">
        <v>12</v>
      </c>
      <c r="G236">
        <v>6</v>
      </c>
      <c r="H236" s="20">
        <v>686.46</v>
      </c>
      <c r="I236">
        <v>4118.76</v>
      </c>
      <c r="J236" s="17" t="str">
        <f>IF('Main Data'!I236&gt;=5000,"High", "Low")</f>
        <v>Low</v>
      </c>
      <c r="K236" s="17">
        <f t="shared" si="27"/>
        <v>2023</v>
      </c>
      <c r="L236" s="17" t="str">
        <f t="shared" si="28"/>
        <v>Sarah Williamson</v>
      </c>
      <c r="M236" s="17" t="str">
        <f t="shared" si="29"/>
        <v>SARAH WILLIAMSON</v>
      </c>
      <c r="N236" s="20">
        <f t="shared" si="30"/>
        <v>3706.8840000000005</v>
      </c>
      <c r="O236" s="20" t="str">
        <f t="shared" si="31"/>
        <v>Sep-2023</v>
      </c>
      <c r="P236" s="17">
        <f t="shared" si="32"/>
        <v>741.3768</v>
      </c>
      <c r="Q236" s="17" t="str">
        <f t="shared" si="33"/>
        <v>Monitor Office Supplies</v>
      </c>
      <c r="R236" s="17" t="str">
        <f>IF('sales data'!I236&lt;3000,"Low",IF('sales data'!I236&lt;7999, "Medium","High"))</f>
        <v>Medium</v>
      </c>
      <c r="S236" s="17" t="str">
        <f t="shared" si="34"/>
        <v>Regular</v>
      </c>
      <c r="T236" s="17">
        <f t="shared" si="35"/>
        <v>2199.0666666666671</v>
      </c>
    </row>
    <row r="237" spans="1:20">
      <c r="A237">
        <v>4099</v>
      </c>
      <c r="B237" s="2">
        <v>45192</v>
      </c>
      <c r="C237" t="s">
        <v>594</v>
      </c>
      <c r="D237" t="s">
        <v>31</v>
      </c>
      <c r="E237" t="s">
        <v>11</v>
      </c>
      <c r="F237" t="s">
        <v>12</v>
      </c>
      <c r="G237">
        <v>2</v>
      </c>
      <c r="H237" s="20">
        <v>662.3</v>
      </c>
      <c r="I237">
        <v>1324.6</v>
      </c>
      <c r="J237" s="17" t="str">
        <f>IF('Main Data'!I237&gt;=5000,"High", "Low")</f>
        <v>Low</v>
      </c>
      <c r="K237" s="17">
        <f t="shared" si="27"/>
        <v>2023</v>
      </c>
      <c r="L237" s="17" t="str">
        <f t="shared" si="28"/>
        <v>John Coleman</v>
      </c>
      <c r="M237" s="17" t="str">
        <f t="shared" si="29"/>
        <v>JOHN COLEMAN</v>
      </c>
      <c r="N237" s="20">
        <f t="shared" si="30"/>
        <v>1192.1399999999999</v>
      </c>
      <c r="O237" s="20" t="str">
        <f t="shared" si="31"/>
        <v>Sep-2023</v>
      </c>
      <c r="P237" s="17">
        <f t="shared" si="32"/>
        <v>238.42799999999997</v>
      </c>
      <c r="Q237" s="17" t="str">
        <f t="shared" si="33"/>
        <v>Monitor Office Supplies</v>
      </c>
      <c r="R237" s="17" t="str">
        <f>IF('sales data'!I237&lt;3000,"Low",IF('sales data'!I237&lt;7999, "Medium","High"))</f>
        <v>Low</v>
      </c>
      <c r="S237" s="17" t="str">
        <f t="shared" si="34"/>
        <v>Regular</v>
      </c>
      <c r="T237" s="17">
        <f t="shared" si="35"/>
        <v>2011.7333333333336</v>
      </c>
    </row>
    <row r="238" spans="1:20">
      <c r="A238">
        <v>1877</v>
      </c>
      <c r="B238" s="2">
        <v>45194</v>
      </c>
      <c r="C238" t="s">
        <v>41</v>
      </c>
      <c r="D238" t="s">
        <v>25</v>
      </c>
      <c r="E238" t="s">
        <v>20</v>
      </c>
      <c r="F238" t="s">
        <v>29</v>
      </c>
      <c r="G238">
        <v>2</v>
      </c>
      <c r="H238" s="20">
        <v>22.87</v>
      </c>
      <c r="I238">
        <v>45.74</v>
      </c>
      <c r="J238" s="17" t="str">
        <f>IF('Main Data'!I238&gt;=5000,"High", "Low")</f>
        <v>Low</v>
      </c>
      <c r="K238" s="17">
        <f t="shared" si="27"/>
        <v>2023</v>
      </c>
      <c r="L238" s="17" t="str">
        <f t="shared" si="28"/>
        <v>Haley Hall</v>
      </c>
      <c r="M238" s="17" t="str">
        <f t="shared" si="29"/>
        <v>HALEY HALL</v>
      </c>
      <c r="N238" s="20">
        <f t="shared" si="30"/>
        <v>41.166000000000004</v>
      </c>
      <c r="O238" s="20" t="str">
        <f t="shared" si="31"/>
        <v>Sep-2023</v>
      </c>
      <c r="P238" s="17">
        <f t="shared" si="32"/>
        <v>8.2332000000000001</v>
      </c>
      <c r="Q238" s="17" t="str">
        <f t="shared" si="33"/>
        <v>Desk Electronics</v>
      </c>
      <c r="R238" s="17" t="str">
        <f>IF('sales data'!I238&lt;3000,"Low",IF('sales data'!I238&lt;7999, "Medium","High"))</f>
        <v>Low</v>
      </c>
      <c r="S238" s="17" t="str">
        <f t="shared" si="34"/>
        <v>Regular</v>
      </c>
      <c r="T238" s="17">
        <f t="shared" si="35"/>
        <v>1829.7</v>
      </c>
    </row>
    <row r="239" spans="1:20">
      <c r="A239">
        <v>7669</v>
      </c>
      <c r="B239" s="2">
        <v>45194</v>
      </c>
      <c r="C239" t="s">
        <v>192</v>
      </c>
      <c r="D239" t="s">
        <v>10</v>
      </c>
      <c r="E239" t="s">
        <v>11</v>
      </c>
      <c r="F239" t="s">
        <v>18</v>
      </c>
      <c r="G239">
        <v>5</v>
      </c>
      <c r="H239" s="20">
        <v>871.4</v>
      </c>
      <c r="I239">
        <v>4357</v>
      </c>
      <c r="J239" s="17" t="str">
        <f>IF('Main Data'!I239&gt;=5000,"High", "Low")</f>
        <v>Low</v>
      </c>
      <c r="K239" s="17">
        <f t="shared" si="27"/>
        <v>2023</v>
      </c>
      <c r="L239" s="17" t="str">
        <f t="shared" si="28"/>
        <v>Brandy Johnson</v>
      </c>
      <c r="M239" s="17" t="str">
        <f t="shared" si="29"/>
        <v>BRANDY JOHNSON</v>
      </c>
      <c r="N239" s="20">
        <f t="shared" si="30"/>
        <v>3921.3</v>
      </c>
      <c r="O239" s="20" t="str">
        <f t="shared" si="31"/>
        <v>Sep-2023</v>
      </c>
      <c r="P239" s="17">
        <f t="shared" si="32"/>
        <v>784.26</v>
      </c>
      <c r="Q239" s="17" t="str">
        <f t="shared" si="33"/>
        <v>Pen Office Supplies</v>
      </c>
      <c r="R239" s="17" t="str">
        <f>IF('sales data'!I239&lt;3000,"Low",IF('sales data'!I239&lt;7999, "Medium","High"))</f>
        <v>Medium</v>
      </c>
      <c r="S239" s="17" t="str">
        <f t="shared" si="34"/>
        <v>Regular</v>
      </c>
      <c r="T239" s="17">
        <f t="shared" si="35"/>
        <v>1909.1133333333335</v>
      </c>
    </row>
    <row r="240" spans="1:20">
      <c r="A240">
        <v>6216</v>
      </c>
      <c r="B240" s="2">
        <v>45194</v>
      </c>
      <c r="C240" t="s">
        <v>233</v>
      </c>
      <c r="D240" t="s">
        <v>25</v>
      </c>
      <c r="E240" t="s">
        <v>11</v>
      </c>
      <c r="F240" t="s">
        <v>26</v>
      </c>
      <c r="G240">
        <v>1</v>
      </c>
      <c r="H240" s="20">
        <v>653.15</v>
      </c>
      <c r="I240">
        <v>653.15</v>
      </c>
      <c r="J240" s="17" t="str">
        <f>IF('Main Data'!I240&gt;=5000,"High", "Low")</f>
        <v>Low</v>
      </c>
      <c r="K240" s="17">
        <f t="shared" si="27"/>
        <v>2023</v>
      </c>
      <c r="L240" s="17" t="str">
        <f t="shared" si="28"/>
        <v>Marvin Sanchez</v>
      </c>
      <c r="M240" s="17" t="str">
        <f t="shared" si="29"/>
        <v>MARVIN SANCHEZ</v>
      </c>
      <c r="N240" s="20">
        <f t="shared" si="30"/>
        <v>587.83500000000004</v>
      </c>
      <c r="O240" s="20" t="str">
        <f t="shared" si="31"/>
        <v>Sep-2023</v>
      </c>
      <c r="P240" s="17">
        <f t="shared" si="32"/>
        <v>117.56699999999999</v>
      </c>
      <c r="Q240" s="17" t="str">
        <f t="shared" si="33"/>
        <v>Printer Office Supplies</v>
      </c>
      <c r="R240" s="17" t="str">
        <f>IF('sales data'!I240&lt;3000,"Low",IF('sales data'!I240&lt;7999, "Medium","High"))</f>
        <v>Low</v>
      </c>
      <c r="S240" s="17" t="str">
        <f t="shared" si="34"/>
        <v>Regular</v>
      </c>
      <c r="T240" s="17">
        <f t="shared" si="35"/>
        <v>1685.2966666666664</v>
      </c>
    </row>
    <row r="241" spans="1:20">
      <c r="A241">
        <v>4594</v>
      </c>
      <c r="B241" s="2">
        <v>45194</v>
      </c>
      <c r="C241" t="s">
        <v>677</v>
      </c>
      <c r="D241" t="s">
        <v>31</v>
      </c>
      <c r="E241" t="s">
        <v>11</v>
      </c>
      <c r="F241" t="s">
        <v>29</v>
      </c>
      <c r="G241">
        <v>8</v>
      </c>
      <c r="H241" s="20">
        <v>571.64</v>
      </c>
      <c r="I241">
        <v>4573.12</v>
      </c>
      <c r="J241" s="17" t="str">
        <f>IF('Main Data'!I241&gt;=5000,"High", "Low")</f>
        <v>Low</v>
      </c>
      <c r="K241" s="17">
        <f t="shared" si="27"/>
        <v>2023</v>
      </c>
      <c r="L241" s="17" t="str">
        <f t="shared" si="28"/>
        <v>Janet Jackson</v>
      </c>
      <c r="M241" s="17" t="str">
        <f t="shared" si="29"/>
        <v>JANET JACKSON</v>
      </c>
      <c r="N241" s="20">
        <f t="shared" si="30"/>
        <v>4115.808</v>
      </c>
      <c r="O241" s="20" t="str">
        <f t="shared" si="31"/>
        <v>Sep-2023</v>
      </c>
      <c r="P241" s="17">
        <f t="shared" si="32"/>
        <v>823.16159999999991</v>
      </c>
      <c r="Q241" s="17" t="str">
        <f t="shared" si="33"/>
        <v>Desk Office Supplies</v>
      </c>
      <c r="R241" s="17" t="str">
        <f>IF('sales data'!I241&lt;3000,"Low",IF('sales data'!I241&lt;7999, "Medium","High"))</f>
        <v>Medium</v>
      </c>
      <c r="S241" s="17" t="str">
        <f t="shared" si="34"/>
        <v>First Timer</v>
      </c>
      <c r="T241" s="17">
        <f t="shared" si="35"/>
        <v>3194.4233333333336</v>
      </c>
    </row>
    <row r="242" spans="1:20">
      <c r="A242">
        <v>7966</v>
      </c>
      <c r="B242" s="2">
        <v>45195</v>
      </c>
      <c r="C242" t="s">
        <v>889</v>
      </c>
      <c r="D242" t="s">
        <v>17</v>
      </c>
      <c r="E242" t="s">
        <v>20</v>
      </c>
      <c r="F242" t="s">
        <v>26</v>
      </c>
      <c r="G242">
        <v>3</v>
      </c>
      <c r="H242" s="20">
        <v>552.48</v>
      </c>
      <c r="I242">
        <v>1657.44</v>
      </c>
      <c r="J242" s="17" t="str">
        <f>IF('Main Data'!I242&gt;=5000,"High", "Low")</f>
        <v>Low</v>
      </c>
      <c r="K242" s="17">
        <f t="shared" si="27"/>
        <v>2023</v>
      </c>
      <c r="L242" s="17" t="str">
        <f t="shared" si="28"/>
        <v>Margaret Taylor</v>
      </c>
      <c r="M242" s="17" t="str">
        <f t="shared" si="29"/>
        <v>MARGARET TAYLOR</v>
      </c>
      <c r="N242" s="20">
        <f t="shared" si="30"/>
        <v>1491.6960000000001</v>
      </c>
      <c r="O242" s="20" t="str">
        <f t="shared" si="31"/>
        <v>Sep-2023</v>
      </c>
      <c r="P242" s="17">
        <f t="shared" si="32"/>
        <v>298.33920000000001</v>
      </c>
      <c r="Q242" s="17" t="str">
        <f t="shared" si="33"/>
        <v>Printer Electronics</v>
      </c>
      <c r="R242" s="17" t="str">
        <f>IF('sales data'!I242&lt;3000,"Low",IF('sales data'!I242&lt;7999, "Medium","High"))</f>
        <v>Low</v>
      </c>
      <c r="S242" s="17" t="str">
        <f t="shared" si="34"/>
        <v>Regular</v>
      </c>
      <c r="T242" s="17">
        <f t="shared" si="35"/>
        <v>2294.5699999999997</v>
      </c>
    </row>
    <row r="243" spans="1:20">
      <c r="A243">
        <v>5638</v>
      </c>
      <c r="B243" s="2">
        <v>45196</v>
      </c>
      <c r="C243" t="s">
        <v>453</v>
      </c>
      <c r="D243" t="s">
        <v>17</v>
      </c>
      <c r="E243" t="s">
        <v>14</v>
      </c>
      <c r="F243" t="s">
        <v>18</v>
      </c>
      <c r="G243">
        <v>4</v>
      </c>
      <c r="H243" s="20">
        <v>457.8</v>
      </c>
      <c r="I243">
        <v>1831.2</v>
      </c>
      <c r="J243" s="17" t="str">
        <f>IF('Main Data'!I243&gt;=5000,"High", "Low")</f>
        <v>Low</v>
      </c>
      <c r="K243" s="17">
        <f t="shared" si="27"/>
        <v>2023</v>
      </c>
      <c r="L243" s="17" t="str">
        <f t="shared" si="28"/>
        <v>Terry Hernandez</v>
      </c>
      <c r="M243" s="17" t="str">
        <f t="shared" si="29"/>
        <v>TERRY HERNANDEZ</v>
      </c>
      <c r="N243" s="20">
        <f t="shared" si="30"/>
        <v>1648.0800000000002</v>
      </c>
      <c r="O243" s="20" t="str">
        <f t="shared" si="31"/>
        <v>Sep-2023</v>
      </c>
      <c r="P243" s="17">
        <f t="shared" si="32"/>
        <v>329.61599999999999</v>
      </c>
      <c r="Q243" s="17" t="str">
        <f t="shared" si="33"/>
        <v>Pen Furniture</v>
      </c>
      <c r="R243" s="17" t="str">
        <f>IF('sales data'!I243&lt;3000,"Low",IF('sales data'!I243&lt;7999, "Medium","High"))</f>
        <v>Low</v>
      </c>
      <c r="S243" s="17" t="str">
        <f t="shared" si="34"/>
        <v>Regular</v>
      </c>
      <c r="T243" s="17">
        <f t="shared" si="35"/>
        <v>2687.2533333333331</v>
      </c>
    </row>
    <row r="244" spans="1:20">
      <c r="A244">
        <v>7855</v>
      </c>
      <c r="B244" s="2">
        <v>45196</v>
      </c>
      <c r="C244" t="s">
        <v>951</v>
      </c>
      <c r="D244" t="s">
        <v>31</v>
      </c>
      <c r="E244" t="s">
        <v>20</v>
      </c>
      <c r="F244" t="s">
        <v>29</v>
      </c>
      <c r="G244">
        <v>6</v>
      </c>
      <c r="H244" s="20">
        <v>647.47</v>
      </c>
      <c r="I244">
        <v>3884.82</v>
      </c>
      <c r="J244" s="17" t="str">
        <f>IF('Main Data'!I244&gt;=5000,"High", "Low")</f>
        <v>Low</v>
      </c>
      <c r="K244" s="17">
        <f t="shared" si="27"/>
        <v>2023</v>
      </c>
      <c r="L244" s="17" t="str">
        <f t="shared" si="28"/>
        <v>William Baker</v>
      </c>
      <c r="M244" s="17" t="str">
        <f t="shared" si="29"/>
        <v>WILLIAM BAKER</v>
      </c>
      <c r="N244" s="20">
        <f t="shared" si="30"/>
        <v>3496.3380000000006</v>
      </c>
      <c r="O244" s="20" t="str">
        <f t="shared" si="31"/>
        <v>Sep-2023</v>
      </c>
      <c r="P244" s="17">
        <f t="shared" si="32"/>
        <v>699.26760000000002</v>
      </c>
      <c r="Q244" s="17" t="str">
        <f t="shared" si="33"/>
        <v>Desk Electronics</v>
      </c>
      <c r="R244" s="17" t="str">
        <f>IF('sales data'!I244&lt;3000,"Low",IF('sales data'!I244&lt;7999, "Medium","High"))</f>
        <v>Medium</v>
      </c>
      <c r="S244" s="17" t="str">
        <f t="shared" si="34"/>
        <v>First Timer</v>
      </c>
      <c r="T244" s="17">
        <f t="shared" si="35"/>
        <v>2457.8200000000002</v>
      </c>
    </row>
    <row r="245" spans="1:20">
      <c r="A245">
        <v>7955</v>
      </c>
      <c r="B245" s="2">
        <v>45197</v>
      </c>
      <c r="C245" t="s">
        <v>344</v>
      </c>
      <c r="D245" t="s">
        <v>25</v>
      </c>
      <c r="E245" t="s">
        <v>11</v>
      </c>
      <c r="F245" t="s">
        <v>29</v>
      </c>
      <c r="G245">
        <v>3</v>
      </c>
      <c r="H245" s="20">
        <v>330.37</v>
      </c>
      <c r="I245">
        <v>991.11</v>
      </c>
      <c r="J245" s="17" t="str">
        <f>IF('Main Data'!I245&gt;=5000,"High", "Low")</f>
        <v>Low</v>
      </c>
      <c r="K245" s="17">
        <f t="shared" si="27"/>
        <v>2023</v>
      </c>
      <c r="L245" s="17" t="str">
        <f t="shared" si="28"/>
        <v>Mark Ruiz</v>
      </c>
      <c r="M245" s="17" t="str">
        <f t="shared" si="29"/>
        <v>MARK RUIZ</v>
      </c>
      <c r="N245" s="20">
        <f t="shared" si="30"/>
        <v>891.99900000000002</v>
      </c>
      <c r="O245" s="20" t="str">
        <f t="shared" si="31"/>
        <v>Sep-2023</v>
      </c>
      <c r="P245" s="17">
        <f t="shared" si="32"/>
        <v>178.3998</v>
      </c>
      <c r="Q245" s="17" t="str">
        <f t="shared" si="33"/>
        <v>Desk Office Supplies</v>
      </c>
      <c r="R245" s="17" t="str">
        <f>IF('sales data'!I245&lt;3000,"Low",IF('sales data'!I245&lt;7999, "Medium","High"))</f>
        <v>Low</v>
      </c>
      <c r="S245" s="17" t="str">
        <f t="shared" si="34"/>
        <v>Regular</v>
      </c>
      <c r="T245" s="17">
        <f t="shared" si="35"/>
        <v>2235.71</v>
      </c>
    </row>
    <row r="246" spans="1:20">
      <c r="A246">
        <v>4294</v>
      </c>
      <c r="B246" s="2">
        <v>45197</v>
      </c>
      <c r="C246" t="s">
        <v>618</v>
      </c>
      <c r="D246" t="s">
        <v>25</v>
      </c>
      <c r="E246" t="s">
        <v>14</v>
      </c>
      <c r="F246" t="s">
        <v>15</v>
      </c>
      <c r="G246">
        <v>1</v>
      </c>
      <c r="H246" s="20">
        <v>15.7</v>
      </c>
      <c r="I246">
        <v>15.7</v>
      </c>
      <c r="J246" s="17" t="str">
        <f>IF('Main Data'!I246&gt;=5000,"High", "Low")</f>
        <v>Low</v>
      </c>
      <c r="K246" s="17">
        <f t="shared" si="27"/>
        <v>2023</v>
      </c>
      <c r="L246" s="17" t="str">
        <f t="shared" si="28"/>
        <v>Jordan Reid</v>
      </c>
      <c r="M246" s="17" t="str">
        <f t="shared" si="29"/>
        <v>JORDAN REID</v>
      </c>
      <c r="N246" s="20">
        <f t="shared" si="30"/>
        <v>14.129999999999999</v>
      </c>
      <c r="O246" s="20" t="str">
        <f t="shared" si="31"/>
        <v>Sep-2023</v>
      </c>
      <c r="P246" s="17">
        <f t="shared" si="32"/>
        <v>2.8259999999999996</v>
      </c>
      <c r="Q246" s="17" t="str">
        <f t="shared" si="33"/>
        <v>Table Furniture</v>
      </c>
      <c r="R246" s="17" t="str">
        <f>IF('sales data'!I246&lt;3000,"Low",IF('sales data'!I246&lt;7999, "Medium","High"))</f>
        <v>Low</v>
      </c>
      <c r="S246" s="17" t="str">
        <f t="shared" si="34"/>
        <v>Regular</v>
      </c>
      <c r="T246" s="17">
        <f t="shared" si="35"/>
        <v>1630.5433333333333</v>
      </c>
    </row>
    <row r="247" spans="1:20">
      <c r="A247">
        <v>3588</v>
      </c>
      <c r="B247" s="2">
        <v>45197</v>
      </c>
      <c r="C247" t="s">
        <v>774</v>
      </c>
      <c r="D247" t="s">
        <v>17</v>
      </c>
      <c r="E247" t="s">
        <v>14</v>
      </c>
      <c r="F247" t="s">
        <v>15</v>
      </c>
      <c r="G247">
        <v>6</v>
      </c>
      <c r="H247" s="20">
        <v>544.55999999999995</v>
      </c>
      <c r="I247">
        <v>3267.36</v>
      </c>
      <c r="J247" s="17" t="str">
        <f>IF('Main Data'!I247&gt;=5000,"High", "Low")</f>
        <v>Low</v>
      </c>
      <c r="K247" s="17">
        <f t="shared" si="27"/>
        <v>2023</v>
      </c>
      <c r="L247" s="17" t="str">
        <f t="shared" si="28"/>
        <v>Melvin Chase</v>
      </c>
      <c r="M247" s="17" t="str">
        <f t="shared" si="29"/>
        <v>MELVIN CHASE</v>
      </c>
      <c r="N247" s="20">
        <f t="shared" si="30"/>
        <v>2940.6239999999998</v>
      </c>
      <c r="O247" s="20" t="str">
        <f t="shared" si="31"/>
        <v>Sep-2023</v>
      </c>
      <c r="P247" s="17">
        <f t="shared" si="32"/>
        <v>588.12480000000005</v>
      </c>
      <c r="Q247" s="17" t="str">
        <f t="shared" si="33"/>
        <v>Table Furniture</v>
      </c>
      <c r="R247" s="17" t="str">
        <f>IF('sales data'!I247&lt;3000,"Low",IF('sales data'!I247&lt;7999, "Medium","High"))</f>
        <v>Medium</v>
      </c>
      <c r="S247" s="17" t="str">
        <f t="shared" si="34"/>
        <v>First Timer</v>
      </c>
      <c r="T247" s="17">
        <f t="shared" si="35"/>
        <v>1424.7233333333334</v>
      </c>
    </row>
    <row r="248" spans="1:20">
      <c r="A248">
        <v>5556</v>
      </c>
      <c r="B248" s="2">
        <v>45198</v>
      </c>
      <c r="C248" t="s">
        <v>828</v>
      </c>
      <c r="D248" t="s">
        <v>31</v>
      </c>
      <c r="E248" t="s">
        <v>20</v>
      </c>
      <c r="F248" t="s">
        <v>43</v>
      </c>
      <c r="G248">
        <v>9</v>
      </c>
      <c r="H248" s="20">
        <v>35.549999999999997</v>
      </c>
      <c r="I248">
        <v>319.95</v>
      </c>
      <c r="J248" s="17" t="str">
        <f>IF('Main Data'!I248&gt;=5000,"High", "Low")</f>
        <v>Low</v>
      </c>
      <c r="K248" s="17">
        <f t="shared" si="27"/>
        <v>2023</v>
      </c>
      <c r="L248" s="17" t="str">
        <f t="shared" si="28"/>
        <v>Lucas Whitaker</v>
      </c>
      <c r="M248" s="17" t="str">
        <f t="shared" si="29"/>
        <v>LUCAS WHITAKER</v>
      </c>
      <c r="N248" s="20">
        <f t="shared" si="30"/>
        <v>287.95499999999998</v>
      </c>
      <c r="O248" s="20" t="str">
        <f t="shared" si="31"/>
        <v>Sep-2023</v>
      </c>
      <c r="P248" s="17">
        <f t="shared" si="32"/>
        <v>57.590999999999994</v>
      </c>
      <c r="Q248" s="17" t="str">
        <f t="shared" si="33"/>
        <v>Chair Electronics</v>
      </c>
      <c r="R248" s="17" t="str">
        <f>IF('sales data'!I248&lt;3000,"Low",IF('sales data'!I248&lt;7999, "Medium","High"))</f>
        <v>Low</v>
      </c>
      <c r="S248" s="17" t="str">
        <f t="shared" si="34"/>
        <v>Regular</v>
      </c>
      <c r="T248" s="17">
        <f t="shared" si="35"/>
        <v>1201.0033333333333</v>
      </c>
    </row>
    <row r="249" spans="1:20">
      <c r="A249">
        <v>8209</v>
      </c>
      <c r="B249" s="2">
        <v>45199</v>
      </c>
      <c r="C249" t="s">
        <v>735</v>
      </c>
      <c r="D249" t="s">
        <v>25</v>
      </c>
      <c r="E249" t="s">
        <v>11</v>
      </c>
      <c r="F249" t="s">
        <v>18</v>
      </c>
      <c r="G249">
        <v>2</v>
      </c>
      <c r="H249" s="20">
        <v>330.14</v>
      </c>
      <c r="I249">
        <v>660.28</v>
      </c>
      <c r="J249" s="17" t="str">
        <f>IF('Main Data'!I249&gt;=5000,"High", "Low")</f>
        <v>Low</v>
      </c>
      <c r="K249" s="17">
        <f t="shared" si="27"/>
        <v>2023</v>
      </c>
      <c r="L249" s="17" t="str">
        <f t="shared" si="28"/>
        <v>Marcus Garza</v>
      </c>
      <c r="M249" s="17" t="str">
        <f t="shared" si="29"/>
        <v>MARCUS GARZA</v>
      </c>
      <c r="N249" s="20">
        <f t="shared" si="30"/>
        <v>594.25199999999995</v>
      </c>
      <c r="O249" s="20" t="str">
        <f t="shared" si="31"/>
        <v>Sep-2023</v>
      </c>
      <c r="P249" s="17">
        <f t="shared" si="32"/>
        <v>118.85039999999999</v>
      </c>
      <c r="Q249" s="17" t="str">
        <f t="shared" si="33"/>
        <v>Pen Office Supplies</v>
      </c>
      <c r="R249" s="17" t="str">
        <f>IF('sales data'!I249&lt;3000,"Low",IF('sales data'!I249&lt;7999, "Medium","High"))</f>
        <v>Low</v>
      </c>
      <c r="S249" s="17" t="str">
        <f t="shared" si="34"/>
        <v>Regular</v>
      </c>
      <c r="T249" s="17">
        <f t="shared" si="35"/>
        <v>1415.8633333333335</v>
      </c>
    </row>
    <row r="250" spans="1:20">
      <c r="A250">
        <v>2001</v>
      </c>
      <c r="B250" s="2">
        <v>45199</v>
      </c>
      <c r="C250" t="s">
        <v>848</v>
      </c>
      <c r="D250" t="s">
        <v>17</v>
      </c>
      <c r="E250" t="s">
        <v>20</v>
      </c>
      <c r="F250" t="s">
        <v>21</v>
      </c>
      <c r="G250">
        <v>1</v>
      </c>
      <c r="H250" s="20">
        <v>698.08</v>
      </c>
      <c r="I250">
        <v>698.08</v>
      </c>
      <c r="J250" s="17" t="str">
        <f>IF('Main Data'!I250&gt;=5000,"High", "Low")</f>
        <v>Low</v>
      </c>
      <c r="K250" s="17">
        <f t="shared" si="27"/>
        <v>2023</v>
      </c>
      <c r="L250" s="17" t="str">
        <f t="shared" si="28"/>
        <v>Caitlin Berry</v>
      </c>
      <c r="M250" s="17" t="str">
        <f t="shared" si="29"/>
        <v>CAITLIN BERRY</v>
      </c>
      <c r="N250" s="20">
        <f t="shared" si="30"/>
        <v>628.27200000000005</v>
      </c>
      <c r="O250" s="20" t="str">
        <f t="shared" si="31"/>
        <v>Sep-2023</v>
      </c>
      <c r="P250" s="17">
        <f t="shared" si="32"/>
        <v>125.65440000000001</v>
      </c>
      <c r="Q250" s="17" t="str">
        <f t="shared" si="33"/>
        <v>Notebook Electronics</v>
      </c>
      <c r="R250" s="17" t="str">
        <f>IF('sales data'!I250&lt;3000,"Low",IF('sales data'!I250&lt;7999, "Medium","High"))</f>
        <v>Low</v>
      </c>
      <c r="S250" s="17" t="str">
        <f t="shared" si="34"/>
        <v>First Timer</v>
      </c>
      <c r="T250" s="17">
        <f t="shared" si="35"/>
        <v>559.43666666666661</v>
      </c>
    </row>
    <row r="251" spans="1:20">
      <c r="A251">
        <v>8592</v>
      </c>
      <c r="B251" s="2">
        <v>45200</v>
      </c>
      <c r="C251" t="s">
        <v>204</v>
      </c>
      <c r="D251" t="s">
        <v>10</v>
      </c>
      <c r="E251" t="s">
        <v>20</v>
      </c>
      <c r="F251" t="s">
        <v>12</v>
      </c>
      <c r="G251">
        <v>6</v>
      </c>
      <c r="H251" s="20">
        <v>984.24</v>
      </c>
      <c r="I251">
        <v>5905.4400000000014</v>
      </c>
      <c r="J251" s="17" t="str">
        <f>IF('Main Data'!I251&gt;=5000,"High", "Low")</f>
        <v>High</v>
      </c>
      <c r="K251" s="17">
        <f t="shared" si="27"/>
        <v>2023</v>
      </c>
      <c r="L251" s="17" t="str">
        <f t="shared" si="28"/>
        <v>Gregory Mcdonald</v>
      </c>
      <c r="M251" s="17" t="str">
        <f t="shared" si="29"/>
        <v>GREGORY MCDONALD</v>
      </c>
      <c r="N251" s="20">
        <f t="shared" si="30"/>
        <v>5314.8960000000006</v>
      </c>
      <c r="O251" s="20" t="str">
        <f t="shared" si="31"/>
        <v>Oct-2023</v>
      </c>
      <c r="P251" s="17">
        <f t="shared" si="32"/>
        <v>1062.9792000000002</v>
      </c>
      <c r="Q251" s="17" t="str">
        <f t="shared" si="33"/>
        <v>Monitor Electronics</v>
      </c>
      <c r="R251" s="17" t="str">
        <f>IF('sales data'!I251&lt;3000,"Low",IF('sales data'!I251&lt;7999, "Medium","High"))</f>
        <v>Medium</v>
      </c>
      <c r="S251" s="17" t="str">
        <f t="shared" si="34"/>
        <v>Regular</v>
      </c>
      <c r="T251" s="17">
        <f t="shared" si="35"/>
        <v>2421.2666666666669</v>
      </c>
    </row>
    <row r="252" spans="1:20">
      <c r="A252">
        <v>1200</v>
      </c>
      <c r="B252" s="2">
        <v>45200</v>
      </c>
      <c r="C252" t="s">
        <v>676</v>
      </c>
      <c r="D252" t="s">
        <v>31</v>
      </c>
      <c r="E252" t="s">
        <v>14</v>
      </c>
      <c r="F252" t="s">
        <v>35</v>
      </c>
      <c r="G252">
        <v>4</v>
      </c>
      <c r="H252" s="20">
        <v>115.81</v>
      </c>
      <c r="I252">
        <v>463.24</v>
      </c>
      <c r="J252" s="17" t="str">
        <f>IF('Main Data'!I252&gt;=5000,"High", "Low")</f>
        <v>Low</v>
      </c>
      <c r="K252" s="17">
        <f t="shared" si="27"/>
        <v>2023</v>
      </c>
      <c r="L252" s="17" t="str">
        <f t="shared" si="28"/>
        <v>Eric Carlson</v>
      </c>
      <c r="M252" s="17" t="str">
        <f t="shared" si="29"/>
        <v>ERIC CARLSON</v>
      </c>
      <c r="N252" s="20">
        <f t="shared" si="30"/>
        <v>416.916</v>
      </c>
      <c r="O252" s="20" t="str">
        <f t="shared" si="31"/>
        <v>Oct-2023</v>
      </c>
      <c r="P252" s="17">
        <f t="shared" si="32"/>
        <v>83.383200000000002</v>
      </c>
      <c r="Q252" s="17" t="str">
        <f t="shared" si="33"/>
        <v>Laptop Furniture</v>
      </c>
      <c r="R252" s="17" t="str">
        <f>IF('sales data'!I252&lt;3000,"Low",IF('sales data'!I252&lt;7999, "Medium","High"))</f>
        <v>Low</v>
      </c>
      <c r="S252" s="17" t="str">
        <f t="shared" si="34"/>
        <v>First Timer</v>
      </c>
      <c r="T252" s="17">
        <f t="shared" si="35"/>
        <v>2355.586666666667</v>
      </c>
    </row>
    <row r="253" spans="1:20">
      <c r="A253">
        <v>9508</v>
      </c>
      <c r="B253" s="2">
        <v>45201</v>
      </c>
      <c r="C253" t="s">
        <v>362</v>
      </c>
      <c r="D253" t="s">
        <v>25</v>
      </c>
      <c r="E253" t="s">
        <v>11</v>
      </c>
      <c r="F253" t="s">
        <v>26</v>
      </c>
      <c r="G253">
        <v>8</v>
      </c>
      <c r="H253" s="20">
        <v>438.01</v>
      </c>
      <c r="I253">
        <v>3504.08</v>
      </c>
      <c r="J253" s="17" t="str">
        <f>IF('Main Data'!I253&gt;=5000,"High", "Low")</f>
        <v>Low</v>
      </c>
      <c r="K253" s="17">
        <f t="shared" si="27"/>
        <v>2023</v>
      </c>
      <c r="L253" s="17" t="str">
        <f t="shared" si="28"/>
        <v>Sara Morris</v>
      </c>
      <c r="M253" s="17" t="str">
        <f t="shared" si="29"/>
        <v>SARA MORRIS</v>
      </c>
      <c r="N253" s="20">
        <f t="shared" si="30"/>
        <v>3153.672</v>
      </c>
      <c r="O253" s="20" t="str">
        <f t="shared" si="31"/>
        <v>Oct-2023</v>
      </c>
      <c r="P253" s="17">
        <f t="shared" si="32"/>
        <v>630.73439999999994</v>
      </c>
      <c r="Q253" s="17" t="str">
        <f t="shared" si="33"/>
        <v>Printer Office Supplies</v>
      </c>
      <c r="R253" s="17" t="str">
        <f>IF('sales data'!I253&lt;3000,"Low",IF('sales data'!I253&lt;7999, "Medium","High"))</f>
        <v>Medium</v>
      </c>
      <c r="S253" s="17" t="str">
        <f t="shared" si="34"/>
        <v>Regular</v>
      </c>
      <c r="T253" s="17">
        <f t="shared" si="35"/>
        <v>3290.9200000000005</v>
      </c>
    </row>
    <row r="254" spans="1:20">
      <c r="A254">
        <v>9061</v>
      </c>
      <c r="B254" s="2">
        <v>45201</v>
      </c>
      <c r="C254" t="s">
        <v>451</v>
      </c>
      <c r="D254" t="s">
        <v>17</v>
      </c>
      <c r="E254" t="s">
        <v>20</v>
      </c>
      <c r="F254" t="s">
        <v>18</v>
      </c>
      <c r="G254">
        <v>1</v>
      </c>
      <c r="H254" s="20">
        <v>552.12</v>
      </c>
      <c r="I254">
        <v>552.12</v>
      </c>
      <c r="J254" s="17" t="str">
        <f>IF('Main Data'!I254&gt;=5000,"High", "Low")</f>
        <v>Low</v>
      </c>
      <c r="K254" s="17">
        <f t="shared" si="27"/>
        <v>2023</v>
      </c>
      <c r="L254" s="17" t="str">
        <f t="shared" si="28"/>
        <v>Christina Webb</v>
      </c>
      <c r="M254" s="17" t="str">
        <f t="shared" si="29"/>
        <v>CHRISTINA WEBB</v>
      </c>
      <c r="N254" s="20">
        <f t="shared" si="30"/>
        <v>496.90800000000002</v>
      </c>
      <c r="O254" s="20" t="str">
        <f t="shared" si="31"/>
        <v>Oct-2023</v>
      </c>
      <c r="P254" s="17">
        <f t="shared" si="32"/>
        <v>99.381599999999992</v>
      </c>
      <c r="Q254" s="17" t="str">
        <f t="shared" si="33"/>
        <v>Pen Electronics</v>
      </c>
      <c r="R254" s="17" t="str">
        <f>IF('sales data'!I254&lt;3000,"Low",IF('sales data'!I254&lt;7999, "Medium","High"))</f>
        <v>Low</v>
      </c>
      <c r="S254" s="17" t="str">
        <f t="shared" si="34"/>
        <v>Regular</v>
      </c>
      <c r="T254" s="17">
        <f t="shared" si="35"/>
        <v>1506.4799999999998</v>
      </c>
    </row>
    <row r="255" spans="1:20">
      <c r="A255">
        <v>2645</v>
      </c>
      <c r="B255" s="2">
        <v>45202</v>
      </c>
      <c r="C255" t="s">
        <v>265</v>
      </c>
      <c r="D255" t="s">
        <v>10</v>
      </c>
      <c r="E255" t="s">
        <v>14</v>
      </c>
      <c r="F255" t="s">
        <v>21</v>
      </c>
      <c r="G255">
        <v>4</v>
      </c>
      <c r="H255" s="20">
        <v>811.42</v>
      </c>
      <c r="I255">
        <v>3245.68</v>
      </c>
      <c r="J255" s="17" t="str">
        <f>IF('Main Data'!I255&gt;=5000,"High", "Low")</f>
        <v>Low</v>
      </c>
      <c r="K255" s="17">
        <f t="shared" si="27"/>
        <v>2023</v>
      </c>
      <c r="L255" s="17" t="str">
        <f t="shared" si="28"/>
        <v>Christopher Jones</v>
      </c>
      <c r="M255" s="17" t="str">
        <f t="shared" si="29"/>
        <v>CHRISTOPHER JONES</v>
      </c>
      <c r="N255" s="20">
        <f t="shared" si="30"/>
        <v>2921.1120000000001</v>
      </c>
      <c r="O255" s="20" t="str">
        <f t="shared" si="31"/>
        <v>Oct-2023</v>
      </c>
      <c r="P255" s="17">
        <f t="shared" si="32"/>
        <v>584.22239999999999</v>
      </c>
      <c r="Q255" s="17" t="str">
        <f t="shared" si="33"/>
        <v>Notebook Furniture</v>
      </c>
      <c r="R255" s="17" t="str">
        <f>IF('sales data'!I255&lt;3000,"Low",IF('sales data'!I255&lt;7999, "Medium","High"))</f>
        <v>Medium</v>
      </c>
      <c r="S255" s="17" t="str">
        <f t="shared" si="34"/>
        <v>Regular</v>
      </c>
      <c r="T255" s="17">
        <f t="shared" si="35"/>
        <v>2433.9599999999996</v>
      </c>
    </row>
    <row r="256" spans="1:20">
      <c r="A256">
        <v>5606</v>
      </c>
      <c r="B256" s="2">
        <v>45202</v>
      </c>
      <c r="C256" t="s">
        <v>747</v>
      </c>
      <c r="D256" t="s">
        <v>17</v>
      </c>
      <c r="E256" t="s">
        <v>14</v>
      </c>
      <c r="F256" t="s">
        <v>43</v>
      </c>
      <c r="G256">
        <v>2</v>
      </c>
      <c r="H256" s="20">
        <v>331.09</v>
      </c>
      <c r="I256">
        <v>662.18</v>
      </c>
      <c r="J256" s="17" t="str">
        <f>IF('Main Data'!I256&gt;=5000,"High", "Low")</f>
        <v>Low</v>
      </c>
      <c r="K256" s="17">
        <f t="shared" si="27"/>
        <v>2023</v>
      </c>
      <c r="L256" s="17" t="str">
        <f t="shared" si="28"/>
        <v>Mary Mckenzie</v>
      </c>
      <c r="M256" s="17" t="str">
        <f t="shared" si="29"/>
        <v>MARY MCKENZIE</v>
      </c>
      <c r="N256" s="20">
        <f t="shared" si="30"/>
        <v>595.96199999999999</v>
      </c>
      <c r="O256" s="20" t="str">
        <f t="shared" si="31"/>
        <v>Oct-2023</v>
      </c>
      <c r="P256" s="17">
        <f t="shared" si="32"/>
        <v>119.19239999999999</v>
      </c>
      <c r="Q256" s="17" t="str">
        <f t="shared" si="33"/>
        <v>Chair Furniture</v>
      </c>
      <c r="R256" s="17" t="str">
        <f>IF('sales data'!I256&lt;3000,"Low",IF('sales data'!I256&lt;7999, "Medium","High"))</f>
        <v>Low</v>
      </c>
      <c r="S256" s="17" t="str">
        <f t="shared" si="34"/>
        <v>First Timer</v>
      </c>
      <c r="T256" s="17">
        <f t="shared" si="35"/>
        <v>1486.6599999999999</v>
      </c>
    </row>
    <row r="257" spans="1:20">
      <c r="A257">
        <v>7568</v>
      </c>
      <c r="B257" s="2">
        <v>45203</v>
      </c>
      <c r="C257" t="s">
        <v>732</v>
      </c>
      <c r="D257" t="s">
        <v>17</v>
      </c>
      <c r="E257" t="s">
        <v>20</v>
      </c>
      <c r="F257" t="s">
        <v>26</v>
      </c>
      <c r="G257">
        <v>4</v>
      </c>
      <c r="H257" s="20">
        <v>94.8</v>
      </c>
      <c r="I257">
        <v>379.2</v>
      </c>
      <c r="J257" s="17" t="str">
        <f>IF('Main Data'!I257&gt;=5000,"High", "Low")</f>
        <v>Low</v>
      </c>
      <c r="K257" s="17">
        <f t="shared" si="27"/>
        <v>2023</v>
      </c>
      <c r="L257" s="17" t="str">
        <f t="shared" si="28"/>
        <v>Kayla Olson</v>
      </c>
      <c r="M257" s="17" t="str">
        <f t="shared" si="29"/>
        <v>KAYLA OLSON</v>
      </c>
      <c r="N257" s="20">
        <f t="shared" si="30"/>
        <v>341.28</v>
      </c>
      <c r="O257" s="20" t="str">
        <f t="shared" si="31"/>
        <v>Oct-2023</v>
      </c>
      <c r="P257" s="17">
        <f t="shared" si="32"/>
        <v>68.256</v>
      </c>
      <c r="Q257" s="17" t="str">
        <f t="shared" si="33"/>
        <v>Printer Electronics</v>
      </c>
      <c r="R257" s="17" t="str">
        <f>IF('sales data'!I257&lt;3000,"Low",IF('sales data'!I257&lt;7999, "Medium","High"))</f>
        <v>Low</v>
      </c>
      <c r="S257" s="17" t="str">
        <f t="shared" si="34"/>
        <v>Regular</v>
      </c>
      <c r="T257" s="17">
        <f t="shared" si="35"/>
        <v>1429.0199999999998</v>
      </c>
    </row>
    <row r="258" spans="1:20">
      <c r="A258">
        <v>6394</v>
      </c>
      <c r="B258" s="2">
        <v>45205</v>
      </c>
      <c r="C258" t="s">
        <v>944</v>
      </c>
      <c r="D258" t="s">
        <v>17</v>
      </c>
      <c r="E258" t="s">
        <v>11</v>
      </c>
      <c r="F258" t="s">
        <v>43</v>
      </c>
      <c r="G258">
        <v>1</v>
      </c>
      <c r="H258" s="20">
        <v>771.53</v>
      </c>
      <c r="I258">
        <v>771.53</v>
      </c>
      <c r="J258" s="17" t="str">
        <f>IF('Main Data'!I258&gt;=5000,"High", "Low")</f>
        <v>Low</v>
      </c>
      <c r="K258" s="17">
        <f t="shared" si="27"/>
        <v>2023</v>
      </c>
      <c r="L258" s="17" t="str">
        <f t="shared" si="28"/>
        <v>Richard Baxter</v>
      </c>
      <c r="M258" s="17" t="str">
        <f t="shared" si="29"/>
        <v>RICHARD BAXTER</v>
      </c>
      <c r="N258" s="20">
        <f t="shared" si="30"/>
        <v>694.37699999999995</v>
      </c>
      <c r="O258" s="20" t="str">
        <f t="shared" si="31"/>
        <v>Oct-2023</v>
      </c>
      <c r="P258" s="17">
        <f t="shared" si="32"/>
        <v>138.87539999999998</v>
      </c>
      <c r="Q258" s="17" t="str">
        <f t="shared" si="33"/>
        <v>Chair Office Supplies</v>
      </c>
      <c r="R258" s="17" t="str">
        <f>IF('sales data'!I258&lt;3000,"Low",IF('sales data'!I258&lt;7999, "Medium","High"))</f>
        <v>Low</v>
      </c>
      <c r="S258" s="17" t="str">
        <f t="shared" si="34"/>
        <v>Regular</v>
      </c>
      <c r="T258" s="17">
        <f t="shared" si="35"/>
        <v>604.30333333333328</v>
      </c>
    </row>
    <row r="259" spans="1:20">
      <c r="A259">
        <v>1818</v>
      </c>
      <c r="B259" s="2">
        <v>45207</v>
      </c>
      <c r="C259" t="s">
        <v>323</v>
      </c>
      <c r="D259" t="s">
        <v>17</v>
      </c>
      <c r="E259" t="s">
        <v>20</v>
      </c>
      <c r="F259" t="s">
        <v>35</v>
      </c>
      <c r="G259">
        <v>1</v>
      </c>
      <c r="H259" s="20">
        <v>636.29999999999995</v>
      </c>
      <c r="I259">
        <v>636.29999999999995</v>
      </c>
      <c r="J259" s="17" t="str">
        <f>IF('Main Data'!I259&gt;=5000,"High", "Low")</f>
        <v>Low</v>
      </c>
      <c r="K259" s="17">
        <f t="shared" ref="K259:K322" si="36">YEAR(B259)</f>
        <v>2023</v>
      </c>
      <c r="L259" s="17" t="str">
        <f t="shared" ref="L259:L322" si="37">PROPER(C259)</f>
        <v>Edward Good</v>
      </c>
      <c r="M259" s="17" t="str">
        <f t="shared" ref="M259:M322" si="38">UPPER(C259)</f>
        <v>EDWARD GOOD</v>
      </c>
      <c r="N259" s="20">
        <f t="shared" ref="N259:N322" si="39">G259*(H259*0.9)</f>
        <v>572.66999999999996</v>
      </c>
      <c r="O259" s="20" t="str">
        <f t="shared" ref="O259:O322" si="40">TEXT((B259),"mmm-yyyy")</f>
        <v>Oct-2023</v>
      </c>
      <c r="P259" s="17">
        <f t="shared" ref="P259:P322" si="41">I259*18%</f>
        <v>114.53399999999999</v>
      </c>
      <c r="Q259" s="17" t="str">
        <f t="shared" ref="Q259:Q322" si="42">CONCATENATE(F259," ",E259)</f>
        <v>Laptop Electronics</v>
      </c>
      <c r="R259" s="17" t="str">
        <f>IF('sales data'!I259&lt;3000,"Low",IF('sales data'!I259&lt;7999, "Medium","High"))</f>
        <v>Low</v>
      </c>
      <c r="S259" s="17" t="str">
        <f t="shared" ref="S259:S322" si="43">IF(A259=_xlfn.MINIFS($A$3:$A$1001, $B$2:$B$1000, B259), "First Timer", "Regular")</f>
        <v>Regular</v>
      </c>
      <c r="T259" s="17">
        <f t="shared" si="35"/>
        <v>595.67666666666662</v>
      </c>
    </row>
    <row r="260" spans="1:20">
      <c r="A260">
        <v>6450</v>
      </c>
      <c r="B260" s="2">
        <v>45207</v>
      </c>
      <c r="C260" t="s">
        <v>410</v>
      </c>
      <c r="D260" t="s">
        <v>25</v>
      </c>
      <c r="E260" t="s">
        <v>20</v>
      </c>
      <c r="F260" t="s">
        <v>21</v>
      </c>
      <c r="G260">
        <v>4</v>
      </c>
      <c r="H260" s="20">
        <v>861.52</v>
      </c>
      <c r="I260">
        <v>3446.08</v>
      </c>
      <c r="J260" s="17" t="str">
        <f>IF('Main Data'!I260&gt;=5000,"High", "Low")</f>
        <v>Low</v>
      </c>
      <c r="K260" s="17">
        <f t="shared" si="36"/>
        <v>2023</v>
      </c>
      <c r="L260" s="17" t="str">
        <f t="shared" si="37"/>
        <v>Bryan Conner</v>
      </c>
      <c r="M260" s="17" t="str">
        <f t="shared" si="38"/>
        <v>BRYAN CONNER</v>
      </c>
      <c r="N260" s="20">
        <f t="shared" si="39"/>
        <v>3101.4720000000002</v>
      </c>
      <c r="O260" s="20" t="str">
        <f t="shared" si="40"/>
        <v>Oct-2023</v>
      </c>
      <c r="P260" s="17">
        <f t="shared" si="41"/>
        <v>620.2944</v>
      </c>
      <c r="Q260" s="17" t="str">
        <f t="shared" si="42"/>
        <v>Notebook Electronics</v>
      </c>
      <c r="R260" s="17" t="str">
        <f>IF('sales data'!I260&lt;3000,"Low",IF('sales data'!I260&lt;7999, "Medium","High"))</f>
        <v>Medium</v>
      </c>
      <c r="S260" s="17" t="str">
        <f t="shared" si="43"/>
        <v>Regular</v>
      </c>
      <c r="T260" s="17">
        <f t="shared" si="35"/>
        <v>1617.97</v>
      </c>
    </row>
    <row r="261" spans="1:20">
      <c r="A261">
        <v>4999</v>
      </c>
      <c r="B261" s="2">
        <v>45208</v>
      </c>
      <c r="C261" t="s">
        <v>925</v>
      </c>
      <c r="D261" t="s">
        <v>17</v>
      </c>
      <c r="E261" t="s">
        <v>11</v>
      </c>
      <c r="F261" t="s">
        <v>29</v>
      </c>
      <c r="G261">
        <v>6</v>
      </c>
      <c r="H261" s="20">
        <v>81.36</v>
      </c>
      <c r="I261">
        <v>488.16</v>
      </c>
      <c r="J261" s="17" t="str">
        <f>IF('Main Data'!I261&gt;=5000,"High", "Low")</f>
        <v>Low</v>
      </c>
      <c r="K261" s="17">
        <f t="shared" si="36"/>
        <v>2023</v>
      </c>
      <c r="L261" s="17" t="str">
        <f t="shared" si="37"/>
        <v>Terrence Dominguez</v>
      </c>
      <c r="M261" s="17" t="str">
        <f t="shared" si="38"/>
        <v>TERRENCE DOMINGUEZ</v>
      </c>
      <c r="N261" s="20">
        <f t="shared" si="39"/>
        <v>439.34400000000005</v>
      </c>
      <c r="O261" s="20" t="str">
        <f t="shared" si="40"/>
        <v>Oct-2023</v>
      </c>
      <c r="P261" s="17">
        <f t="shared" si="41"/>
        <v>87.868800000000007</v>
      </c>
      <c r="Q261" s="17" t="str">
        <f t="shared" si="42"/>
        <v>Desk Office Supplies</v>
      </c>
      <c r="R261" s="17" t="str">
        <f>IF('sales data'!I261&lt;3000,"Low",IF('sales data'!I261&lt;7999, "Medium","High"))</f>
        <v>Low</v>
      </c>
      <c r="S261" s="17" t="str">
        <f t="shared" si="43"/>
        <v>Regular</v>
      </c>
      <c r="T261" s="17">
        <f t="shared" ref="T261:T324" si="44">AVERAGE(I259,I260,I261)</f>
        <v>1523.5133333333333</v>
      </c>
    </row>
    <row r="262" spans="1:20">
      <c r="A262">
        <v>1621</v>
      </c>
      <c r="B262" s="2">
        <v>45209</v>
      </c>
      <c r="C262" t="s">
        <v>141</v>
      </c>
      <c r="D262" t="s">
        <v>10</v>
      </c>
      <c r="E262" t="s">
        <v>11</v>
      </c>
      <c r="F262" t="s">
        <v>26</v>
      </c>
      <c r="G262">
        <v>7</v>
      </c>
      <c r="H262" s="20">
        <v>145.44999999999999</v>
      </c>
      <c r="I262">
        <v>1018.15</v>
      </c>
      <c r="J262" s="17" t="str">
        <f>IF('Main Data'!I262&gt;=5000,"High", "Low")</f>
        <v>Low</v>
      </c>
      <c r="K262" s="17">
        <f t="shared" si="36"/>
        <v>2023</v>
      </c>
      <c r="L262" s="17" t="str">
        <f t="shared" si="37"/>
        <v>Jennifer Sheppard</v>
      </c>
      <c r="M262" s="17" t="str">
        <f t="shared" si="38"/>
        <v>JENNIFER SHEPPARD</v>
      </c>
      <c r="N262" s="20">
        <f t="shared" si="39"/>
        <v>916.33500000000004</v>
      </c>
      <c r="O262" s="20" t="str">
        <f t="shared" si="40"/>
        <v>Oct-2023</v>
      </c>
      <c r="P262" s="17">
        <f t="shared" si="41"/>
        <v>183.267</v>
      </c>
      <c r="Q262" s="17" t="str">
        <f t="shared" si="42"/>
        <v>Printer Office Supplies</v>
      </c>
      <c r="R262" s="17" t="str">
        <f>IF('sales data'!I262&lt;3000,"Low",IF('sales data'!I262&lt;7999, "Medium","High"))</f>
        <v>Low</v>
      </c>
      <c r="S262" s="17" t="str">
        <f t="shared" si="43"/>
        <v>Regular</v>
      </c>
      <c r="T262" s="17">
        <f t="shared" si="44"/>
        <v>1650.7966666666664</v>
      </c>
    </row>
    <row r="263" spans="1:20">
      <c r="A263">
        <v>6879</v>
      </c>
      <c r="B263" s="2">
        <v>45209</v>
      </c>
      <c r="C263" t="s">
        <v>146</v>
      </c>
      <c r="D263" t="s">
        <v>31</v>
      </c>
      <c r="E263" t="s">
        <v>20</v>
      </c>
      <c r="F263" t="s">
        <v>43</v>
      </c>
      <c r="G263">
        <v>5</v>
      </c>
      <c r="H263" s="20">
        <v>874.22</v>
      </c>
      <c r="I263">
        <v>4371.1000000000004</v>
      </c>
      <c r="J263" s="17" t="str">
        <f>IF('Main Data'!I263&gt;=5000,"High", "Low")</f>
        <v>Low</v>
      </c>
      <c r="K263" s="17">
        <f t="shared" si="36"/>
        <v>2023</v>
      </c>
      <c r="L263" s="17" t="str">
        <f t="shared" si="37"/>
        <v>Timothy Clements</v>
      </c>
      <c r="M263" s="17" t="str">
        <f t="shared" si="38"/>
        <v>TIMOTHY CLEMENTS</v>
      </c>
      <c r="N263" s="20">
        <f t="shared" si="39"/>
        <v>3933.99</v>
      </c>
      <c r="O263" s="20" t="str">
        <f t="shared" si="40"/>
        <v>Oct-2023</v>
      </c>
      <c r="P263" s="17">
        <f t="shared" si="41"/>
        <v>786.798</v>
      </c>
      <c r="Q263" s="17" t="str">
        <f t="shared" si="42"/>
        <v>Chair Electronics</v>
      </c>
      <c r="R263" s="17" t="str">
        <f>IF('sales data'!I263&lt;3000,"Low",IF('sales data'!I263&lt;7999, "Medium","High"))</f>
        <v>Medium</v>
      </c>
      <c r="S263" s="17" t="str">
        <f t="shared" si="43"/>
        <v>Regular</v>
      </c>
      <c r="T263" s="17">
        <f t="shared" si="44"/>
        <v>1959.1366666666665</v>
      </c>
    </row>
    <row r="264" spans="1:20">
      <c r="A264">
        <v>1106</v>
      </c>
      <c r="B264" s="2">
        <v>45210</v>
      </c>
      <c r="C264" t="s">
        <v>24</v>
      </c>
      <c r="D264" t="s">
        <v>25</v>
      </c>
      <c r="E264" t="s">
        <v>20</v>
      </c>
      <c r="F264" t="s">
        <v>26</v>
      </c>
      <c r="G264">
        <v>7</v>
      </c>
      <c r="H264" s="20">
        <v>656.22</v>
      </c>
      <c r="I264">
        <v>4593.54</v>
      </c>
      <c r="J264" s="17" t="str">
        <f>IF('Main Data'!I264&gt;=5000,"High", "Low")</f>
        <v>Low</v>
      </c>
      <c r="K264" s="17">
        <f t="shared" si="36"/>
        <v>2023</v>
      </c>
      <c r="L264" s="17" t="str">
        <f t="shared" si="37"/>
        <v>Nancy Flores</v>
      </c>
      <c r="M264" s="17" t="str">
        <f t="shared" si="38"/>
        <v>NANCY FLORES</v>
      </c>
      <c r="N264" s="20">
        <f t="shared" si="39"/>
        <v>4134.1860000000006</v>
      </c>
      <c r="O264" s="20" t="str">
        <f t="shared" si="40"/>
        <v>Oct-2023</v>
      </c>
      <c r="P264" s="17">
        <f t="shared" si="41"/>
        <v>826.83719999999994</v>
      </c>
      <c r="Q264" s="17" t="str">
        <f t="shared" si="42"/>
        <v>Printer Electronics</v>
      </c>
      <c r="R264" s="17" t="str">
        <f>IF('sales data'!I264&lt;3000,"Low",IF('sales data'!I264&lt;7999, "Medium","High"))</f>
        <v>Medium</v>
      </c>
      <c r="S264" s="17" t="str">
        <f t="shared" si="43"/>
        <v>Regular</v>
      </c>
      <c r="T264" s="17">
        <f t="shared" si="44"/>
        <v>3327.5966666666668</v>
      </c>
    </row>
    <row r="265" spans="1:20">
      <c r="A265">
        <v>4476</v>
      </c>
      <c r="B265" s="2">
        <v>45210</v>
      </c>
      <c r="C265" t="s">
        <v>191</v>
      </c>
      <c r="D265" t="s">
        <v>25</v>
      </c>
      <c r="E265" t="s">
        <v>14</v>
      </c>
      <c r="F265" t="s">
        <v>18</v>
      </c>
      <c r="G265">
        <v>2</v>
      </c>
      <c r="H265" s="20">
        <v>34.159999999999997</v>
      </c>
      <c r="I265">
        <v>68.319999999999993</v>
      </c>
      <c r="J265" s="17" t="str">
        <f>IF('Main Data'!I265&gt;=5000,"High", "Low")</f>
        <v>Low</v>
      </c>
      <c r="K265" s="17">
        <f t="shared" si="36"/>
        <v>2023</v>
      </c>
      <c r="L265" s="17" t="str">
        <f t="shared" si="37"/>
        <v>Shane Moore</v>
      </c>
      <c r="M265" s="17" t="str">
        <f t="shared" si="38"/>
        <v>SHANE MOORE</v>
      </c>
      <c r="N265" s="20">
        <f t="shared" si="39"/>
        <v>61.487999999999992</v>
      </c>
      <c r="O265" s="20" t="str">
        <f t="shared" si="40"/>
        <v>Oct-2023</v>
      </c>
      <c r="P265" s="17">
        <f t="shared" si="41"/>
        <v>12.297599999999999</v>
      </c>
      <c r="Q265" s="17" t="str">
        <f t="shared" si="42"/>
        <v>Pen Furniture</v>
      </c>
      <c r="R265" s="17" t="str">
        <f>IF('sales data'!I265&lt;3000,"Low",IF('sales data'!I265&lt;7999, "Medium","High"))</f>
        <v>Low</v>
      </c>
      <c r="S265" s="17" t="str">
        <f t="shared" si="43"/>
        <v>First Timer</v>
      </c>
      <c r="T265" s="17">
        <f t="shared" si="44"/>
        <v>3010.9866666666662</v>
      </c>
    </row>
    <row r="266" spans="1:20">
      <c r="A266">
        <v>9696</v>
      </c>
      <c r="B266" s="2">
        <v>45210</v>
      </c>
      <c r="C266" t="s">
        <v>802</v>
      </c>
      <c r="D266" t="s">
        <v>10</v>
      </c>
      <c r="E266" t="s">
        <v>20</v>
      </c>
      <c r="F266" t="s">
        <v>29</v>
      </c>
      <c r="G266">
        <v>5</v>
      </c>
      <c r="H266" s="20">
        <v>125.2</v>
      </c>
      <c r="I266">
        <v>626</v>
      </c>
      <c r="J266" s="17" t="str">
        <f>IF('Main Data'!I266&gt;=5000,"High", "Low")</f>
        <v>Low</v>
      </c>
      <c r="K266" s="17">
        <f t="shared" si="36"/>
        <v>2023</v>
      </c>
      <c r="L266" s="17" t="str">
        <f t="shared" si="37"/>
        <v>Ryan Harris Md</v>
      </c>
      <c r="M266" s="17" t="str">
        <f t="shared" si="38"/>
        <v>RYAN HARRIS MD</v>
      </c>
      <c r="N266" s="20">
        <f t="shared" si="39"/>
        <v>563.40000000000009</v>
      </c>
      <c r="O266" s="20" t="str">
        <f t="shared" si="40"/>
        <v>Oct-2023</v>
      </c>
      <c r="P266" s="17">
        <f t="shared" si="41"/>
        <v>112.67999999999999</v>
      </c>
      <c r="Q266" s="17" t="str">
        <f t="shared" si="42"/>
        <v>Desk Electronics</v>
      </c>
      <c r="R266" s="17" t="str">
        <f>IF('sales data'!I266&lt;3000,"Low",IF('sales data'!I266&lt;7999, "Medium","High"))</f>
        <v>Low</v>
      </c>
      <c r="S266" s="17" t="str">
        <f t="shared" si="43"/>
        <v>Regular</v>
      </c>
      <c r="T266" s="17">
        <f t="shared" si="44"/>
        <v>1762.62</v>
      </c>
    </row>
    <row r="267" spans="1:20">
      <c r="A267">
        <v>8433</v>
      </c>
      <c r="B267" s="2">
        <v>45211</v>
      </c>
      <c r="C267" t="s">
        <v>603</v>
      </c>
      <c r="D267" t="s">
        <v>17</v>
      </c>
      <c r="E267" t="s">
        <v>11</v>
      </c>
      <c r="F267" t="s">
        <v>12</v>
      </c>
      <c r="G267">
        <v>5</v>
      </c>
      <c r="H267" s="20">
        <v>872.05</v>
      </c>
      <c r="I267">
        <v>4360.25</v>
      </c>
      <c r="J267" s="17" t="str">
        <f>IF('Main Data'!I267&gt;=5000,"High", "Low")</f>
        <v>Low</v>
      </c>
      <c r="K267" s="17">
        <f t="shared" si="36"/>
        <v>2023</v>
      </c>
      <c r="L267" s="17" t="str">
        <f t="shared" si="37"/>
        <v>Christopher Alvarez</v>
      </c>
      <c r="M267" s="17" t="str">
        <f t="shared" si="38"/>
        <v>CHRISTOPHER ALVAREZ</v>
      </c>
      <c r="N267" s="20">
        <f t="shared" si="39"/>
        <v>3924.2250000000004</v>
      </c>
      <c r="O267" s="20" t="str">
        <f t="shared" si="40"/>
        <v>Oct-2023</v>
      </c>
      <c r="P267" s="17">
        <f t="shared" si="41"/>
        <v>784.84500000000003</v>
      </c>
      <c r="Q267" s="17" t="str">
        <f t="shared" si="42"/>
        <v>Monitor Office Supplies</v>
      </c>
      <c r="R267" s="17" t="str">
        <f>IF('sales data'!I267&lt;3000,"Low",IF('sales data'!I267&lt;7999, "Medium","High"))</f>
        <v>Medium</v>
      </c>
      <c r="S267" s="17" t="str">
        <f t="shared" si="43"/>
        <v>Regular</v>
      </c>
      <c r="T267" s="17">
        <f t="shared" si="44"/>
        <v>1684.8566666666666</v>
      </c>
    </row>
    <row r="268" spans="1:20">
      <c r="A268">
        <v>4059</v>
      </c>
      <c r="B268" s="2">
        <v>45214</v>
      </c>
      <c r="C268" t="s">
        <v>423</v>
      </c>
      <c r="D268" t="s">
        <v>17</v>
      </c>
      <c r="E268" t="s">
        <v>20</v>
      </c>
      <c r="F268" t="s">
        <v>26</v>
      </c>
      <c r="G268">
        <v>3</v>
      </c>
      <c r="H268" s="20">
        <v>333.2</v>
      </c>
      <c r="I268">
        <v>999.59999999999991</v>
      </c>
      <c r="J268" s="17" t="str">
        <f>IF('Main Data'!I268&gt;=5000,"High", "Low")</f>
        <v>Low</v>
      </c>
      <c r="K268" s="17">
        <f t="shared" si="36"/>
        <v>2023</v>
      </c>
      <c r="L268" s="17" t="str">
        <f t="shared" si="37"/>
        <v>Alex Jones</v>
      </c>
      <c r="M268" s="17" t="str">
        <f t="shared" si="38"/>
        <v>ALEX JONES</v>
      </c>
      <c r="N268" s="20">
        <f t="shared" si="39"/>
        <v>899.64</v>
      </c>
      <c r="O268" s="20" t="str">
        <f t="shared" si="40"/>
        <v>Oct-2023</v>
      </c>
      <c r="P268" s="17">
        <f t="shared" si="41"/>
        <v>179.92799999999997</v>
      </c>
      <c r="Q268" s="17" t="str">
        <f t="shared" si="42"/>
        <v>Printer Electronics</v>
      </c>
      <c r="R268" s="17" t="str">
        <f>IF('sales data'!I268&lt;3000,"Low",IF('sales data'!I268&lt;7999, "Medium","High"))</f>
        <v>Low</v>
      </c>
      <c r="S268" s="17" t="str">
        <f t="shared" si="43"/>
        <v>Regular</v>
      </c>
      <c r="T268" s="17">
        <f t="shared" si="44"/>
        <v>1995.2833333333335</v>
      </c>
    </row>
    <row r="269" spans="1:20">
      <c r="A269">
        <v>7385</v>
      </c>
      <c r="B269" s="2">
        <v>45214</v>
      </c>
      <c r="C269" t="s">
        <v>779</v>
      </c>
      <c r="D269" t="s">
        <v>10</v>
      </c>
      <c r="E269" t="s">
        <v>14</v>
      </c>
      <c r="F269" t="s">
        <v>43</v>
      </c>
      <c r="G269">
        <v>3</v>
      </c>
      <c r="H269" s="20">
        <v>757.72</v>
      </c>
      <c r="I269">
        <v>2273.16</v>
      </c>
      <c r="J269" s="17" t="str">
        <f>IF('Main Data'!I269&gt;=5000,"High", "Low")</f>
        <v>Low</v>
      </c>
      <c r="K269" s="17">
        <f t="shared" si="36"/>
        <v>2023</v>
      </c>
      <c r="L269" s="17" t="str">
        <f t="shared" si="37"/>
        <v>Shelley Cordova</v>
      </c>
      <c r="M269" s="17" t="str">
        <f t="shared" si="38"/>
        <v>SHELLEY CORDOVA</v>
      </c>
      <c r="N269" s="20">
        <f t="shared" si="39"/>
        <v>2045.8440000000003</v>
      </c>
      <c r="O269" s="20" t="str">
        <f t="shared" si="40"/>
        <v>Oct-2023</v>
      </c>
      <c r="P269" s="17">
        <f t="shared" si="41"/>
        <v>409.16879999999998</v>
      </c>
      <c r="Q269" s="17" t="str">
        <f t="shared" si="42"/>
        <v>Chair Furniture</v>
      </c>
      <c r="R269" s="17" t="str">
        <f>IF('sales data'!I269&lt;3000,"Low",IF('sales data'!I269&lt;7999, "Medium","High"))</f>
        <v>Low</v>
      </c>
      <c r="S269" s="17" t="str">
        <f t="shared" si="43"/>
        <v>First Timer</v>
      </c>
      <c r="T269" s="17">
        <f t="shared" si="44"/>
        <v>2544.3366666666666</v>
      </c>
    </row>
    <row r="270" spans="1:20">
      <c r="A270">
        <v>8747</v>
      </c>
      <c r="B270" s="2">
        <v>45215</v>
      </c>
      <c r="C270" t="s">
        <v>599</v>
      </c>
      <c r="D270" t="s">
        <v>17</v>
      </c>
      <c r="E270" t="s">
        <v>11</v>
      </c>
      <c r="F270" t="s">
        <v>26</v>
      </c>
      <c r="G270">
        <v>7</v>
      </c>
      <c r="H270" s="20">
        <v>999.42</v>
      </c>
      <c r="I270">
        <v>6995.94</v>
      </c>
      <c r="J270" s="17" t="str">
        <f>IF('Main Data'!I270&gt;=5000,"High", "Low")</f>
        <v>High</v>
      </c>
      <c r="K270" s="17">
        <f t="shared" si="36"/>
        <v>2023</v>
      </c>
      <c r="L270" s="17" t="str">
        <f t="shared" si="37"/>
        <v>Matthew Jacobson</v>
      </c>
      <c r="M270" s="17" t="str">
        <f t="shared" si="38"/>
        <v>MATTHEW JACOBSON</v>
      </c>
      <c r="N270" s="20">
        <f t="shared" si="39"/>
        <v>6296.3459999999995</v>
      </c>
      <c r="O270" s="20" t="str">
        <f t="shared" si="40"/>
        <v>Oct-2023</v>
      </c>
      <c r="P270" s="17">
        <f t="shared" si="41"/>
        <v>1259.2692</v>
      </c>
      <c r="Q270" s="17" t="str">
        <f t="shared" si="42"/>
        <v>Printer Office Supplies</v>
      </c>
      <c r="R270" s="17" t="str">
        <f>IF('sales data'!I270&lt;3000,"Low",IF('sales data'!I270&lt;7999, "Medium","High"))</f>
        <v>Medium</v>
      </c>
      <c r="S270" s="17" t="str">
        <f t="shared" si="43"/>
        <v>Regular</v>
      </c>
      <c r="T270" s="17">
        <f t="shared" si="44"/>
        <v>3422.8999999999996</v>
      </c>
    </row>
    <row r="271" spans="1:20">
      <c r="A271">
        <v>9120</v>
      </c>
      <c r="B271" s="2">
        <v>45216</v>
      </c>
      <c r="C271" t="s">
        <v>328</v>
      </c>
      <c r="D271" t="s">
        <v>10</v>
      </c>
      <c r="E271" t="s">
        <v>11</v>
      </c>
      <c r="F271" t="s">
        <v>26</v>
      </c>
      <c r="G271">
        <v>3</v>
      </c>
      <c r="H271" s="20">
        <v>77.16</v>
      </c>
      <c r="I271">
        <v>231.48</v>
      </c>
      <c r="J271" s="17" t="str">
        <f>IF('Main Data'!I271&gt;=5000,"High", "Low")</f>
        <v>Low</v>
      </c>
      <c r="K271" s="17">
        <f t="shared" si="36"/>
        <v>2023</v>
      </c>
      <c r="L271" s="17" t="str">
        <f t="shared" si="37"/>
        <v>Jason Blackburn</v>
      </c>
      <c r="M271" s="17" t="str">
        <f t="shared" si="38"/>
        <v>JASON BLACKBURN</v>
      </c>
      <c r="N271" s="20">
        <f t="shared" si="39"/>
        <v>208.33199999999999</v>
      </c>
      <c r="O271" s="20" t="str">
        <f t="shared" si="40"/>
        <v>Oct-2023</v>
      </c>
      <c r="P271" s="17">
        <f t="shared" si="41"/>
        <v>41.666399999999996</v>
      </c>
      <c r="Q271" s="17" t="str">
        <f t="shared" si="42"/>
        <v>Printer Office Supplies</v>
      </c>
      <c r="R271" s="17" t="str">
        <f>IF('sales data'!I271&lt;3000,"Low",IF('sales data'!I271&lt;7999, "Medium","High"))</f>
        <v>Low</v>
      </c>
      <c r="S271" s="17" t="str">
        <f t="shared" si="43"/>
        <v>Regular</v>
      </c>
      <c r="T271" s="17">
        <f t="shared" si="44"/>
        <v>3166.8599999999992</v>
      </c>
    </row>
    <row r="272" spans="1:20">
      <c r="A272">
        <v>8480</v>
      </c>
      <c r="B272" s="2">
        <v>45219</v>
      </c>
      <c r="C272" t="s">
        <v>55</v>
      </c>
      <c r="D272" t="s">
        <v>10</v>
      </c>
      <c r="E272" t="s">
        <v>11</v>
      </c>
      <c r="F272" t="s">
        <v>29</v>
      </c>
      <c r="G272">
        <v>4</v>
      </c>
      <c r="H272" s="20">
        <v>944.18</v>
      </c>
      <c r="I272">
        <v>3776.72</v>
      </c>
      <c r="J272" s="17" t="str">
        <f>IF('Main Data'!I272&gt;=5000,"High", "Low")</f>
        <v>Low</v>
      </c>
      <c r="K272" s="17">
        <f t="shared" si="36"/>
        <v>2023</v>
      </c>
      <c r="L272" s="17" t="str">
        <f t="shared" si="37"/>
        <v>Ashley Brown</v>
      </c>
      <c r="M272" s="17" t="str">
        <f t="shared" si="38"/>
        <v>ASHLEY BROWN</v>
      </c>
      <c r="N272" s="20">
        <f t="shared" si="39"/>
        <v>3399.0479999999998</v>
      </c>
      <c r="O272" s="20" t="str">
        <f t="shared" si="40"/>
        <v>Oct-2023</v>
      </c>
      <c r="P272" s="17">
        <f t="shared" si="41"/>
        <v>679.80959999999993</v>
      </c>
      <c r="Q272" s="17" t="str">
        <f t="shared" si="42"/>
        <v>Desk Office Supplies</v>
      </c>
      <c r="R272" s="17" t="str">
        <f>IF('sales data'!I272&lt;3000,"Low",IF('sales data'!I272&lt;7999, "Medium","High"))</f>
        <v>Medium</v>
      </c>
      <c r="S272" s="17" t="str">
        <f t="shared" si="43"/>
        <v>Regular</v>
      </c>
      <c r="T272" s="17">
        <f t="shared" si="44"/>
        <v>3668.0466666666666</v>
      </c>
    </row>
    <row r="273" spans="1:20">
      <c r="A273">
        <v>7297</v>
      </c>
      <c r="B273" s="2">
        <v>45219</v>
      </c>
      <c r="C273" t="s">
        <v>497</v>
      </c>
      <c r="D273" t="s">
        <v>17</v>
      </c>
      <c r="E273" t="s">
        <v>20</v>
      </c>
      <c r="F273" t="s">
        <v>21</v>
      </c>
      <c r="G273">
        <v>6</v>
      </c>
      <c r="H273" s="20">
        <v>913.24</v>
      </c>
      <c r="I273">
        <v>5479.4400000000014</v>
      </c>
      <c r="J273" s="17" t="str">
        <f>IF('Main Data'!I273&gt;=5000,"High", "Low")</f>
        <v>High</v>
      </c>
      <c r="K273" s="17">
        <f t="shared" si="36"/>
        <v>2023</v>
      </c>
      <c r="L273" s="17" t="str">
        <f t="shared" si="37"/>
        <v>Shane Bates</v>
      </c>
      <c r="M273" s="17" t="str">
        <f t="shared" si="38"/>
        <v>SHANE BATES</v>
      </c>
      <c r="N273" s="20">
        <f t="shared" si="39"/>
        <v>4931.4960000000001</v>
      </c>
      <c r="O273" s="20" t="str">
        <f t="shared" si="40"/>
        <v>Oct-2023</v>
      </c>
      <c r="P273" s="17">
        <f t="shared" si="41"/>
        <v>986.29920000000027</v>
      </c>
      <c r="Q273" s="17" t="str">
        <f t="shared" si="42"/>
        <v>Notebook Electronics</v>
      </c>
      <c r="R273" s="17" t="str">
        <f>IF('sales data'!I273&lt;3000,"Low",IF('sales data'!I273&lt;7999, "Medium","High"))</f>
        <v>Medium</v>
      </c>
      <c r="S273" s="17" t="str">
        <f t="shared" si="43"/>
        <v>Regular</v>
      </c>
      <c r="T273" s="17">
        <f t="shared" si="44"/>
        <v>3162.5466666666671</v>
      </c>
    </row>
    <row r="274" spans="1:20">
      <c r="A274">
        <v>3965</v>
      </c>
      <c r="B274" s="2">
        <v>45220</v>
      </c>
      <c r="C274" t="s">
        <v>426</v>
      </c>
      <c r="D274" t="s">
        <v>25</v>
      </c>
      <c r="E274" t="s">
        <v>11</v>
      </c>
      <c r="F274" t="s">
        <v>18</v>
      </c>
      <c r="G274">
        <v>8</v>
      </c>
      <c r="H274" s="20">
        <v>357.12</v>
      </c>
      <c r="I274">
        <v>2856.96</v>
      </c>
      <c r="J274" s="17" t="str">
        <f>IF('Main Data'!I274&gt;=5000,"High", "Low")</f>
        <v>Low</v>
      </c>
      <c r="K274" s="17">
        <f t="shared" si="36"/>
        <v>2023</v>
      </c>
      <c r="L274" s="17" t="str">
        <f t="shared" si="37"/>
        <v>Leslie Owens</v>
      </c>
      <c r="M274" s="17" t="str">
        <f t="shared" si="38"/>
        <v>LESLIE OWENS</v>
      </c>
      <c r="N274" s="20">
        <f t="shared" si="39"/>
        <v>2571.2640000000001</v>
      </c>
      <c r="O274" s="20" t="str">
        <f t="shared" si="40"/>
        <v>Oct-2023</v>
      </c>
      <c r="P274" s="17">
        <f t="shared" si="41"/>
        <v>514.25279999999998</v>
      </c>
      <c r="Q274" s="17" t="str">
        <f t="shared" si="42"/>
        <v>Pen Office Supplies</v>
      </c>
      <c r="R274" s="17" t="str">
        <f>IF('sales data'!I274&lt;3000,"Low",IF('sales data'!I274&lt;7999, "Medium","High"))</f>
        <v>Low</v>
      </c>
      <c r="S274" s="17" t="str">
        <f t="shared" si="43"/>
        <v>Regular</v>
      </c>
      <c r="T274" s="17">
        <f t="shared" si="44"/>
        <v>4037.7066666666674</v>
      </c>
    </row>
    <row r="275" spans="1:20">
      <c r="A275">
        <v>5006</v>
      </c>
      <c r="B275" s="2">
        <v>45220</v>
      </c>
      <c r="C275" t="s">
        <v>568</v>
      </c>
      <c r="D275" t="s">
        <v>31</v>
      </c>
      <c r="E275" t="s">
        <v>20</v>
      </c>
      <c r="F275" t="s">
        <v>43</v>
      </c>
      <c r="G275">
        <v>9</v>
      </c>
      <c r="H275" s="20">
        <v>670.2</v>
      </c>
      <c r="I275">
        <v>6031.8</v>
      </c>
      <c r="J275" s="17" t="str">
        <f>IF('Main Data'!I275&gt;=5000,"High", "Low")</f>
        <v>High</v>
      </c>
      <c r="K275" s="17">
        <f t="shared" si="36"/>
        <v>2023</v>
      </c>
      <c r="L275" s="17" t="str">
        <f t="shared" si="37"/>
        <v>Ronald Moore</v>
      </c>
      <c r="M275" s="17" t="str">
        <f t="shared" si="38"/>
        <v>RONALD MOORE</v>
      </c>
      <c r="N275" s="20">
        <f t="shared" si="39"/>
        <v>5428.6200000000008</v>
      </c>
      <c r="O275" s="20" t="str">
        <f t="shared" si="40"/>
        <v>Oct-2023</v>
      </c>
      <c r="P275" s="17">
        <f t="shared" si="41"/>
        <v>1085.7239999999999</v>
      </c>
      <c r="Q275" s="17" t="str">
        <f t="shared" si="42"/>
        <v>Chair Electronics</v>
      </c>
      <c r="R275" s="17" t="str">
        <f>IF('sales data'!I275&lt;3000,"Low",IF('sales data'!I275&lt;7999, "Medium","High"))</f>
        <v>Medium</v>
      </c>
      <c r="S275" s="17" t="str">
        <f t="shared" si="43"/>
        <v>First Timer</v>
      </c>
      <c r="T275" s="17">
        <f t="shared" si="44"/>
        <v>4789.4000000000005</v>
      </c>
    </row>
    <row r="276" spans="1:20">
      <c r="A276">
        <v>6248</v>
      </c>
      <c r="B276" s="2">
        <v>45221</v>
      </c>
      <c r="C276" t="s">
        <v>542</v>
      </c>
      <c r="D276" t="s">
        <v>25</v>
      </c>
      <c r="E276" t="s">
        <v>14</v>
      </c>
      <c r="F276" t="s">
        <v>26</v>
      </c>
      <c r="G276">
        <v>3</v>
      </c>
      <c r="H276" s="20">
        <v>845.73</v>
      </c>
      <c r="I276">
        <v>2537.19</v>
      </c>
      <c r="J276" s="17" t="str">
        <f>IF('Main Data'!I276&gt;=5000,"High", "Low")</f>
        <v>Low</v>
      </c>
      <c r="K276" s="17">
        <f t="shared" si="36"/>
        <v>2023</v>
      </c>
      <c r="L276" s="17" t="str">
        <f t="shared" si="37"/>
        <v>Ricky Ramirez</v>
      </c>
      <c r="M276" s="17" t="str">
        <f t="shared" si="38"/>
        <v>RICKY RAMIREZ</v>
      </c>
      <c r="N276" s="20">
        <f t="shared" si="39"/>
        <v>2283.471</v>
      </c>
      <c r="O276" s="20" t="str">
        <f t="shared" si="40"/>
        <v>Oct-2023</v>
      </c>
      <c r="P276" s="17">
        <f t="shared" si="41"/>
        <v>456.69419999999997</v>
      </c>
      <c r="Q276" s="17" t="str">
        <f t="shared" si="42"/>
        <v>Printer Furniture</v>
      </c>
      <c r="R276" s="17" t="str">
        <f>IF('sales data'!I276&lt;3000,"Low",IF('sales data'!I276&lt;7999, "Medium","High"))</f>
        <v>Low</v>
      </c>
      <c r="S276" s="17" t="str">
        <f t="shared" si="43"/>
        <v>Regular</v>
      </c>
      <c r="T276" s="17">
        <f t="shared" si="44"/>
        <v>3808.65</v>
      </c>
    </row>
    <row r="277" spans="1:20">
      <c r="A277">
        <v>3422</v>
      </c>
      <c r="B277" s="2">
        <v>45221</v>
      </c>
      <c r="C277" t="s">
        <v>578</v>
      </c>
      <c r="D277" t="s">
        <v>25</v>
      </c>
      <c r="E277" t="s">
        <v>11</v>
      </c>
      <c r="F277" t="s">
        <v>43</v>
      </c>
      <c r="G277">
        <v>2</v>
      </c>
      <c r="H277" s="20">
        <v>449.31</v>
      </c>
      <c r="I277">
        <v>898.62</v>
      </c>
      <c r="J277" s="17" t="str">
        <f>IF('Main Data'!I277&gt;=5000,"High", "Low")</f>
        <v>Low</v>
      </c>
      <c r="K277" s="17">
        <f t="shared" si="36"/>
        <v>2023</v>
      </c>
      <c r="L277" s="17" t="str">
        <f t="shared" si="37"/>
        <v>Steven Moran</v>
      </c>
      <c r="M277" s="17" t="str">
        <f t="shared" si="38"/>
        <v>STEVEN MORAN</v>
      </c>
      <c r="N277" s="20">
        <f t="shared" si="39"/>
        <v>808.75800000000004</v>
      </c>
      <c r="O277" s="20" t="str">
        <f t="shared" si="40"/>
        <v>Oct-2023</v>
      </c>
      <c r="P277" s="17">
        <f t="shared" si="41"/>
        <v>161.7516</v>
      </c>
      <c r="Q277" s="17" t="str">
        <f t="shared" si="42"/>
        <v>Chair Office Supplies</v>
      </c>
      <c r="R277" s="17" t="str">
        <f>IF('sales data'!I277&lt;3000,"Low",IF('sales data'!I277&lt;7999, "Medium","High"))</f>
        <v>Low</v>
      </c>
      <c r="S277" s="17" t="str">
        <f t="shared" si="43"/>
        <v>First Timer</v>
      </c>
      <c r="T277" s="17">
        <f t="shared" si="44"/>
        <v>3155.8700000000003</v>
      </c>
    </row>
    <row r="278" spans="1:20">
      <c r="A278">
        <v>3893</v>
      </c>
      <c r="B278" s="2">
        <v>45222</v>
      </c>
      <c r="C278" t="s">
        <v>629</v>
      </c>
      <c r="D278" t="s">
        <v>17</v>
      </c>
      <c r="E278" t="s">
        <v>14</v>
      </c>
      <c r="F278" t="s">
        <v>43</v>
      </c>
      <c r="G278">
        <v>1</v>
      </c>
      <c r="H278" s="20">
        <v>607.41</v>
      </c>
      <c r="I278">
        <v>607.41</v>
      </c>
      <c r="J278" s="17" t="str">
        <f>IF('Main Data'!I278&gt;=5000,"High", "Low")</f>
        <v>Low</v>
      </c>
      <c r="K278" s="17">
        <f t="shared" si="36"/>
        <v>2023</v>
      </c>
      <c r="L278" s="17" t="str">
        <f t="shared" si="37"/>
        <v>Donald Chandler</v>
      </c>
      <c r="M278" s="17" t="str">
        <f t="shared" si="38"/>
        <v>DONALD CHANDLER</v>
      </c>
      <c r="N278" s="20">
        <f t="shared" si="39"/>
        <v>546.66899999999998</v>
      </c>
      <c r="O278" s="20" t="str">
        <f t="shared" si="40"/>
        <v>Oct-2023</v>
      </c>
      <c r="P278" s="17">
        <f t="shared" si="41"/>
        <v>109.3338</v>
      </c>
      <c r="Q278" s="17" t="str">
        <f t="shared" si="42"/>
        <v>Chair Furniture</v>
      </c>
      <c r="R278" s="17" t="str">
        <f>IF('sales data'!I278&lt;3000,"Low",IF('sales data'!I278&lt;7999, "Medium","High"))</f>
        <v>Low</v>
      </c>
      <c r="S278" s="17" t="str">
        <f t="shared" si="43"/>
        <v>Regular</v>
      </c>
      <c r="T278" s="17">
        <f t="shared" si="44"/>
        <v>1347.74</v>
      </c>
    </row>
    <row r="279" spans="1:20">
      <c r="A279">
        <v>8136</v>
      </c>
      <c r="B279" s="2">
        <v>45227</v>
      </c>
      <c r="C279" t="s">
        <v>857</v>
      </c>
      <c r="D279" t="s">
        <v>25</v>
      </c>
      <c r="E279" t="s">
        <v>11</v>
      </c>
      <c r="F279" t="s">
        <v>43</v>
      </c>
      <c r="G279">
        <v>3</v>
      </c>
      <c r="H279" s="20">
        <v>514.33000000000004</v>
      </c>
      <c r="I279">
        <v>1542.99</v>
      </c>
      <c r="J279" s="17" t="str">
        <f>IF('Main Data'!I279&gt;=5000,"High", "Low")</f>
        <v>Low</v>
      </c>
      <c r="K279" s="17">
        <f t="shared" si="36"/>
        <v>2023</v>
      </c>
      <c r="L279" s="17" t="str">
        <f t="shared" si="37"/>
        <v>Kristin Fisher</v>
      </c>
      <c r="M279" s="17" t="str">
        <f t="shared" si="38"/>
        <v>KRISTIN FISHER</v>
      </c>
      <c r="N279" s="20">
        <f t="shared" si="39"/>
        <v>1388.6910000000003</v>
      </c>
      <c r="O279" s="20" t="str">
        <f t="shared" si="40"/>
        <v>Oct-2023</v>
      </c>
      <c r="P279" s="17">
        <f t="shared" si="41"/>
        <v>277.73820000000001</v>
      </c>
      <c r="Q279" s="17" t="str">
        <f t="shared" si="42"/>
        <v>Chair Office Supplies</v>
      </c>
      <c r="R279" s="17" t="str">
        <f>IF('sales data'!I279&lt;3000,"Low",IF('sales data'!I279&lt;7999, "Medium","High"))</f>
        <v>Low</v>
      </c>
      <c r="S279" s="17" t="str">
        <f t="shared" si="43"/>
        <v>Regular</v>
      </c>
      <c r="T279" s="17">
        <f t="shared" si="44"/>
        <v>1016.34</v>
      </c>
    </row>
    <row r="280" spans="1:20">
      <c r="A280">
        <v>5950</v>
      </c>
      <c r="B280" s="2">
        <v>45228</v>
      </c>
      <c r="C280" t="s">
        <v>864</v>
      </c>
      <c r="D280" t="s">
        <v>10</v>
      </c>
      <c r="E280" t="s">
        <v>20</v>
      </c>
      <c r="F280" t="s">
        <v>18</v>
      </c>
      <c r="G280">
        <v>4</v>
      </c>
      <c r="H280" s="20">
        <v>431.82</v>
      </c>
      <c r="I280">
        <v>1727.28</v>
      </c>
      <c r="J280" s="17" t="str">
        <f>IF('Main Data'!I280&gt;=5000,"High", "Low")</f>
        <v>Low</v>
      </c>
      <c r="K280" s="17">
        <f t="shared" si="36"/>
        <v>2023</v>
      </c>
      <c r="L280" s="17" t="str">
        <f t="shared" si="37"/>
        <v>Tina Rodriguez</v>
      </c>
      <c r="M280" s="17" t="str">
        <f t="shared" si="38"/>
        <v>TINA RODRIGUEZ</v>
      </c>
      <c r="N280" s="20">
        <f t="shared" si="39"/>
        <v>1554.5519999999999</v>
      </c>
      <c r="O280" s="20" t="str">
        <f t="shared" si="40"/>
        <v>Oct-2023</v>
      </c>
      <c r="P280" s="17">
        <f t="shared" si="41"/>
        <v>310.91039999999998</v>
      </c>
      <c r="Q280" s="17" t="str">
        <f t="shared" si="42"/>
        <v>Pen Electronics</v>
      </c>
      <c r="R280" s="17" t="str">
        <f>IF('sales data'!I280&lt;3000,"Low",IF('sales data'!I280&lt;7999, "Medium","High"))</f>
        <v>Low</v>
      </c>
      <c r="S280" s="17" t="str">
        <f t="shared" si="43"/>
        <v>Regular</v>
      </c>
      <c r="T280" s="17">
        <f t="shared" si="44"/>
        <v>1292.5600000000002</v>
      </c>
    </row>
    <row r="281" spans="1:20">
      <c r="A281">
        <v>2318</v>
      </c>
      <c r="B281" s="2">
        <v>45229</v>
      </c>
      <c r="C281" t="s">
        <v>350</v>
      </c>
      <c r="D281" t="s">
        <v>10</v>
      </c>
      <c r="E281" t="s">
        <v>11</v>
      </c>
      <c r="F281" t="s">
        <v>12</v>
      </c>
      <c r="G281">
        <v>6</v>
      </c>
      <c r="H281" s="20">
        <v>431.92</v>
      </c>
      <c r="I281">
        <v>2591.52</v>
      </c>
      <c r="J281" s="17" t="str">
        <f>IF('Main Data'!I281&gt;=5000,"High", "Low")</f>
        <v>Low</v>
      </c>
      <c r="K281" s="17">
        <f t="shared" si="36"/>
        <v>2023</v>
      </c>
      <c r="L281" s="17" t="str">
        <f t="shared" si="37"/>
        <v>Jason Russo</v>
      </c>
      <c r="M281" s="17" t="str">
        <f t="shared" si="38"/>
        <v>JASON RUSSO</v>
      </c>
      <c r="N281" s="20">
        <f t="shared" si="39"/>
        <v>2332.3679999999999</v>
      </c>
      <c r="O281" s="20" t="str">
        <f t="shared" si="40"/>
        <v>Oct-2023</v>
      </c>
      <c r="P281" s="17">
        <f t="shared" si="41"/>
        <v>466.47359999999998</v>
      </c>
      <c r="Q281" s="17" t="str">
        <f t="shared" si="42"/>
        <v>Monitor Office Supplies</v>
      </c>
      <c r="R281" s="17" t="str">
        <f>IF('sales data'!I281&lt;3000,"Low",IF('sales data'!I281&lt;7999, "Medium","High"))</f>
        <v>Low</v>
      </c>
      <c r="S281" s="17" t="str">
        <f t="shared" si="43"/>
        <v>Regular</v>
      </c>
      <c r="T281" s="17">
        <f t="shared" si="44"/>
        <v>1953.93</v>
      </c>
    </row>
    <row r="282" spans="1:20">
      <c r="A282">
        <v>1723</v>
      </c>
      <c r="B282" s="2">
        <v>45231</v>
      </c>
      <c r="C282" t="s">
        <v>477</v>
      </c>
      <c r="D282" t="s">
        <v>10</v>
      </c>
      <c r="E282" t="s">
        <v>20</v>
      </c>
      <c r="F282" t="s">
        <v>21</v>
      </c>
      <c r="G282">
        <v>7</v>
      </c>
      <c r="H282" s="20">
        <v>81.48</v>
      </c>
      <c r="I282">
        <v>570.36</v>
      </c>
      <c r="J282" s="17" t="str">
        <f>IF('Main Data'!I282&gt;=5000,"High", "Low")</f>
        <v>Low</v>
      </c>
      <c r="K282" s="17">
        <f t="shared" si="36"/>
        <v>2023</v>
      </c>
      <c r="L282" s="17" t="str">
        <f t="shared" si="37"/>
        <v>Gavin Kennedy Jr.</v>
      </c>
      <c r="M282" s="17" t="str">
        <f t="shared" si="38"/>
        <v>GAVIN KENNEDY JR.</v>
      </c>
      <c r="N282" s="20">
        <f t="shared" si="39"/>
        <v>513.32400000000007</v>
      </c>
      <c r="O282" s="20" t="str">
        <f t="shared" si="40"/>
        <v>Nov-2023</v>
      </c>
      <c r="P282" s="17">
        <f t="shared" si="41"/>
        <v>102.6648</v>
      </c>
      <c r="Q282" s="17" t="str">
        <f t="shared" si="42"/>
        <v>Notebook Electronics</v>
      </c>
      <c r="R282" s="17" t="str">
        <f>IF('sales data'!I282&lt;3000,"Low",IF('sales data'!I282&lt;7999, "Medium","High"))</f>
        <v>Low</v>
      </c>
      <c r="S282" s="17" t="str">
        <f t="shared" si="43"/>
        <v>Regular</v>
      </c>
      <c r="T282" s="17">
        <f t="shared" si="44"/>
        <v>1629.72</v>
      </c>
    </row>
    <row r="283" spans="1:20">
      <c r="A283">
        <v>7438</v>
      </c>
      <c r="B283" s="2">
        <v>45231</v>
      </c>
      <c r="C283" t="s">
        <v>606</v>
      </c>
      <c r="D283" t="s">
        <v>25</v>
      </c>
      <c r="E283" t="s">
        <v>14</v>
      </c>
      <c r="F283" t="s">
        <v>43</v>
      </c>
      <c r="G283">
        <v>5</v>
      </c>
      <c r="H283" s="20">
        <v>741.06</v>
      </c>
      <c r="I283">
        <v>3705.3</v>
      </c>
      <c r="J283" s="17" t="str">
        <f>IF('Main Data'!I283&gt;=5000,"High", "Low")</f>
        <v>Low</v>
      </c>
      <c r="K283" s="17">
        <f t="shared" si="36"/>
        <v>2023</v>
      </c>
      <c r="L283" s="17" t="str">
        <f t="shared" si="37"/>
        <v>Amy Ellis</v>
      </c>
      <c r="M283" s="17" t="str">
        <f t="shared" si="38"/>
        <v>AMY ELLIS</v>
      </c>
      <c r="N283" s="20">
        <f t="shared" si="39"/>
        <v>3334.7699999999995</v>
      </c>
      <c r="O283" s="20" t="str">
        <f t="shared" si="40"/>
        <v>Nov-2023</v>
      </c>
      <c r="P283" s="17">
        <f t="shared" si="41"/>
        <v>666.95400000000006</v>
      </c>
      <c r="Q283" s="17" t="str">
        <f t="shared" si="42"/>
        <v>Chair Furniture</v>
      </c>
      <c r="R283" s="17" t="str">
        <f>IF('sales data'!I283&lt;3000,"Low",IF('sales data'!I283&lt;7999, "Medium","High"))</f>
        <v>Medium</v>
      </c>
      <c r="S283" s="17" t="str">
        <f t="shared" si="43"/>
        <v>Regular</v>
      </c>
      <c r="T283" s="17">
        <f t="shared" si="44"/>
        <v>2289.06</v>
      </c>
    </row>
    <row r="284" spans="1:20">
      <c r="A284">
        <v>7158</v>
      </c>
      <c r="B284" s="2">
        <v>45232</v>
      </c>
      <c r="C284" t="s">
        <v>116</v>
      </c>
      <c r="D284" t="s">
        <v>17</v>
      </c>
      <c r="E284" t="s">
        <v>14</v>
      </c>
      <c r="F284" t="s">
        <v>21</v>
      </c>
      <c r="G284">
        <v>7</v>
      </c>
      <c r="H284" s="20">
        <v>735.25</v>
      </c>
      <c r="I284">
        <v>5146.75</v>
      </c>
      <c r="J284" s="17" t="str">
        <f>IF('Main Data'!I284&gt;=5000,"High", "Low")</f>
        <v>High</v>
      </c>
      <c r="K284" s="17">
        <f t="shared" si="36"/>
        <v>2023</v>
      </c>
      <c r="L284" s="17" t="str">
        <f t="shared" si="37"/>
        <v>Gabriel Ramirez</v>
      </c>
      <c r="M284" s="17" t="str">
        <f t="shared" si="38"/>
        <v>GABRIEL RAMIREZ</v>
      </c>
      <c r="N284" s="20">
        <f t="shared" si="39"/>
        <v>4632.0749999999998</v>
      </c>
      <c r="O284" s="20" t="str">
        <f t="shared" si="40"/>
        <v>Nov-2023</v>
      </c>
      <c r="P284" s="17">
        <f t="shared" si="41"/>
        <v>926.41499999999996</v>
      </c>
      <c r="Q284" s="17" t="str">
        <f t="shared" si="42"/>
        <v>Notebook Furniture</v>
      </c>
      <c r="R284" s="17" t="str">
        <f>IF('sales data'!I284&lt;3000,"Low",IF('sales data'!I284&lt;7999, "Medium","High"))</f>
        <v>Medium</v>
      </c>
      <c r="S284" s="17" t="str">
        <f t="shared" si="43"/>
        <v>Regular</v>
      </c>
      <c r="T284" s="17">
        <f t="shared" si="44"/>
        <v>3140.8033333333333</v>
      </c>
    </row>
    <row r="285" spans="1:20">
      <c r="A285">
        <v>7794</v>
      </c>
      <c r="B285" s="2">
        <v>45232</v>
      </c>
      <c r="C285" t="s">
        <v>632</v>
      </c>
      <c r="D285" t="s">
        <v>17</v>
      </c>
      <c r="E285" t="s">
        <v>20</v>
      </c>
      <c r="F285" t="s">
        <v>12</v>
      </c>
      <c r="G285">
        <v>9</v>
      </c>
      <c r="H285" s="20">
        <v>468.86</v>
      </c>
      <c r="I285">
        <v>4219.74</v>
      </c>
      <c r="J285" s="17" t="str">
        <f>IF('Main Data'!I285&gt;=5000,"High", "Low")</f>
        <v>Low</v>
      </c>
      <c r="K285" s="17">
        <f t="shared" si="36"/>
        <v>2023</v>
      </c>
      <c r="L285" s="17" t="str">
        <f t="shared" si="37"/>
        <v>Dennis Cooper</v>
      </c>
      <c r="M285" s="17" t="str">
        <f t="shared" si="38"/>
        <v>DENNIS COOPER</v>
      </c>
      <c r="N285" s="20">
        <f t="shared" si="39"/>
        <v>3797.7660000000005</v>
      </c>
      <c r="O285" s="20" t="str">
        <f t="shared" si="40"/>
        <v>Nov-2023</v>
      </c>
      <c r="P285" s="17">
        <f t="shared" si="41"/>
        <v>759.55319999999995</v>
      </c>
      <c r="Q285" s="17" t="str">
        <f t="shared" si="42"/>
        <v>Monitor Electronics</v>
      </c>
      <c r="R285" s="17" t="str">
        <f>IF('sales data'!I285&lt;3000,"Low",IF('sales data'!I285&lt;7999, "Medium","High"))</f>
        <v>Medium</v>
      </c>
      <c r="S285" s="17" t="str">
        <f t="shared" si="43"/>
        <v>Regular</v>
      </c>
      <c r="T285" s="17">
        <f t="shared" si="44"/>
        <v>4357.2633333333333</v>
      </c>
    </row>
    <row r="286" spans="1:20">
      <c r="A286">
        <v>3364</v>
      </c>
      <c r="B286" s="2">
        <v>45233</v>
      </c>
      <c r="C286" t="s">
        <v>845</v>
      </c>
      <c r="D286" t="s">
        <v>10</v>
      </c>
      <c r="E286" t="s">
        <v>20</v>
      </c>
      <c r="F286" t="s">
        <v>43</v>
      </c>
      <c r="G286">
        <v>7</v>
      </c>
      <c r="H286" s="20">
        <v>67.58</v>
      </c>
      <c r="I286">
        <v>473.06</v>
      </c>
      <c r="J286" s="17" t="str">
        <f>IF('Main Data'!I286&gt;=5000,"High", "Low")</f>
        <v>Low</v>
      </c>
      <c r="K286" s="17">
        <f t="shared" si="36"/>
        <v>2023</v>
      </c>
      <c r="L286" s="17" t="str">
        <f t="shared" si="37"/>
        <v>Gary Jenkins</v>
      </c>
      <c r="M286" s="17" t="str">
        <f t="shared" si="38"/>
        <v>GARY JENKINS</v>
      </c>
      <c r="N286" s="20">
        <f t="shared" si="39"/>
        <v>425.75400000000002</v>
      </c>
      <c r="O286" s="20" t="str">
        <f t="shared" si="40"/>
        <v>Nov-2023</v>
      </c>
      <c r="P286" s="17">
        <f t="shared" si="41"/>
        <v>85.150800000000004</v>
      </c>
      <c r="Q286" s="17" t="str">
        <f t="shared" si="42"/>
        <v>Chair Electronics</v>
      </c>
      <c r="R286" s="17" t="str">
        <f>IF('sales data'!I286&lt;3000,"Low",IF('sales data'!I286&lt;7999, "Medium","High"))</f>
        <v>Low</v>
      </c>
      <c r="S286" s="17" t="str">
        <f t="shared" si="43"/>
        <v>Regular</v>
      </c>
      <c r="T286" s="17">
        <f t="shared" si="44"/>
        <v>3279.85</v>
      </c>
    </row>
    <row r="287" spans="1:20">
      <c r="A287">
        <v>7409</v>
      </c>
      <c r="B287" s="2">
        <v>45234</v>
      </c>
      <c r="C287" t="s">
        <v>288</v>
      </c>
      <c r="D287" t="s">
        <v>25</v>
      </c>
      <c r="E287" t="s">
        <v>20</v>
      </c>
      <c r="F287" t="s">
        <v>29</v>
      </c>
      <c r="G287">
        <v>1</v>
      </c>
      <c r="H287" s="20">
        <v>799.45</v>
      </c>
      <c r="I287">
        <v>799.45</v>
      </c>
      <c r="J287" s="17" t="str">
        <f>IF('Main Data'!I287&gt;=5000,"High", "Low")</f>
        <v>Low</v>
      </c>
      <c r="K287" s="17">
        <f t="shared" si="36"/>
        <v>2023</v>
      </c>
      <c r="L287" s="17" t="str">
        <f t="shared" si="37"/>
        <v>Norma Henderson</v>
      </c>
      <c r="M287" s="17" t="str">
        <f t="shared" si="38"/>
        <v>NORMA HENDERSON</v>
      </c>
      <c r="N287" s="20">
        <f t="shared" si="39"/>
        <v>719.50500000000011</v>
      </c>
      <c r="O287" s="20" t="str">
        <f t="shared" si="40"/>
        <v>Nov-2023</v>
      </c>
      <c r="P287" s="17">
        <f t="shared" si="41"/>
        <v>143.90100000000001</v>
      </c>
      <c r="Q287" s="17" t="str">
        <f t="shared" si="42"/>
        <v>Desk Electronics</v>
      </c>
      <c r="R287" s="17" t="str">
        <f>IF('sales data'!I287&lt;3000,"Low",IF('sales data'!I287&lt;7999, "Medium","High"))</f>
        <v>Low</v>
      </c>
      <c r="S287" s="17" t="str">
        <f t="shared" si="43"/>
        <v>Regular</v>
      </c>
      <c r="T287" s="17">
        <f t="shared" si="44"/>
        <v>1830.75</v>
      </c>
    </row>
    <row r="288" spans="1:20">
      <c r="A288">
        <v>4669</v>
      </c>
      <c r="B288" s="2">
        <v>45234</v>
      </c>
      <c r="C288" t="s">
        <v>775</v>
      </c>
      <c r="D288" t="s">
        <v>25</v>
      </c>
      <c r="E288" t="s">
        <v>11</v>
      </c>
      <c r="F288" t="s">
        <v>18</v>
      </c>
      <c r="G288">
        <v>6</v>
      </c>
      <c r="H288" s="20">
        <v>843.61</v>
      </c>
      <c r="I288">
        <v>5061.66</v>
      </c>
      <c r="J288" s="17" t="str">
        <f>IF('Main Data'!I288&gt;=5000,"High", "Low")</f>
        <v>High</v>
      </c>
      <c r="K288" s="17">
        <f t="shared" si="36"/>
        <v>2023</v>
      </c>
      <c r="L288" s="17" t="str">
        <f t="shared" si="37"/>
        <v>Jacob Ward</v>
      </c>
      <c r="M288" s="17" t="str">
        <f t="shared" si="38"/>
        <v>JACOB WARD</v>
      </c>
      <c r="N288" s="20">
        <f t="shared" si="39"/>
        <v>4555.4940000000006</v>
      </c>
      <c r="O288" s="20" t="str">
        <f t="shared" si="40"/>
        <v>Nov-2023</v>
      </c>
      <c r="P288" s="17">
        <f t="shared" si="41"/>
        <v>911.09879999999998</v>
      </c>
      <c r="Q288" s="17" t="str">
        <f t="shared" si="42"/>
        <v>Pen Office Supplies</v>
      </c>
      <c r="R288" s="17" t="str">
        <f>IF('sales data'!I288&lt;3000,"Low",IF('sales data'!I288&lt;7999, "Medium","High"))</f>
        <v>Medium</v>
      </c>
      <c r="S288" s="17" t="str">
        <f t="shared" si="43"/>
        <v>Regular</v>
      </c>
      <c r="T288" s="17">
        <f t="shared" si="44"/>
        <v>2111.39</v>
      </c>
    </row>
    <row r="289" spans="1:20">
      <c r="A289">
        <v>3729</v>
      </c>
      <c r="B289" s="2">
        <v>45234</v>
      </c>
      <c r="C289" t="s">
        <v>916</v>
      </c>
      <c r="D289" t="s">
        <v>25</v>
      </c>
      <c r="E289" t="s">
        <v>14</v>
      </c>
      <c r="F289" t="s">
        <v>29</v>
      </c>
      <c r="G289">
        <v>6</v>
      </c>
      <c r="H289" s="20">
        <v>617.79</v>
      </c>
      <c r="I289">
        <v>3706.74</v>
      </c>
      <c r="J289" s="17" t="str">
        <f>IF('Main Data'!I289&gt;=5000,"High", "Low")</f>
        <v>Low</v>
      </c>
      <c r="K289" s="17">
        <f t="shared" si="36"/>
        <v>2023</v>
      </c>
      <c r="L289" s="17" t="str">
        <f t="shared" si="37"/>
        <v>Melanie Jimenez</v>
      </c>
      <c r="M289" s="17" t="str">
        <f t="shared" si="38"/>
        <v>MELANIE JIMENEZ</v>
      </c>
      <c r="N289" s="20">
        <f t="shared" si="39"/>
        <v>3336.0659999999998</v>
      </c>
      <c r="O289" s="20" t="str">
        <f t="shared" si="40"/>
        <v>Nov-2023</v>
      </c>
      <c r="P289" s="17">
        <f t="shared" si="41"/>
        <v>667.21319999999992</v>
      </c>
      <c r="Q289" s="17" t="str">
        <f t="shared" si="42"/>
        <v>Desk Furniture</v>
      </c>
      <c r="R289" s="17" t="str">
        <f>IF('sales data'!I289&lt;3000,"Low",IF('sales data'!I289&lt;7999, "Medium","High"))</f>
        <v>Medium</v>
      </c>
      <c r="S289" s="17" t="str">
        <f t="shared" si="43"/>
        <v>Regular</v>
      </c>
      <c r="T289" s="17">
        <f t="shared" si="44"/>
        <v>3189.2833333333328</v>
      </c>
    </row>
    <row r="290" spans="1:20">
      <c r="A290">
        <v>3437</v>
      </c>
      <c r="B290" s="2">
        <v>45235</v>
      </c>
      <c r="C290" t="s">
        <v>77</v>
      </c>
      <c r="D290" t="s">
        <v>17</v>
      </c>
      <c r="E290" t="s">
        <v>20</v>
      </c>
      <c r="F290" t="s">
        <v>21</v>
      </c>
      <c r="G290">
        <v>9</v>
      </c>
      <c r="H290" s="20">
        <v>493.76</v>
      </c>
      <c r="I290">
        <v>4443.84</v>
      </c>
      <c r="J290" s="17" t="str">
        <f>IF('Main Data'!I290&gt;=5000,"High", "Low")</f>
        <v>Low</v>
      </c>
      <c r="K290" s="17">
        <f t="shared" si="36"/>
        <v>2023</v>
      </c>
      <c r="L290" s="17" t="str">
        <f t="shared" si="37"/>
        <v>Jennifer Brown</v>
      </c>
      <c r="M290" s="17" t="str">
        <f t="shared" si="38"/>
        <v>JENNIFER BROWN</v>
      </c>
      <c r="N290" s="20">
        <f t="shared" si="39"/>
        <v>3999.4560000000001</v>
      </c>
      <c r="O290" s="20" t="str">
        <f t="shared" si="40"/>
        <v>Nov-2023</v>
      </c>
      <c r="P290" s="17">
        <f t="shared" si="41"/>
        <v>799.89120000000003</v>
      </c>
      <c r="Q290" s="17" t="str">
        <f t="shared" si="42"/>
        <v>Notebook Electronics</v>
      </c>
      <c r="R290" s="17" t="str">
        <f>IF('sales data'!I290&lt;3000,"Low",IF('sales data'!I290&lt;7999, "Medium","High"))</f>
        <v>Medium</v>
      </c>
      <c r="S290" s="17" t="str">
        <f t="shared" si="43"/>
        <v>Regular</v>
      </c>
      <c r="T290" s="17">
        <f t="shared" si="44"/>
        <v>4404.08</v>
      </c>
    </row>
    <row r="291" spans="1:20">
      <c r="A291">
        <v>2929</v>
      </c>
      <c r="B291" s="2">
        <v>45235</v>
      </c>
      <c r="C291" t="s">
        <v>369</v>
      </c>
      <c r="D291" t="s">
        <v>25</v>
      </c>
      <c r="E291" t="s">
        <v>11</v>
      </c>
      <c r="F291" t="s">
        <v>26</v>
      </c>
      <c r="G291">
        <v>5</v>
      </c>
      <c r="H291" s="20">
        <v>895.16</v>
      </c>
      <c r="I291">
        <v>4475.8</v>
      </c>
      <c r="J291" s="17" t="str">
        <f>IF('Main Data'!I291&gt;=5000,"High", "Low")</f>
        <v>Low</v>
      </c>
      <c r="K291" s="17">
        <f t="shared" si="36"/>
        <v>2023</v>
      </c>
      <c r="L291" s="17" t="str">
        <f t="shared" si="37"/>
        <v>Luke Edwards Dds</v>
      </c>
      <c r="M291" s="17" t="str">
        <f t="shared" si="38"/>
        <v>LUKE EDWARDS DDS</v>
      </c>
      <c r="N291" s="20">
        <f t="shared" si="39"/>
        <v>4028.2200000000003</v>
      </c>
      <c r="O291" s="20" t="str">
        <f t="shared" si="40"/>
        <v>Nov-2023</v>
      </c>
      <c r="P291" s="17">
        <f t="shared" si="41"/>
        <v>805.64400000000001</v>
      </c>
      <c r="Q291" s="17" t="str">
        <f t="shared" si="42"/>
        <v>Printer Office Supplies</v>
      </c>
      <c r="R291" s="17" t="str">
        <f>IF('sales data'!I291&lt;3000,"Low",IF('sales data'!I291&lt;7999, "Medium","High"))</f>
        <v>Medium</v>
      </c>
      <c r="S291" s="17" t="str">
        <f t="shared" si="43"/>
        <v>First Timer</v>
      </c>
      <c r="T291" s="17">
        <f t="shared" si="44"/>
        <v>4208.793333333334</v>
      </c>
    </row>
    <row r="292" spans="1:20">
      <c r="A292">
        <v>8837</v>
      </c>
      <c r="B292" s="2">
        <v>45235</v>
      </c>
      <c r="C292" t="s">
        <v>479</v>
      </c>
      <c r="D292" t="s">
        <v>25</v>
      </c>
      <c r="E292" t="s">
        <v>20</v>
      </c>
      <c r="F292" t="s">
        <v>21</v>
      </c>
      <c r="G292">
        <v>3</v>
      </c>
      <c r="H292" s="20">
        <v>265.11</v>
      </c>
      <c r="I292">
        <v>795.33</v>
      </c>
      <c r="J292" s="17" t="str">
        <f>IF('Main Data'!I292&gt;=5000,"High", "Low")</f>
        <v>Low</v>
      </c>
      <c r="K292" s="17">
        <f t="shared" si="36"/>
        <v>2023</v>
      </c>
      <c r="L292" s="17" t="str">
        <f t="shared" si="37"/>
        <v>Lawrence Edwards</v>
      </c>
      <c r="M292" s="17" t="str">
        <f t="shared" si="38"/>
        <v>LAWRENCE EDWARDS</v>
      </c>
      <c r="N292" s="20">
        <f t="shared" si="39"/>
        <v>715.79700000000003</v>
      </c>
      <c r="O292" s="20" t="str">
        <f t="shared" si="40"/>
        <v>Nov-2023</v>
      </c>
      <c r="P292" s="17">
        <f t="shared" si="41"/>
        <v>143.15940000000001</v>
      </c>
      <c r="Q292" s="17" t="str">
        <f t="shared" si="42"/>
        <v>Notebook Electronics</v>
      </c>
      <c r="R292" s="17" t="str">
        <f>IF('sales data'!I292&lt;3000,"Low",IF('sales data'!I292&lt;7999, "Medium","High"))</f>
        <v>Low</v>
      </c>
      <c r="S292" s="17" t="str">
        <f t="shared" si="43"/>
        <v>Regular</v>
      </c>
      <c r="T292" s="17">
        <f t="shared" si="44"/>
        <v>3238.3233333333333</v>
      </c>
    </row>
    <row r="293" spans="1:20">
      <c r="A293">
        <v>4393</v>
      </c>
      <c r="B293" s="2">
        <v>45235</v>
      </c>
      <c r="C293" t="s">
        <v>965</v>
      </c>
      <c r="D293" t="s">
        <v>31</v>
      </c>
      <c r="E293" t="s">
        <v>20</v>
      </c>
      <c r="F293" t="s">
        <v>26</v>
      </c>
      <c r="G293">
        <v>4</v>
      </c>
      <c r="H293" s="20">
        <v>928.8</v>
      </c>
      <c r="I293">
        <v>3715.2</v>
      </c>
      <c r="J293" s="17" t="str">
        <f>IF('Main Data'!I293&gt;=5000,"High", "Low")</f>
        <v>Low</v>
      </c>
      <c r="K293" s="17">
        <f t="shared" si="36"/>
        <v>2023</v>
      </c>
      <c r="L293" s="17" t="str">
        <f t="shared" si="37"/>
        <v>Blake Hughes</v>
      </c>
      <c r="M293" s="17" t="str">
        <f t="shared" si="38"/>
        <v>BLAKE HUGHES</v>
      </c>
      <c r="N293" s="20">
        <f t="shared" si="39"/>
        <v>3343.68</v>
      </c>
      <c r="O293" s="20" t="str">
        <f t="shared" si="40"/>
        <v>Nov-2023</v>
      </c>
      <c r="P293" s="17">
        <f t="shared" si="41"/>
        <v>668.73599999999999</v>
      </c>
      <c r="Q293" s="17" t="str">
        <f t="shared" si="42"/>
        <v>Printer Electronics</v>
      </c>
      <c r="R293" s="17" t="str">
        <f>IF('sales data'!I293&lt;3000,"Low",IF('sales data'!I293&lt;7999, "Medium","High"))</f>
        <v>Medium</v>
      </c>
      <c r="S293" s="17" t="str">
        <f t="shared" si="43"/>
        <v>Regular</v>
      </c>
      <c r="T293" s="17">
        <f t="shared" si="44"/>
        <v>2995.4433333333332</v>
      </c>
    </row>
    <row r="294" spans="1:20">
      <c r="A294">
        <v>3650</v>
      </c>
      <c r="B294" s="2">
        <v>45236</v>
      </c>
      <c r="C294" t="s">
        <v>219</v>
      </c>
      <c r="D294" t="s">
        <v>25</v>
      </c>
      <c r="E294" t="s">
        <v>20</v>
      </c>
      <c r="F294" t="s">
        <v>43</v>
      </c>
      <c r="G294">
        <v>8</v>
      </c>
      <c r="H294" s="20">
        <v>390.48</v>
      </c>
      <c r="I294">
        <v>3123.84</v>
      </c>
      <c r="J294" s="17" t="str">
        <f>IF('Main Data'!I294&gt;=5000,"High", "Low")</f>
        <v>Low</v>
      </c>
      <c r="K294" s="17">
        <f t="shared" si="36"/>
        <v>2023</v>
      </c>
      <c r="L294" s="17" t="str">
        <f t="shared" si="37"/>
        <v>Kenneth Parker</v>
      </c>
      <c r="M294" s="17" t="str">
        <f t="shared" si="38"/>
        <v>KENNETH PARKER</v>
      </c>
      <c r="N294" s="20">
        <f t="shared" si="39"/>
        <v>2811.4560000000001</v>
      </c>
      <c r="O294" s="20" t="str">
        <f t="shared" si="40"/>
        <v>Nov-2023</v>
      </c>
      <c r="P294" s="17">
        <f t="shared" si="41"/>
        <v>562.2912</v>
      </c>
      <c r="Q294" s="17" t="str">
        <f t="shared" si="42"/>
        <v>Chair Electronics</v>
      </c>
      <c r="R294" s="17" t="str">
        <f>IF('sales data'!I294&lt;3000,"Low",IF('sales data'!I294&lt;7999, "Medium","High"))</f>
        <v>Medium</v>
      </c>
      <c r="S294" s="17" t="str">
        <f t="shared" si="43"/>
        <v>Regular</v>
      </c>
      <c r="T294" s="17">
        <f t="shared" si="44"/>
        <v>2544.79</v>
      </c>
    </row>
    <row r="295" spans="1:20">
      <c r="A295">
        <v>4298</v>
      </c>
      <c r="B295" s="2">
        <v>45236</v>
      </c>
      <c r="C295" t="s">
        <v>435</v>
      </c>
      <c r="D295" t="s">
        <v>17</v>
      </c>
      <c r="E295" t="s">
        <v>20</v>
      </c>
      <c r="F295" t="s">
        <v>18</v>
      </c>
      <c r="G295">
        <v>3</v>
      </c>
      <c r="H295" s="20">
        <v>175.81</v>
      </c>
      <c r="I295">
        <v>527.43000000000006</v>
      </c>
      <c r="J295" s="17" t="str">
        <f>IF('Main Data'!I295&gt;=5000,"High", "Low")</f>
        <v>Low</v>
      </c>
      <c r="K295" s="17">
        <f t="shared" si="36"/>
        <v>2023</v>
      </c>
      <c r="L295" s="17" t="str">
        <f t="shared" si="37"/>
        <v>Steve Snyder</v>
      </c>
      <c r="M295" s="17" t="str">
        <f t="shared" si="38"/>
        <v>STEVE SNYDER</v>
      </c>
      <c r="N295" s="20">
        <f t="shared" si="39"/>
        <v>474.68700000000001</v>
      </c>
      <c r="O295" s="20" t="str">
        <f t="shared" si="40"/>
        <v>Nov-2023</v>
      </c>
      <c r="P295" s="17">
        <f t="shared" si="41"/>
        <v>94.937400000000011</v>
      </c>
      <c r="Q295" s="17" t="str">
        <f t="shared" si="42"/>
        <v>Pen Electronics</v>
      </c>
      <c r="R295" s="17" t="str">
        <f>IF('sales data'!I295&lt;3000,"Low",IF('sales data'!I295&lt;7999, "Medium","High"))</f>
        <v>Low</v>
      </c>
      <c r="S295" s="17" t="str">
        <f t="shared" si="43"/>
        <v>Regular</v>
      </c>
      <c r="T295" s="17">
        <f t="shared" si="44"/>
        <v>2455.4900000000002</v>
      </c>
    </row>
    <row r="296" spans="1:20">
      <c r="A296">
        <v>2231</v>
      </c>
      <c r="B296" s="2">
        <v>45236</v>
      </c>
      <c r="C296" t="s">
        <v>671</v>
      </c>
      <c r="D296" t="s">
        <v>17</v>
      </c>
      <c r="E296" t="s">
        <v>20</v>
      </c>
      <c r="F296" t="s">
        <v>18</v>
      </c>
      <c r="G296">
        <v>7</v>
      </c>
      <c r="H296" s="20">
        <v>189.34</v>
      </c>
      <c r="I296">
        <v>1325.38</v>
      </c>
      <c r="J296" s="17" t="str">
        <f>IF('Main Data'!I296&gt;=5000,"High", "Low")</f>
        <v>Low</v>
      </c>
      <c r="K296" s="17">
        <f t="shared" si="36"/>
        <v>2023</v>
      </c>
      <c r="L296" s="17" t="str">
        <f t="shared" si="37"/>
        <v>David Jackson</v>
      </c>
      <c r="M296" s="17" t="str">
        <f t="shared" si="38"/>
        <v>DAVID JACKSON</v>
      </c>
      <c r="N296" s="20">
        <f t="shared" si="39"/>
        <v>1192.8420000000001</v>
      </c>
      <c r="O296" s="20" t="str">
        <f t="shared" si="40"/>
        <v>Nov-2023</v>
      </c>
      <c r="P296" s="17">
        <f t="shared" si="41"/>
        <v>238.5684</v>
      </c>
      <c r="Q296" s="17" t="str">
        <f t="shared" si="42"/>
        <v>Pen Electronics</v>
      </c>
      <c r="R296" s="17" t="str">
        <f>IF('sales data'!I296&lt;3000,"Low",IF('sales data'!I296&lt;7999, "Medium","High"))</f>
        <v>Low</v>
      </c>
      <c r="S296" s="17" t="str">
        <f t="shared" si="43"/>
        <v>First Timer</v>
      </c>
      <c r="T296" s="17">
        <f t="shared" si="44"/>
        <v>1658.8833333333334</v>
      </c>
    </row>
    <row r="297" spans="1:20">
      <c r="A297">
        <v>9047</v>
      </c>
      <c r="B297" s="2">
        <v>45236</v>
      </c>
      <c r="C297" t="s">
        <v>964</v>
      </c>
      <c r="D297" t="s">
        <v>25</v>
      </c>
      <c r="E297" t="s">
        <v>14</v>
      </c>
      <c r="F297" t="s">
        <v>15</v>
      </c>
      <c r="G297">
        <v>1</v>
      </c>
      <c r="H297" s="20">
        <v>344.88</v>
      </c>
      <c r="I297">
        <v>344.88</v>
      </c>
      <c r="J297" s="17" t="str">
        <f>IF('Main Data'!I297&gt;=5000,"High", "Low")</f>
        <v>Low</v>
      </c>
      <c r="K297" s="17">
        <f t="shared" si="36"/>
        <v>2023</v>
      </c>
      <c r="L297" s="17" t="str">
        <f t="shared" si="37"/>
        <v>Rachel Haynes</v>
      </c>
      <c r="M297" s="17" t="str">
        <f t="shared" si="38"/>
        <v>RACHEL HAYNES</v>
      </c>
      <c r="N297" s="20">
        <f t="shared" si="39"/>
        <v>310.392</v>
      </c>
      <c r="O297" s="20" t="str">
        <f t="shared" si="40"/>
        <v>Nov-2023</v>
      </c>
      <c r="P297" s="17">
        <f t="shared" si="41"/>
        <v>62.078399999999995</v>
      </c>
      <c r="Q297" s="17" t="str">
        <f t="shared" si="42"/>
        <v>Table Furniture</v>
      </c>
      <c r="R297" s="17" t="str">
        <f>IF('sales data'!I297&lt;3000,"Low",IF('sales data'!I297&lt;7999, "Medium","High"))</f>
        <v>Low</v>
      </c>
      <c r="S297" s="17" t="str">
        <f t="shared" si="43"/>
        <v>Regular</v>
      </c>
      <c r="T297" s="17">
        <f t="shared" si="44"/>
        <v>732.56333333333339</v>
      </c>
    </row>
    <row r="298" spans="1:20">
      <c r="A298">
        <v>4349</v>
      </c>
      <c r="B298" s="2">
        <v>45236</v>
      </c>
      <c r="C298" t="s">
        <v>991</v>
      </c>
      <c r="D298" t="s">
        <v>31</v>
      </c>
      <c r="E298" t="s">
        <v>20</v>
      </c>
      <c r="F298" t="s">
        <v>12</v>
      </c>
      <c r="G298">
        <v>7</v>
      </c>
      <c r="H298" s="20">
        <v>938.01</v>
      </c>
      <c r="I298">
        <v>6566.07</v>
      </c>
      <c r="J298" s="17" t="str">
        <f>IF('Main Data'!I298&gt;=5000,"High", "Low")</f>
        <v>High</v>
      </c>
      <c r="K298" s="17">
        <f t="shared" si="36"/>
        <v>2023</v>
      </c>
      <c r="L298" s="17" t="str">
        <f t="shared" si="37"/>
        <v>Thomas Rodriguez</v>
      </c>
      <c r="M298" s="17" t="str">
        <f t="shared" si="38"/>
        <v>THOMAS RODRIGUEZ</v>
      </c>
      <c r="N298" s="20">
        <f t="shared" si="39"/>
        <v>5909.4630000000006</v>
      </c>
      <c r="O298" s="20" t="str">
        <f t="shared" si="40"/>
        <v>Nov-2023</v>
      </c>
      <c r="P298" s="17">
        <f t="shared" si="41"/>
        <v>1181.8925999999999</v>
      </c>
      <c r="Q298" s="17" t="str">
        <f t="shared" si="42"/>
        <v>Monitor Electronics</v>
      </c>
      <c r="R298" s="17" t="str">
        <f>IF('sales data'!I298&lt;3000,"Low",IF('sales data'!I298&lt;7999, "Medium","High"))</f>
        <v>Medium</v>
      </c>
      <c r="S298" s="17" t="str">
        <f t="shared" si="43"/>
        <v>Regular</v>
      </c>
      <c r="T298" s="17">
        <f t="shared" si="44"/>
        <v>2745.4433333333332</v>
      </c>
    </row>
    <row r="299" spans="1:20">
      <c r="A299">
        <v>7131</v>
      </c>
      <c r="B299" s="2">
        <v>45238</v>
      </c>
      <c r="C299" t="s">
        <v>852</v>
      </c>
      <c r="D299" t="s">
        <v>31</v>
      </c>
      <c r="E299" t="s">
        <v>14</v>
      </c>
      <c r="F299" t="s">
        <v>35</v>
      </c>
      <c r="G299">
        <v>5</v>
      </c>
      <c r="H299" s="20">
        <v>130.16999999999999</v>
      </c>
      <c r="I299">
        <v>650.84999999999991</v>
      </c>
      <c r="J299" s="17" t="str">
        <f>IF('Main Data'!I299&gt;=5000,"High", "Low")</f>
        <v>Low</v>
      </c>
      <c r="K299" s="17">
        <f t="shared" si="36"/>
        <v>2023</v>
      </c>
      <c r="L299" s="17" t="str">
        <f t="shared" si="37"/>
        <v>Colleen Walters</v>
      </c>
      <c r="M299" s="17" t="str">
        <f t="shared" si="38"/>
        <v>COLLEEN WALTERS</v>
      </c>
      <c r="N299" s="20">
        <f t="shared" si="39"/>
        <v>585.76499999999999</v>
      </c>
      <c r="O299" s="20" t="str">
        <f t="shared" si="40"/>
        <v>Nov-2023</v>
      </c>
      <c r="P299" s="17">
        <f t="shared" si="41"/>
        <v>117.15299999999998</v>
      </c>
      <c r="Q299" s="17" t="str">
        <f t="shared" si="42"/>
        <v>Laptop Furniture</v>
      </c>
      <c r="R299" s="17" t="str">
        <f>IF('sales data'!I299&lt;3000,"Low",IF('sales data'!I299&lt;7999, "Medium","High"))</f>
        <v>Low</v>
      </c>
      <c r="S299" s="17" t="str">
        <f t="shared" si="43"/>
        <v>Regular</v>
      </c>
      <c r="T299" s="17">
        <f t="shared" si="44"/>
        <v>2520.6</v>
      </c>
    </row>
    <row r="300" spans="1:20">
      <c r="A300">
        <v>1841</v>
      </c>
      <c r="B300" s="2">
        <v>45240</v>
      </c>
      <c r="C300" t="s">
        <v>156</v>
      </c>
      <c r="D300" t="s">
        <v>25</v>
      </c>
      <c r="E300" t="s">
        <v>14</v>
      </c>
      <c r="F300" t="s">
        <v>43</v>
      </c>
      <c r="G300">
        <v>4</v>
      </c>
      <c r="H300" s="20">
        <v>944.62</v>
      </c>
      <c r="I300">
        <v>3778.48</v>
      </c>
      <c r="J300" s="17" t="str">
        <f>IF('Main Data'!I300&gt;=5000,"High", "Low")</f>
        <v>Low</v>
      </c>
      <c r="K300" s="17">
        <f t="shared" si="36"/>
        <v>2023</v>
      </c>
      <c r="L300" s="17" t="str">
        <f t="shared" si="37"/>
        <v>Connie Johnson</v>
      </c>
      <c r="M300" s="17" t="str">
        <f t="shared" si="38"/>
        <v>CONNIE JOHNSON</v>
      </c>
      <c r="N300" s="20">
        <f t="shared" si="39"/>
        <v>3400.6320000000001</v>
      </c>
      <c r="O300" s="20" t="str">
        <f t="shared" si="40"/>
        <v>Nov-2023</v>
      </c>
      <c r="P300" s="17">
        <f t="shared" si="41"/>
        <v>680.12639999999999</v>
      </c>
      <c r="Q300" s="17" t="str">
        <f t="shared" si="42"/>
        <v>Chair Furniture</v>
      </c>
      <c r="R300" s="17" t="str">
        <f>IF('sales data'!I300&lt;3000,"Low",IF('sales data'!I300&lt;7999, "Medium","High"))</f>
        <v>Medium</v>
      </c>
      <c r="S300" s="17" t="str">
        <f t="shared" si="43"/>
        <v>Regular</v>
      </c>
      <c r="T300" s="17">
        <f t="shared" si="44"/>
        <v>3665.1333333333332</v>
      </c>
    </row>
    <row r="301" spans="1:20">
      <c r="A301">
        <v>2016</v>
      </c>
      <c r="B301" s="2">
        <v>45241</v>
      </c>
      <c r="C301" t="s">
        <v>405</v>
      </c>
      <c r="D301" t="s">
        <v>31</v>
      </c>
      <c r="E301" t="s">
        <v>20</v>
      </c>
      <c r="F301" t="s">
        <v>26</v>
      </c>
      <c r="G301">
        <v>4</v>
      </c>
      <c r="H301" s="20">
        <v>398.57</v>
      </c>
      <c r="I301">
        <v>1594.28</v>
      </c>
      <c r="J301" s="17" t="str">
        <f>IF('Main Data'!I301&gt;=5000,"High", "Low")</f>
        <v>Low</v>
      </c>
      <c r="K301" s="17">
        <f t="shared" si="36"/>
        <v>2023</v>
      </c>
      <c r="L301" s="17" t="str">
        <f t="shared" si="37"/>
        <v>Karen Combs</v>
      </c>
      <c r="M301" s="17" t="str">
        <f t="shared" si="38"/>
        <v>KAREN COMBS</v>
      </c>
      <c r="N301" s="20">
        <f t="shared" si="39"/>
        <v>1434.8520000000001</v>
      </c>
      <c r="O301" s="20" t="str">
        <f t="shared" si="40"/>
        <v>Nov-2023</v>
      </c>
      <c r="P301" s="17">
        <f t="shared" si="41"/>
        <v>286.97039999999998</v>
      </c>
      <c r="Q301" s="17" t="str">
        <f t="shared" si="42"/>
        <v>Printer Electronics</v>
      </c>
      <c r="R301" s="17" t="str">
        <f>IF('sales data'!I301&lt;3000,"Low",IF('sales data'!I301&lt;7999, "Medium","High"))</f>
        <v>Low</v>
      </c>
      <c r="S301" s="17" t="str">
        <f t="shared" si="43"/>
        <v>Regular</v>
      </c>
      <c r="T301" s="17">
        <f t="shared" si="44"/>
        <v>2007.87</v>
      </c>
    </row>
    <row r="302" spans="1:20">
      <c r="A302">
        <v>5931</v>
      </c>
      <c r="B302" s="2">
        <v>45242</v>
      </c>
      <c r="C302" t="s">
        <v>621</v>
      </c>
      <c r="D302" t="s">
        <v>31</v>
      </c>
      <c r="E302" t="s">
        <v>11</v>
      </c>
      <c r="F302" t="s">
        <v>43</v>
      </c>
      <c r="G302">
        <v>2</v>
      </c>
      <c r="H302" s="20">
        <v>402.21</v>
      </c>
      <c r="I302">
        <v>804.42</v>
      </c>
      <c r="J302" s="17" t="str">
        <f>IF('Main Data'!I302&gt;=5000,"High", "Low")</f>
        <v>Low</v>
      </c>
      <c r="K302" s="17">
        <f t="shared" si="36"/>
        <v>2023</v>
      </c>
      <c r="L302" s="17" t="str">
        <f t="shared" si="37"/>
        <v>Natasha Gaines</v>
      </c>
      <c r="M302" s="17" t="str">
        <f t="shared" si="38"/>
        <v>NATASHA GAINES</v>
      </c>
      <c r="N302" s="20">
        <f t="shared" si="39"/>
        <v>723.97799999999995</v>
      </c>
      <c r="O302" s="20" t="str">
        <f t="shared" si="40"/>
        <v>Nov-2023</v>
      </c>
      <c r="P302" s="17">
        <f t="shared" si="41"/>
        <v>144.79559999999998</v>
      </c>
      <c r="Q302" s="17" t="str">
        <f t="shared" si="42"/>
        <v>Chair Office Supplies</v>
      </c>
      <c r="R302" s="17" t="str">
        <f>IF('sales data'!I302&lt;3000,"Low",IF('sales data'!I302&lt;7999, "Medium","High"))</f>
        <v>Low</v>
      </c>
      <c r="S302" s="17" t="str">
        <f t="shared" si="43"/>
        <v>Regular</v>
      </c>
      <c r="T302" s="17">
        <f t="shared" si="44"/>
        <v>2059.06</v>
      </c>
    </row>
    <row r="303" spans="1:20">
      <c r="A303">
        <v>9859</v>
      </c>
      <c r="B303" s="2">
        <v>45242</v>
      </c>
      <c r="C303" t="s">
        <v>788</v>
      </c>
      <c r="D303" t="s">
        <v>10</v>
      </c>
      <c r="E303" t="s">
        <v>14</v>
      </c>
      <c r="F303" t="s">
        <v>43</v>
      </c>
      <c r="G303">
        <v>3</v>
      </c>
      <c r="H303" s="20">
        <v>96.77</v>
      </c>
      <c r="I303">
        <v>290.31</v>
      </c>
      <c r="J303" s="17" t="str">
        <f>IF('Main Data'!I303&gt;=5000,"High", "Low")</f>
        <v>Low</v>
      </c>
      <c r="K303" s="17">
        <f t="shared" si="36"/>
        <v>2023</v>
      </c>
      <c r="L303" s="17" t="str">
        <f t="shared" si="37"/>
        <v>Heather Hernandez</v>
      </c>
      <c r="M303" s="17" t="str">
        <f t="shared" si="38"/>
        <v>HEATHER HERNANDEZ</v>
      </c>
      <c r="N303" s="20">
        <f t="shared" si="39"/>
        <v>261.279</v>
      </c>
      <c r="O303" s="20" t="str">
        <f t="shared" si="40"/>
        <v>Nov-2023</v>
      </c>
      <c r="P303" s="17">
        <f t="shared" si="41"/>
        <v>52.255800000000001</v>
      </c>
      <c r="Q303" s="17" t="str">
        <f t="shared" si="42"/>
        <v>Chair Furniture</v>
      </c>
      <c r="R303" s="17" t="str">
        <f>IF('sales data'!I303&lt;3000,"Low",IF('sales data'!I303&lt;7999, "Medium","High"))</f>
        <v>Low</v>
      </c>
      <c r="S303" s="17" t="str">
        <f t="shared" si="43"/>
        <v>Regular</v>
      </c>
      <c r="T303" s="17">
        <f t="shared" si="44"/>
        <v>896.33666666666659</v>
      </c>
    </row>
    <row r="304" spans="1:20">
      <c r="A304">
        <v>4854</v>
      </c>
      <c r="B304" s="2">
        <v>45243</v>
      </c>
      <c r="C304" t="s">
        <v>752</v>
      </c>
      <c r="D304" t="s">
        <v>10</v>
      </c>
      <c r="E304" t="s">
        <v>20</v>
      </c>
      <c r="F304" t="s">
        <v>35</v>
      </c>
      <c r="G304">
        <v>1</v>
      </c>
      <c r="H304" s="20">
        <v>562.21</v>
      </c>
      <c r="I304">
        <v>562.21</v>
      </c>
      <c r="J304" s="17" t="str">
        <f>IF('Main Data'!I304&gt;=5000,"High", "Low")</f>
        <v>Low</v>
      </c>
      <c r="K304" s="17">
        <f t="shared" si="36"/>
        <v>2023</v>
      </c>
      <c r="L304" s="17" t="str">
        <f t="shared" si="37"/>
        <v>Olivia Fernandez</v>
      </c>
      <c r="M304" s="17" t="str">
        <f t="shared" si="38"/>
        <v>OLIVIA FERNANDEZ</v>
      </c>
      <c r="N304" s="20">
        <f t="shared" si="39"/>
        <v>505.98900000000003</v>
      </c>
      <c r="O304" s="20" t="str">
        <f t="shared" si="40"/>
        <v>Nov-2023</v>
      </c>
      <c r="P304" s="17">
        <f t="shared" si="41"/>
        <v>101.1978</v>
      </c>
      <c r="Q304" s="17" t="str">
        <f t="shared" si="42"/>
        <v>Laptop Electronics</v>
      </c>
      <c r="R304" s="17" t="str">
        <f>IF('sales data'!I304&lt;3000,"Low",IF('sales data'!I304&lt;7999, "Medium","High"))</f>
        <v>Low</v>
      </c>
      <c r="S304" s="17" t="str">
        <f t="shared" si="43"/>
        <v>Regular</v>
      </c>
      <c r="T304" s="17">
        <f t="shared" si="44"/>
        <v>552.31333333333339</v>
      </c>
    </row>
    <row r="305" spans="1:20">
      <c r="A305">
        <v>6798</v>
      </c>
      <c r="B305" s="2">
        <v>45243</v>
      </c>
      <c r="C305" t="s">
        <v>841</v>
      </c>
      <c r="D305" t="s">
        <v>17</v>
      </c>
      <c r="E305" t="s">
        <v>20</v>
      </c>
      <c r="F305" t="s">
        <v>43</v>
      </c>
      <c r="G305">
        <v>7</v>
      </c>
      <c r="H305" s="20">
        <v>653.70000000000005</v>
      </c>
      <c r="I305">
        <v>4575.9000000000005</v>
      </c>
      <c r="J305" s="17" t="str">
        <f>IF('Main Data'!I305&gt;=5000,"High", "Low")</f>
        <v>Low</v>
      </c>
      <c r="K305" s="17">
        <f t="shared" si="36"/>
        <v>2023</v>
      </c>
      <c r="L305" s="17" t="str">
        <f t="shared" si="37"/>
        <v>Daniel Perez</v>
      </c>
      <c r="M305" s="17" t="str">
        <f t="shared" si="38"/>
        <v>DANIEL PEREZ</v>
      </c>
      <c r="N305" s="20">
        <f t="shared" si="39"/>
        <v>4118.3100000000004</v>
      </c>
      <c r="O305" s="20" t="str">
        <f t="shared" si="40"/>
        <v>Nov-2023</v>
      </c>
      <c r="P305" s="17">
        <f t="shared" si="41"/>
        <v>823.66200000000003</v>
      </c>
      <c r="Q305" s="17" t="str">
        <f t="shared" si="42"/>
        <v>Chair Electronics</v>
      </c>
      <c r="R305" s="17" t="str">
        <f>IF('sales data'!I305&lt;3000,"Low",IF('sales data'!I305&lt;7999, "Medium","High"))</f>
        <v>Medium</v>
      </c>
      <c r="S305" s="17" t="str">
        <f t="shared" si="43"/>
        <v>Regular</v>
      </c>
      <c r="T305" s="17">
        <f t="shared" si="44"/>
        <v>1809.4733333333334</v>
      </c>
    </row>
    <row r="306" spans="1:20">
      <c r="A306">
        <v>5585</v>
      </c>
      <c r="B306" s="2">
        <v>45243</v>
      </c>
      <c r="C306" t="s">
        <v>893</v>
      </c>
      <c r="D306" t="s">
        <v>31</v>
      </c>
      <c r="E306" t="s">
        <v>20</v>
      </c>
      <c r="F306" t="s">
        <v>18</v>
      </c>
      <c r="G306">
        <v>5</v>
      </c>
      <c r="H306" s="20">
        <v>493.36</v>
      </c>
      <c r="I306">
        <v>2466.8000000000002</v>
      </c>
      <c r="J306" s="17" t="str">
        <f>IF('Main Data'!I306&gt;=5000,"High", "Low")</f>
        <v>Low</v>
      </c>
      <c r="K306" s="17">
        <f t="shared" si="36"/>
        <v>2023</v>
      </c>
      <c r="L306" s="17" t="str">
        <f t="shared" si="37"/>
        <v>George Evans</v>
      </c>
      <c r="M306" s="17" t="str">
        <f t="shared" si="38"/>
        <v>GEORGE EVANS</v>
      </c>
      <c r="N306" s="20">
        <f t="shared" si="39"/>
        <v>2220.12</v>
      </c>
      <c r="O306" s="20" t="str">
        <f t="shared" si="40"/>
        <v>Nov-2023</v>
      </c>
      <c r="P306" s="17">
        <f t="shared" si="41"/>
        <v>444.024</v>
      </c>
      <c r="Q306" s="17" t="str">
        <f t="shared" si="42"/>
        <v>Pen Electronics</v>
      </c>
      <c r="R306" s="17" t="str">
        <f>IF('sales data'!I306&lt;3000,"Low",IF('sales data'!I306&lt;7999, "Medium","High"))</f>
        <v>Low</v>
      </c>
      <c r="S306" s="17" t="str">
        <f t="shared" si="43"/>
        <v>Regular</v>
      </c>
      <c r="T306" s="17">
        <f t="shared" si="44"/>
        <v>2534.9700000000003</v>
      </c>
    </row>
    <row r="307" spans="1:20">
      <c r="A307">
        <v>1258</v>
      </c>
      <c r="B307" s="2">
        <v>45244</v>
      </c>
      <c r="C307" t="s">
        <v>403</v>
      </c>
      <c r="D307" t="s">
        <v>17</v>
      </c>
      <c r="E307" t="s">
        <v>20</v>
      </c>
      <c r="F307" t="s">
        <v>21</v>
      </c>
      <c r="G307">
        <v>4</v>
      </c>
      <c r="H307" s="20">
        <v>21.5</v>
      </c>
      <c r="I307">
        <v>86</v>
      </c>
      <c r="J307" s="17" t="str">
        <f>IF('Main Data'!I307&gt;=5000,"High", "Low")</f>
        <v>Low</v>
      </c>
      <c r="K307" s="17">
        <f t="shared" si="36"/>
        <v>2023</v>
      </c>
      <c r="L307" s="17" t="str">
        <f t="shared" si="37"/>
        <v>Andrea Ruiz</v>
      </c>
      <c r="M307" s="17" t="str">
        <f t="shared" si="38"/>
        <v>ANDREA RUIZ</v>
      </c>
      <c r="N307" s="20">
        <f t="shared" si="39"/>
        <v>77.400000000000006</v>
      </c>
      <c r="O307" s="20" t="str">
        <f t="shared" si="40"/>
        <v>Nov-2023</v>
      </c>
      <c r="P307" s="17">
        <f t="shared" si="41"/>
        <v>15.479999999999999</v>
      </c>
      <c r="Q307" s="17" t="str">
        <f t="shared" si="42"/>
        <v>Notebook Electronics</v>
      </c>
      <c r="R307" s="17" t="str">
        <f>IF('sales data'!I307&lt;3000,"Low",IF('sales data'!I307&lt;7999, "Medium","High"))</f>
        <v>Low</v>
      </c>
      <c r="S307" s="17" t="str">
        <f t="shared" si="43"/>
        <v>Regular</v>
      </c>
      <c r="T307" s="17">
        <f t="shared" si="44"/>
        <v>2376.2333333333336</v>
      </c>
    </row>
    <row r="308" spans="1:20">
      <c r="A308">
        <v>7477</v>
      </c>
      <c r="B308" s="2">
        <v>45244</v>
      </c>
      <c r="C308" t="s">
        <v>829</v>
      </c>
      <c r="D308" t="s">
        <v>10</v>
      </c>
      <c r="E308" t="s">
        <v>11</v>
      </c>
      <c r="F308" t="s">
        <v>35</v>
      </c>
      <c r="G308">
        <v>5</v>
      </c>
      <c r="H308" s="20">
        <v>143.81</v>
      </c>
      <c r="I308">
        <v>719.05</v>
      </c>
      <c r="J308" s="17" t="str">
        <f>IF('Main Data'!I308&gt;=5000,"High", "Low")</f>
        <v>Low</v>
      </c>
      <c r="K308" s="17">
        <f t="shared" si="36"/>
        <v>2023</v>
      </c>
      <c r="L308" s="17" t="str">
        <f t="shared" si="37"/>
        <v>Colin Mitchell</v>
      </c>
      <c r="M308" s="17" t="str">
        <f t="shared" si="38"/>
        <v>COLIN MITCHELL</v>
      </c>
      <c r="N308" s="20">
        <f t="shared" si="39"/>
        <v>647.14499999999998</v>
      </c>
      <c r="O308" s="20" t="str">
        <f t="shared" si="40"/>
        <v>Nov-2023</v>
      </c>
      <c r="P308" s="17">
        <f t="shared" si="41"/>
        <v>129.42899999999997</v>
      </c>
      <c r="Q308" s="17" t="str">
        <f t="shared" si="42"/>
        <v>Laptop Office Supplies</v>
      </c>
      <c r="R308" s="17" t="str">
        <f>IF('sales data'!I308&lt;3000,"Low",IF('sales data'!I308&lt;7999, "Medium","High"))</f>
        <v>Low</v>
      </c>
      <c r="S308" s="17" t="str">
        <f t="shared" si="43"/>
        <v>Regular</v>
      </c>
      <c r="T308" s="17">
        <f t="shared" si="44"/>
        <v>1090.6166666666668</v>
      </c>
    </row>
    <row r="309" spans="1:20">
      <c r="A309">
        <v>7062</v>
      </c>
      <c r="B309" s="2">
        <v>45245</v>
      </c>
      <c r="C309" t="s">
        <v>598</v>
      </c>
      <c r="D309" t="s">
        <v>10</v>
      </c>
      <c r="E309" t="s">
        <v>11</v>
      </c>
      <c r="F309" t="s">
        <v>18</v>
      </c>
      <c r="G309">
        <v>5</v>
      </c>
      <c r="H309" s="20">
        <v>661.27</v>
      </c>
      <c r="I309">
        <v>3306.35</v>
      </c>
      <c r="J309" s="17" t="str">
        <f>IF('Main Data'!I309&gt;=5000,"High", "Low")</f>
        <v>Low</v>
      </c>
      <c r="K309" s="17">
        <f t="shared" si="36"/>
        <v>2023</v>
      </c>
      <c r="L309" s="17" t="str">
        <f t="shared" si="37"/>
        <v>Emily Kelley</v>
      </c>
      <c r="M309" s="17" t="str">
        <f t="shared" si="38"/>
        <v>EMILY KELLEY</v>
      </c>
      <c r="N309" s="20">
        <f t="shared" si="39"/>
        <v>2975.7150000000001</v>
      </c>
      <c r="O309" s="20" t="str">
        <f t="shared" si="40"/>
        <v>Nov-2023</v>
      </c>
      <c r="P309" s="17">
        <f t="shared" si="41"/>
        <v>595.14299999999992</v>
      </c>
      <c r="Q309" s="17" t="str">
        <f t="shared" si="42"/>
        <v>Pen Office Supplies</v>
      </c>
      <c r="R309" s="17" t="str">
        <f>IF('sales data'!I309&lt;3000,"Low",IF('sales data'!I309&lt;7999, "Medium","High"))</f>
        <v>Medium</v>
      </c>
      <c r="S309" s="17" t="str">
        <f t="shared" si="43"/>
        <v>Regular</v>
      </c>
      <c r="T309" s="17">
        <f t="shared" si="44"/>
        <v>1370.4666666666665</v>
      </c>
    </row>
    <row r="310" spans="1:20">
      <c r="A310">
        <v>1062</v>
      </c>
      <c r="B310" s="2">
        <v>45246</v>
      </c>
      <c r="C310" t="s">
        <v>102</v>
      </c>
      <c r="D310" t="s">
        <v>31</v>
      </c>
      <c r="E310" t="s">
        <v>14</v>
      </c>
      <c r="F310" t="s">
        <v>43</v>
      </c>
      <c r="G310">
        <v>1</v>
      </c>
      <c r="H310" s="20">
        <v>174.62</v>
      </c>
      <c r="I310">
        <v>174.62</v>
      </c>
      <c r="J310" s="17" t="str">
        <f>IF('Main Data'!I310&gt;=5000,"High", "Low")</f>
        <v>Low</v>
      </c>
      <c r="K310" s="17">
        <f t="shared" si="36"/>
        <v>2023</v>
      </c>
      <c r="L310" s="17" t="str">
        <f t="shared" si="37"/>
        <v>Katrina Mcmahon</v>
      </c>
      <c r="M310" s="17" t="str">
        <f t="shared" si="38"/>
        <v>KATRINA MCMAHON</v>
      </c>
      <c r="N310" s="20">
        <f t="shared" si="39"/>
        <v>157.15800000000002</v>
      </c>
      <c r="O310" s="20" t="str">
        <f t="shared" si="40"/>
        <v>Nov-2023</v>
      </c>
      <c r="P310" s="17">
        <f t="shared" si="41"/>
        <v>31.4316</v>
      </c>
      <c r="Q310" s="17" t="str">
        <f t="shared" si="42"/>
        <v>Chair Furniture</v>
      </c>
      <c r="R310" s="17" t="str">
        <f>IF('sales data'!I310&lt;3000,"Low",IF('sales data'!I310&lt;7999, "Medium","High"))</f>
        <v>Low</v>
      </c>
      <c r="S310" s="17" t="str">
        <f t="shared" si="43"/>
        <v>Regular</v>
      </c>
      <c r="T310" s="17">
        <f t="shared" si="44"/>
        <v>1400.0066666666664</v>
      </c>
    </row>
    <row r="311" spans="1:20">
      <c r="A311">
        <v>1375</v>
      </c>
      <c r="B311" s="2">
        <v>45246</v>
      </c>
      <c r="C311" t="s">
        <v>444</v>
      </c>
      <c r="D311" t="s">
        <v>10</v>
      </c>
      <c r="E311" t="s">
        <v>20</v>
      </c>
      <c r="F311" t="s">
        <v>35</v>
      </c>
      <c r="G311">
        <v>5</v>
      </c>
      <c r="H311" s="20">
        <v>872.26</v>
      </c>
      <c r="I311">
        <v>4361.3</v>
      </c>
      <c r="J311" s="17" t="str">
        <f>IF('Main Data'!I311&gt;=5000,"High", "Low")</f>
        <v>Low</v>
      </c>
      <c r="K311" s="17">
        <f t="shared" si="36"/>
        <v>2023</v>
      </c>
      <c r="L311" s="17" t="str">
        <f t="shared" si="37"/>
        <v>Eric Walker</v>
      </c>
      <c r="M311" s="17" t="str">
        <f t="shared" si="38"/>
        <v>ERIC WALKER</v>
      </c>
      <c r="N311" s="20">
        <f t="shared" si="39"/>
        <v>3925.17</v>
      </c>
      <c r="O311" s="20" t="str">
        <f t="shared" si="40"/>
        <v>Nov-2023</v>
      </c>
      <c r="P311" s="17">
        <f t="shared" si="41"/>
        <v>785.03399999999999</v>
      </c>
      <c r="Q311" s="17" t="str">
        <f t="shared" si="42"/>
        <v>Laptop Electronics</v>
      </c>
      <c r="R311" s="17" t="str">
        <f>IF('sales data'!I311&lt;3000,"Low",IF('sales data'!I311&lt;7999, "Medium","High"))</f>
        <v>Medium</v>
      </c>
      <c r="S311" s="17" t="str">
        <f t="shared" si="43"/>
        <v>First Timer</v>
      </c>
      <c r="T311" s="17">
        <f t="shared" si="44"/>
        <v>2614.09</v>
      </c>
    </row>
    <row r="312" spans="1:20">
      <c r="A312">
        <v>9976</v>
      </c>
      <c r="B312" s="2">
        <v>45246</v>
      </c>
      <c r="C312" t="s">
        <v>761</v>
      </c>
      <c r="D312" t="s">
        <v>10</v>
      </c>
      <c r="E312" t="s">
        <v>11</v>
      </c>
      <c r="F312" t="s">
        <v>18</v>
      </c>
      <c r="G312">
        <v>7</v>
      </c>
      <c r="H312" s="20">
        <v>540.47</v>
      </c>
      <c r="I312">
        <v>3783.29</v>
      </c>
      <c r="J312" s="17" t="str">
        <f>IF('Main Data'!I312&gt;=5000,"High", "Low")</f>
        <v>Low</v>
      </c>
      <c r="K312" s="17">
        <f t="shared" si="36"/>
        <v>2023</v>
      </c>
      <c r="L312" s="17" t="str">
        <f t="shared" si="37"/>
        <v>Timothy Ramirez</v>
      </c>
      <c r="M312" s="17" t="str">
        <f t="shared" si="38"/>
        <v>TIMOTHY RAMIREZ</v>
      </c>
      <c r="N312" s="20">
        <f t="shared" si="39"/>
        <v>3404.9610000000002</v>
      </c>
      <c r="O312" s="20" t="str">
        <f t="shared" si="40"/>
        <v>Nov-2023</v>
      </c>
      <c r="P312" s="17">
        <f t="shared" si="41"/>
        <v>680.99219999999991</v>
      </c>
      <c r="Q312" s="17" t="str">
        <f t="shared" si="42"/>
        <v>Pen Office Supplies</v>
      </c>
      <c r="R312" s="17" t="str">
        <f>IF('sales data'!I312&lt;3000,"Low",IF('sales data'!I312&lt;7999, "Medium","High"))</f>
        <v>Medium</v>
      </c>
      <c r="S312" s="17" t="str">
        <f t="shared" si="43"/>
        <v>Regular</v>
      </c>
      <c r="T312" s="17">
        <f t="shared" si="44"/>
        <v>2773.0699999999997</v>
      </c>
    </row>
    <row r="313" spans="1:20">
      <c r="A313">
        <v>8067</v>
      </c>
      <c r="B313" s="2">
        <v>45246</v>
      </c>
      <c r="C313" t="s">
        <v>807</v>
      </c>
      <c r="D313" t="s">
        <v>25</v>
      </c>
      <c r="E313" t="s">
        <v>20</v>
      </c>
      <c r="F313" t="s">
        <v>35</v>
      </c>
      <c r="G313">
        <v>4</v>
      </c>
      <c r="H313" s="20">
        <v>807.87</v>
      </c>
      <c r="I313">
        <v>3231.48</v>
      </c>
      <c r="J313" s="17" t="str">
        <f>IF('Main Data'!I313&gt;=5000,"High", "Low")</f>
        <v>Low</v>
      </c>
      <c r="K313" s="17">
        <f t="shared" si="36"/>
        <v>2023</v>
      </c>
      <c r="L313" s="17" t="str">
        <f t="shared" si="37"/>
        <v>Alicia Contreras Md</v>
      </c>
      <c r="M313" s="17" t="str">
        <f t="shared" si="38"/>
        <v>ALICIA CONTRERAS MD</v>
      </c>
      <c r="N313" s="20">
        <f t="shared" si="39"/>
        <v>2908.3319999999999</v>
      </c>
      <c r="O313" s="20" t="str">
        <f t="shared" si="40"/>
        <v>Nov-2023</v>
      </c>
      <c r="P313" s="17">
        <f t="shared" si="41"/>
        <v>581.66639999999995</v>
      </c>
      <c r="Q313" s="17" t="str">
        <f t="shared" si="42"/>
        <v>Laptop Electronics</v>
      </c>
      <c r="R313" s="17" t="str">
        <f>IF('sales data'!I313&lt;3000,"Low",IF('sales data'!I313&lt;7999, "Medium","High"))</f>
        <v>Medium</v>
      </c>
      <c r="S313" s="17" t="str">
        <f t="shared" si="43"/>
        <v>Regular</v>
      </c>
      <c r="T313" s="17">
        <f t="shared" si="44"/>
        <v>3792.0233333333331</v>
      </c>
    </row>
    <row r="314" spans="1:20">
      <c r="A314">
        <v>6915</v>
      </c>
      <c r="B314" s="2">
        <v>45248</v>
      </c>
      <c r="C314" t="s">
        <v>974</v>
      </c>
      <c r="D314" t="s">
        <v>25</v>
      </c>
      <c r="E314" t="s">
        <v>14</v>
      </c>
      <c r="F314" t="s">
        <v>15</v>
      </c>
      <c r="G314">
        <v>8</v>
      </c>
      <c r="H314" s="20">
        <v>205.5</v>
      </c>
      <c r="I314">
        <v>1644</v>
      </c>
      <c r="J314" s="17" t="str">
        <f>IF('Main Data'!I314&gt;=5000,"High", "Low")</f>
        <v>Low</v>
      </c>
      <c r="K314" s="17">
        <f t="shared" si="36"/>
        <v>2023</v>
      </c>
      <c r="L314" s="17" t="str">
        <f t="shared" si="37"/>
        <v>George Beck</v>
      </c>
      <c r="M314" s="17" t="str">
        <f t="shared" si="38"/>
        <v>GEORGE BECK</v>
      </c>
      <c r="N314" s="20">
        <f t="shared" si="39"/>
        <v>1479.6000000000001</v>
      </c>
      <c r="O314" s="20" t="str">
        <f t="shared" si="40"/>
        <v>Nov-2023</v>
      </c>
      <c r="P314" s="17">
        <f t="shared" si="41"/>
        <v>295.92</v>
      </c>
      <c r="Q314" s="17" t="str">
        <f t="shared" si="42"/>
        <v>Table Furniture</v>
      </c>
      <c r="R314" s="17" t="str">
        <f>IF('sales data'!I314&lt;3000,"Low",IF('sales data'!I314&lt;7999, "Medium","High"))</f>
        <v>Low</v>
      </c>
      <c r="S314" s="17" t="str">
        <f t="shared" si="43"/>
        <v>Regular</v>
      </c>
      <c r="T314" s="17">
        <f t="shared" si="44"/>
        <v>2886.2566666666667</v>
      </c>
    </row>
    <row r="315" spans="1:20">
      <c r="A315">
        <v>1489</v>
      </c>
      <c r="B315" s="2">
        <v>45249</v>
      </c>
      <c r="C315" t="s">
        <v>917</v>
      </c>
      <c r="D315" t="s">
        <v>25</v>
      </c>
      <c r="E315" t="s">
        <v>14</v>
      </c>
      <c r="F315" t="s">
        <v>29</v>
      </c>
      <c r="G315">
        <v>7</v>
      </c>
      <c r="H315" s="20">
        <v>75.989999999999995</v>
      </c>
      <c r="I315">
        <v>531.92999999999995</v>
      </c>
      <c r="J315" s="17" t="str">
        <f>IF('Main Data'!I315&gt;=5000,"High", "Low")</f>
        <v>Low</v>
      </c>
      <c r="K315" s="17">
        <f t="shared" si="36"/>
        <v>2023</v>
      </c>
      <c r="L315" s="17" t="str">
        <f t="shared" si="37"/>
        <v>Thomas Phillips</v>
      </c>
      <c r="M315" s="17" t="str">
        <f t="shared" si="38"/>
        <v>THOMAS PHILLIPS</v>
      </c>
      <c r="N315" s="20">
        <f t="shared" si="39"/>
        <v>478.73699999999997</v>
      </c>
      <c r="O315" s="20" t="str">
        <f t="shared" si="40"/>
        <v>Nov-2023</v>
      </c>
      <c r="P315" s="17">
        <f t="shared" si="41"/>
        <v>95.747399999999985</v>
      </c>
      <c r="Q315" s="17" t="str">
        <f t="shared" si="42"/>
        <v>Desk Furniture</v>
      </c>
      <c r="R315" s="17" t="str">
        <f>IF('sales data'!I315&lt;3000,"Low",IF('sales data'!I315&lt;7999, "Medium","High"))</f>
        <v>Low</v>
      </c>
      <c r="S315" s="17" t="str">
        <f t="shared" si="43"/>
        <v>Regular</v>
      </c>
      <c r="T315" s="17">
        <f t="shared" si="44"/>
        <v>1802.47</v>
      </c>
    </row>
    <row r="316" spans="1:20">
      <c r="A316">
        <v>5374</v>
      </c>
      <c r="B316" s="2">
        <v>45250</v>
      </c>
      <c r="C316" t="s">
        <v>429</v>
      </c>
      <c r="D316" t="s">
        <v>25</v>
      </c>
      <c r="E316" t="s">
        <v>20</v>
      </c>
      <c r="F316" t="s">
        <v>26</v>
      </c>
      <c r="G316">
        <v>2</v>
      </c>
      <c r="H316" s="20">
        <v>402.95</v>
      </c>
      <c r="I316">
        <v>805.9</v>
      </c>
      <c r="J316" s="17" t="str">
        <f>IF('Main Data'!I316&gt;=5000,"High", "Low")</f>
        <v>Low</v>
      </c>
      <c r="K316" s="17">
        <f t="shared" si="36"/>
        <v>2023</v>
      </c>
      <c r="L316" s="17" t="str">
        <f t="shared" si="37"/>
        <v>Randy Smith</v>
      </c>
      <c r="M316" s="17" t="str">
        <f t="shared" si="38"/>
        <v>RANDY SMITH</v>
      </c>
      <c r="N316" s="20">
        <f t="shared" si="39"/>
        <v>725.31</v>
      </c>
      <c r="O316" s="20" t="str">
        <f t="shared" si="40"/>
        <v>Nov-2023</v>
      </c>
      <c r="P316" s="17">
        <f t="shared" si="41"/>
        <v>145.06199999999998</v>
      </c>
      <c r="Q316" s="17" t="str">
        <f t="shared" si="42"/>
        <v>Printer Electronics</v>
      </c>
      <c r="R316" s="17" t="str">
        <f>IF('sales data'!I316&lt;3000,"Low",IF('sales data'!I316&lt;7999, "Medium","High"))</f>
        <v>Low</v>
      </c>
      <c r="S316" s="17" t="str">
        <f t="shared" si="43"/>
        <v>Regular</v>
      </c>
      <c r="T316" s="17">
        <f t="shared" si="44"/>
        <v>993.94333333333327</v>
      </c>
    </row>
    <row r="317" spans="1:20">
      <c r="A317">
        <v>9678</v>
      </c>
      <c r="B317" s="2">
        <v>45251</v>
      </c>
      <c r="C317" t="s">
        <v>887</v>
      </c>
      <c r="D317" t="s">
        <v>31</v>
      </c>
      <c r="E317" t="s">
        <v>20</v>
      </c>
      <c r="F317" t="s">
        <v>43</v>
      </c>
      <c r="G317">
        <v>4</v>
      </c>
      <c r="H317" s="20">
        <v>492.98</v>
      </c>
      <c r="I317">
        <v>1971.92</v>
      </c>
      <c r="J317" s="17" t="str">
        <f>IF('Main Data'!I317&gt;=5000,"High", "Low")</f>
        <v>Low</v>
      </c>
      <c r="K317" s="17">
        <f t="shared" si="36"/>
        <v>2023</v>
      </c>
      <c r="L317" s="17" t="str">
        <f t="shared" si="37"/>
        <v>Jill Lewis</v>
      </c>
      <c r="M317" s="17" t="str">
        <f t="shared" si="38"/>
        <v>JILL LEWIS</v>
      </c>
      <c r="N317" s="20">
        <f t="shared" si="39"/>
        <v>1774.7280000000001</v>
      </c>
      <c r="O317" s="20" t="str">
        <f t="shared" si="40"/>
        <v>Nov-2023</v>
      </c>
      <c r="P317" s="17">
        <f t="shared" si="41"/>
        <v>354.94560000000001</v>
      </c>
      <c r="Q317" s="17" t="str">
        <f t="shared" si="42"/>
        <v>Chair Electronics</v>
      </c>
      <c r="R317" s="17" t="str">
        <f>IF('sales data'!I317&lt;3000,"Low",IF('sales data'!I317&lt;7999, "Medium","High"))</f>
        <v>Low</v>
      </c>
      <c r="S317" s="17" t="str">
        <f t="shared" si="43"/>
        <v>Regular</v>
      </c>
      <c r="T317" s="17">
        <f t="shared" si="44"/>
        <v>1103.25</v>
      </c>
    </row>
    <row r="318" spans="1:20">
      <c r="A318">
        <v>8635</v>
      </c>
      <c r="B318" s="2">
        <v>45252</v>
      </c>
      <c r="C318" t="s">
        <v>392</v>
      </c>
      <c r="D318" t="s">
        <v>31</v>
      </c>
      <c r="E318" t="s">
        <v>14</v>
      </c>
      <c r="F318" t="s">
        <v>21</v>
      </c>
      <c r="G318">
        <v>1</v>
      </c>
      <c r="H318" s="20">
        <v>133.93</v>
      </c>
      <c r="I318">
        <v>133.93</v>
      </c>
      <c r="J318" s="17" t="str">
        <f>IF('Main Data'!I318&gt;=5000,"High", "Low")</f>
        <v>Low</v>
      </c>
      <c r="K318" s="17">
        <f t="shared" si="36"/>
        <v>2023</v>
      </c>
      <c r="L318" s="17" t="str">
        <f t="shared" si="37"/>
        <v>Cynthia Vaughan</v>
      </c>
      <c r="M318" s="17" t="str">
        <f t="shared" si="38"/>
        <v>CYNTHIA VAUGHAN</v>
      </c>
      <c r="N318" s="20">
        <f t="shared" si="39"/>
        <v>120.53700000000001</v>
      </c>
      <c r="O318" s="20" t="str">
        <f t="shared" si="40"/>
        <v>Nov-2023</v>
      </c>
      <c r="P318" s="17">
        <f t="shared" si="41"/>
        <v>24.107400000000002</v>
      </c>
      <c r="Q318" s="17" t="str">
        <f t="shared" si="42"/>
        <v>Notebook Furniture</v>
      </c>
      <c r="R318" s="17" t="str">
        <f>IF('sales data'!I318&lt;3000,"Low",IF('sales data'!I318&lt;7999, "Medium","High"))</f>
        <v>Low</v>
      </c>
      <c r="S318" s="17" t="str">
        <f t="shared" si="43"/>
        <v>Regular</v>
      </c>
      <c r="T318" s="17">
        <f t="shared" si="44"/>
        <v>970.58333333333337</v>
      </c>
    </row>
    <row r="319" spans="1:20">
      <c r="A319">
        <v>5278</v>
      </c>
      <c r="B319" s="2">
        <v>45252</v>
      </c>
      <c r="C319" t="s">
        <v>891</v>
      </c>
      <c r="D319" t="s">
        <v>10</v>
      </c>
      <c r="E319" t="s">
        <v>14</v>
      </c>
      <c r="F319" t="s">
        <v>18</v>
      </c>
      <c r="G319">
        <v>4</v>
      </c>
      <c r="H319" s="20">
        <v>845.91</v>
      </c>
      <c r="I319">
        <v>3383.64</v>
      </c>
      <c r="J319" s="17" t="str">
        <f>IF('Main Data'!I319&gt;=5000,"High", "Low")</f>
        <v>Low</v>
      </c>
      <c r="K319" s="17">
        <f t="shared" si="36"/>
        <v>2023</v>
      </c>
      <c r="L319" s="17" t="str">
        <f t="shared" si="37"/>
        <v>Jacqueline Anderson</v>
      </c>
      <c r="M319" s="17" t="str">
        <f t="shared" si="38"/>
        <v>JACQUELINE ANDERSON</v>
      </c>
      <c r="N319" s="20">
        <f t="shared" si="39"/>
        <v>3045.2759999999998</v>
      </c>
      <c r="O319" s="20" t="str">
        <f t="shared" si="40"/>
        <v>Nov-2023</v>
      </c>
      <c r="P319" s="17">
        <f t="shared" si="41"/>
        <v>609.0551999999999</v>
      </c>
      <c r="Q319" s="17" t="str">
        <f t="shared" si="42"/>
        <v>Pen Furniture</v>
      </c>
      <c r="R319" s="17" t="str">
        <f>IF('sales data'!I319&lt;3000,"Low",IF('sales data'!I319&lt;7999, "Medium","High"))</f>
        <v>Medium</v>
      </c>
      <c r="S319" s="17" t="str">
        <f t="shared" si="43"/>
        <v>First Timer</v>
      </c>
      <c r="T319" s="17">
        <f t="shared" si="44"/>
        <v>1829.83</v>
      </c>
    </row>
    <row r="320" spans="1:20">
      <c r="A320">
        <v>6063</v>
      </c>
      <c r="B320" s="2">
        <v>45253</v>
      </c>
      <c r="C320" t="s">
        <v>401</v>
      </c>
      <c r="D320" t="s">
        <v>17</v>
      </c>
      <c r="E320" t="s">
        <v>20</v>
      </c>
      <c r="F320" t="s">
        <v>21</v>
      </c>
      <c r="G320">
        <v>6</v>
      </c>
      <c r="H320" s="20">
        <v>317.26</v>
      </c>
      <c r="I320">
        <v>1903.56</v>
      </c>
      <c r="J320" s="17" t="str">
        <f>IF('Main Data'!I320&gt;=5000,"High", "Low")</f>
        <v>Low</v>
      </c>
      <c r="K320" s="17">
        <f t="shared" si="36"/>
        <v>2023</v>
      </c>
      <c r="L320" s="17" t="str">
        <f t="shared" si="37"/>
        <v>Debra Wilson</v>
      </c>
      <c r="M320" s="17" t="str">
        <f t="shared" si="38"/>
        <v>DEBRA WILSON</v>
      </c>
      <c r="N320" s="20">
        <f t="shared" si="39"/>
        <v>1713.204</v>
      </c>
      <c r="O320" s="20" t="str">
        <f t="shared" si="40"/>
        <v>Nov-2023</v>
      </c>
      <c r="P320" s="17">
        <f t="shared" si="41"/>
        <v>342.64079999999996</v>
      </c>
      <c r="Q320" s="17" t="str">
        <f t="shared" si="42"/>
        <v>Notebook Electronics</v>
      </c>
      <c r="R320" s="17" t="str">
        <f>IF('sales data'!I320&lt;3000,"Low",IF('sales data'!I320&lt;7999, "Medium","High"))</f>
        <v>Low</v>
      </c>
      <c r="S320" s="17" t="str">
        <f t="shared" si="43"/>
        <v>Regular</v>
      </c>
      <c r="T320" s="17">
        <f t="shared" si="44"/>
        <v>1807.0433333333331</v>
      </c>
    </row>
    <row r="321" spans="1:20">
      <c r="A321">
        <v>9032</v>
      </c>
      <c r="B321" s="2">
        <v>45253</v>
      </c>
      <c r="C321" t="s">
        <v>714</v>
      </c>
      <c r="D321" t="s">
        <v>25</v>
      </c>
      <c r="E321" t="s">
        <v>14</v>
      </c>
      <c r="F321" t="s">
        <v>43</v>
      </c>
      <c r="G321">
        <v>7</v>
      </c>
      <c r="H321" s="20">
        <v>551.23</v>
      </c>
      <c r="I321">
        <v>3858.61</v>
      </c>
      <c r="J321" s="17" t="str">
        <f>IF('Main Data'!I321&gt;=5000,"High", "Low")</f>
        <v>Low</v>
      </c>
      <c r="K321" s="17">
        <f t="shared" si="36"/>
        <v>2023</v>
      </c>
      <c r="L321" s="17" t="str">
        <f t="shared" si="37"/>
        <v>Craig Ramirez</v>
      </c>
      <c r="M321" s="17" t="str">
        <f t="shared" si="38"/>
        <v>CRAIG RAMIREZ</v>
      </c>
      <c r="N321" s="20">
        <f t="shared" si="39"/>
        <v>3472.7490000000003</v>
      </c>
      <c r="O321" s="20" t="str">
        <f t="shared" si="40"/>
        <v>Nov-2023</v>
      </c>
      <c r="P321" s="17">
        <f t="shared" si="41"/>
        <v>694.5498</v>
      </c>
      <c r="Q321" s="17" t="str">
        <f t="shared" si="42"/>
        <v>Chair Furniture</v>
      </c>
      <c r="R321" s="17" t="str">
        <f>IF('sales data'!I321&lt;3000,"Low",IF('sales data'!I321&lt;7999, "Medium","High"))</f>
        <v>Medium</v>
      </c>
      <c r="S321" s="17" t="str">
        <f t="shared" si="43"/>
        <v>Regular</v>
      </c>
      <c r="T321" s="17">
        <f t="shared" si="44"/>
        <v>3048.603333333333</v>
      </c>
    </row>
    <row r="322" spans="1:20">
      <c r="A322">
        <v>4738</v>
      </c>
      <c r="B322" s="2">
        <v>45254</v>
      </c>
      <c r="C322" t="s">
        <v>121</v>
      </c>
      <c r="D322" t="s">
        <v>17</v>
      </c>
      <c r="E322" t="s">
        <v>14</v>
      </c>
      <c r="F322" t="s">
        <v>12</v>
      </c>
      <c r="G322">
        <v>6</v>
      </c>
      <c r="H322" s="20">
        <v>60.91</v>
      </c>
      <c r="I322">
        <v>365.46</v>
      </c>
      <c r="J322" s="17" t="str">
        <f>IF('Main Data'!I322&gt;=5000,"High", "Low")</f>
        <v>Low</v>
      </c>
      <c r="K322" s="17">
        <f t="shared" si="36"/>
        <v>2023</v>
      </c>
      <c r="L322" s="17" t="str">
        <f t="shared" si="37"/>
        <v>Melissa Smith</v>
      </c>
      <c r="M322" s="17" t="str">
        <f t="shared" si="38"/>
        <v>MELISSA SMITH</v>
      </c>
      <c r="N322" s="20">
        <f t="shared" si="39"/>
        <v>328.91399999999999</v>
      </c>
      <c r="O322" s="20" t="str">
        <f t="shared" si="40"/>
        <v>Nov-2023</v>
      </c>
      <c r="P322" s="17">
        <f t="shared" si="41"/>
        <v>65.782799999999995</v>
      </c>
      <c r="Q322" s="17" t="str">
        <f t="shared" si="42"/>
        <v>Monitor Furniture</v>
      </c>
      <c r="R322" s="17" t="str">
        <f>IF('sales data'!I322&lt;3000,"Low",IF('sales data'!I322&lt;7999, "Medium","High"))</f>
        <v>Low</v>
      </c>
      <c r="S322" s="17" t="str">
        <f t="shared" si="43"/>
        <v>Regular</v>
      </c>
      <c r="T322" s="17">
        <f t="shared" si="44"/>
        <v>2042.5433333333333</v>
      </c>
    </row>
    <row r="323" spans="1:20">
      <c r="A323">
        <v>9903</v>
      </c>
      <c r="B323" s="2">
        <v>45254</v>
      </c>
      <c r="C323" t="s">
        <v>300</v>
      </c>
      <c r="D323" t="s">
        <v>17</v>
      </c>
      <c r="E323" t="s">
        <v>20</v>
      </c>
      <c r="F323" t="s">
        <v>26</v>
      </c>
      <c r="G323">
        <v>5</v>
      </c>
      <c r="H323" s="20">
        <v>873.13</v>
      </c>
      <c r="I323">
        <v>4365.6499999999996</v>
      </c>
      <c r="J323" s="17" t="str">
        <f>IF('Main Data'!I323&gt;=5000,"High", "Low")</f>
        <v>Low</v>
      </c>
      <c r="K323" s="17">
        <f t="shared" ref="K323:K386" si="45">YEAR(B323)</f>
        <v>2023</v>
      </c>
      <c r="L323" s="17" t="str">
        <f t="shared" ref="L323:L386" si="46">PROPER(C323)</f>
        <v>Kimberly Smith</v>
      </c>
      <c r="M323" s="17" t="str">
        <f t="shared" ref="M323:M386" si="47">UPPER(C323)</f>
        <v>KIMBERLY SMITH</v>
      </c>
      <c r="N323" s="20">
        <f t="shared" ref="N323:N386" si="48">G323*(H323*0.9)</f>
        <v>3929.085</v>
      </c>
      <c r="O323" s="20" t="str">
        <f t="shared" ref="O323:O386" si="49">TEXT((B323),"mmm-yyyy")</f>
        <v>Nov-2023</v>
      </c>
      <c r="P323" s="17">
        <f t="shared" ref="P323:P386" si="50">I323*18%</f>
        <v>785.81699999999989</v>
      </c>
      <c r="Q323" s="17" t="str">
        <f t="shared" ref="Q323:Q386" si="51">CONCATENATE(F323," ",E323)</f>
        <v>Printer Electronics</v>
      </c>
      <c r="R323" s="17" t="str">
        <f>IF('sales data'!I323&lt;3000,"Low",IF('sales data'!I323&lt;7999, "Medium","High"))</f>
        <v>Medium</v>
      </c>
      <c r="S323" s="17" t="str">
        <f t="shared" ref="S323:S386" si="52">IF(A323=_xlfn.MINIFS($A$3:$A$1001, $B$2:$B$1000, B323), "First Timer", "Regular")</f>
        <v>Regular</v>
      </c>
      <c r="T323" s="17">
        <f t="shared" si="44"/>
        <v>2863.24</v>
      </c>
    </row>
    <row r="324" spans="1:20">
      <c r="A324">
        <v>8771</v>
      </c>
      <c r="B324" s="2">
        <v>45255</v>
      </c>
      <c r="C324" t="s">
        <v>619</v>
      </c>
      <c r="D324" t="s">
        <v>31</v>
      </c>
      <c r="E324" t="s">
        <v>20</v>
      </c>
      <c r="F324" t="s">
        <v>29</v>
      </c>
      <c r="G324">
        <v>1</v>
      </c>
      <c r="H324" s="20">
        <v>331.34</v>
      </c>
      <c r="I324">
        <v>331.34</v>
      </c>
      <c r="J324" s="17" t="str">
        <f>IF('Main Data'!I324&gt;=5000,"High", "Low")</f>
        <v>Low</v>
      </c>
      <c r="K324" s="17">
        <f t="shared" si="45"/>
        <v>2023</v>
      </c>
      <c r="L324" s="17" t="str">
        <f t="shared" si="46"/>
        <v>Rebecca Doyle</v>
      </c>
      <c r="M324" s="17" t="str">
        <f t="shared" si="47"/>
        <v>REBECCA DOYLE</v>
      </c>
      <c r="N324" s="20">
        <f t="shared" si="48"/>
        <v>298.20599999999996</v>
      </c>
      <c r="O324" s="20" t="str">
        <f t="shared" si="49"/>
        <v>Nov-2023</v>
      </c>
      <c r="P324" s="17">
        <f t="shared" si="50"/>
        <v>59.641199999999991</v>
      </c>
      <c r="Q324" s="17" t="str">
        <f t="shared" si="51"/>
        <v>Desk Electronics</v>
      </c>
      <c r="R324" s="17" t="str">
        <f>IF('sales data'!I324&lt;3000,"Low",IF('sales data'!I324&lt;7999, "Medium","High"))</f>
        <v>Low</v>
      </c>
      <c r="S324" s="17" t="str">
        <f t="shared" si="52"/>
        <v>Regular</v>
      </c>
      <c r="T324" s="17">
        <f t="shared" si="44"/>
        <v>1687.4833333333333</v>
      </c>
    </row>
    <row r="325" spans="1:20">
      <c r="A325">
        <v>5062</v>
      </c>
      <c r="B325" s="2">
        <v>45256</v>
      </c>
      <c r="C325" t="s">
        <v>138</v>
      </c>
      <c r="D325" t="s">
        <v>25</v>
      </c>
      <c r="E325" t="s">
        <v>14</v>
      </c>
      <c r="F325" t="s">
        <v>26</v>
      </c>
      <c r="G325">
        <v>7</v>
      </c>
      <c r="H325" s="20">
        <v>367.36</v>
      </c>
      <c r="I325">
        <v>2571.52</v>
      </c>
      <c r="J325" s="17" t="str">
        <f>IF('Main Data'!I325&gt;=5000,"High", "Low")</f>
        <v>Low</v>
      </c>
      <c r="K325" s="17">
        <f t="shared" si="45"/>
        <v>2023</v>
      </c>
      <c r="L325" s="17" t="str">
        <f t="shared" si="46"/>
        <v>Amber Myers</v>
      </c>
      <c r="M325" s="17" t="str">
        <f t="shared" si="47"/>
        <v>AMBER MYERS</v>
      </c>
      <c r="N325" s="20">
        <f t="shared" si="48"/>
        <v>2314.3680000000004</v>
      </c>
      <c r="O325" s="20" t="str">
        <f t="shared" si="49"/>
        <v>Nov-2023</v>
      </c>
      <c r="P325" s="17">
        <f t="shared" si="50"/>
        <v>462.87359999999995</v>
      </c>
      <c r="Q325" s="17" t="str">
        <f t="shared" si="51"/>
        <v>Printer Furniture</v>
      </c>
      <c r="R325" s="17" t="str">
        <f>IF('sales data'!I325&lt;3000,"Low",IF('sales data'!I325&lt;7999, "Medium","High"))</f>
        <v>Low</v>
      </c>
      <c r="S325" s="17" t="str">
        <f t="shared" si="52"/>
        <v>Regular</v>
      </c>
      <c r="T325" s="17">
        <f t="shared" ref="T325:T388" si="53">AVERAGE(I323,I324,I325)</f>
        <v>2422.8366666666666</v>
      </c>
    </row>
    <row r="326" spans="1:20">
      <c r="A326">
        <v>8065</v>
      </c>
      <c r="B326" s="2">
        <v>45256</v>
      </c>
      <c r="C326" t="s">
        <v>168</v>
      </c>
      <c r="D326" t="s">
        <v>25</v>
      </c>
      <c r="E326" t="s">
        <v>20</v>
      </c>
      <c r="F326" t="s">
        <v>35</v>
      </c>
      <c r="G326">
        <v>8</v>
      </c>
      <c r="H326" s="20">
        <v>944.82</v>
      </c>
      <c r="I326">
        <v>7558.56</v>
      </c>
      <c r="J326" s="17" t="str">
        <f>IF('Main Data'!I326&gt;=5000,"High", "Low")</f>
        <v>High</v>
      </c>
      <c r="K326" s="17">
        <f t="shared" si="45"/>
        <v>2023</v>
      </c>
      <c r="L326" s="17" t="str">
        <f t="shared" si="46"/>
        <v>Kirk Bates</v>
      </c>
      <c r="M326" s="17" t="str">
        <f t="shared" si="47"/>
        <v>KIRK BATES</v>
      </c>
      <c r="N326" s="20">
        <f t="shared" si="48"/>
        <v>6802.7040000000006</v>
      </c>
      <c r="O326" s="20" t="str">
        <f t="shared" si="49"/>
        <v>Nov-2023</v>
      </c>
      <c r="P326" s="17">
        <f t="shared" si="50"/>
        <v>1360.5408</v>
      </c>
      <c r="Q326" s="17" t="str">
        <f t="shared" si="51"/>
        <v>Laptop Electronics</v>
      </c>
      <c r="R326" s="17" t="str">
        <f>IF('sales data'!I326&lt;3000,"Low",IF('sales data'!I326&lt;7999, "Medium","High"))</f>
        <v>Medium</v>
      </c>
      <c r="S326" s="17" t="str">
        <f t="shared" si="52"/>
        <v>Regular</v>
      </c>
      <c r="T326" s="17">
        <f t="shared" si="53"/>
        <v>3487.14</v>
      </c>
    </row>
    <row r="327" spans="1:20">
      <c r="A327">
        <v>7956</v>
      </c>
      <c r="B327" s="2">
        <v>45256</v>
      </c>
      <c r="C327" t="s">
        <v>853</v>
      </c>
      <c r="D327" t="s">
        <v>17</v>
      </c>
      <c r="E327" t="s">
        <v>20</v>
      </c>
      <c r="F327" t="s">
        <v>15</v>
      </c>
      <c r="G327">
        <v>8</v>
      </c>
      <c r="H327" s="20">
        <v>310.24</v>
      </c>
      <c r="I327">
        <v>2481.92</v>
      </c>
      <c r="J327" s="17" t="str">
        <f>IF('Main Data'!I327&gt;=5000,"High", "Low")</f>
        <v>Low</v>
      </c>
      <c r="K327" s="17">
        <f t="shared" si="45"/>
        <v>2023</v>
      </c>
      <c r="L327" s="17" t="str">
        <f t="shared" si="46"/>
        <v>Angela King</v>
      </c>
      <c r="M327" s="17" t="str">
        <f t="shared" si="47"/>
        <v>ANGELA KING</v>
      </c>
      <c r="N327" s="20">
        <f t="shared" si="48"/>
        <v>2233.7280000000001</v>
      </c>
      <c r="O327" s="20" t="str">
        <f t="shared" si="49"/>
        <v>Nov-2023</v>
      </c>
      <c r="P327" s="17">
        <f t="shared" si="50"/>
        <v>446.74560000000002</v>
      </c>
      <c r="Q327" s="17" t="str">
        <f t="shared" si="51"/>
        <v>Table Electronics</v>
      </c>
      <c r="R327" s="17" t="str">
        <f>IF('sales data'!I327&lt;3000,"Low",IF('sales data'!I327&lt;7999, "Medium","High"))</f>
        <v>Low</v>
      </c>
      <c r="S327" s="17" t="str">
        <f t="shared" si="52"/>
        <v>First Timer</v>
      </c>
      <c r="T327" s="17">
        <f t="shared" si="53"/>
        <v>4204</v>
      </c>
    </row>
    <row r="328" spans="1:20">
      <c r="A328">
        <v>9825</v>
      </c>
      <c r="B328" s="2">
        <v>45257</v>
      </c>
      <c r="C328" t="s">
        <v>81</v>
      </c>
      <c r="D328" t="s">
        <v>31</v>
      </c>
      <c r="E328" t="s">
        <v>14</v>
      </c>
      <c r="F328" t="s">
        <v>21</v>
      </c>
      <c r="G328">
        <v>2</v>
      </c>
      <c r="H328" s="20">
        <v>915.16</v>
      </c>
      <c r="I328">
        <v>1830.32</v>
      </c>
      <c r="J328" s="17" t="str">
        <f>IF('Main Data'!I328&gt;=5000,"High", "Low")</f>
        <v>Low</v>
      </c>
      <c r="K328" s="17">
        <f t="shared" si="45"/>
        <v>2023</v>
      </c>
      <c r="L328" s="17" t="str">
        <f t="shared" si="46"/>
        <v>Kevin Weber</v>
      </c>
      <c r="M328" s="17" t="str">
        <f t="shared" si="47"/>
        <v>KEVIN WEBER</v>
      </c>
      <c r="N328" s="20">
        <f t="shared" si="48"/>
        <v>1647.288</v>
      </c>
      <c r="O328" s="20" t="str">
        <f t="shared" si="49"/>
        <v>Nov-2023</v>
      </c>
      <c r="P328" s="17">
        <f t="shared" si="50"/>
        <v>329.45759999999996</v>
      </c>
      <c r="Q328" s="17" t="str">
        <f t="shared" si="51"/>
        <v>Notebook Furniture</v>
      </c>
      <c r="R328" s="17" t="str">
        <f>IF('sales data'!I328&lt;3000,"Low",IF('sales data'!I328&lt;7999, "Medium","High"))</f>
        <v>Low</v>
      </c>
      <c r="S328" s="17" t="str">
        <f t="shared" si="52"/>
        <v>Regular</v>
      </c>
      <c r="T328" s="17">
        <f t="shared" si="53"/>
        <v>3956.9333333333329</v>
      </c>
    </row>
    <row r="329" spans="1:20">
      <c r="A329">
        <v>6124</v>
      </c>
      <c r="B329" s="2">
        <v>45257</v>
      </c>
      <c r="C329" t="s">
        <v>164</v>
      </c>
      <c r="D329" t="s">
        <v>31</v>
      </c>
      <c r="E329" t="s">
        <v>11</v>
      </c>
      <c r="F329" t="s">
        <v>43</v>
      </c>
      <c r="G329">
        <v>1</v>
      </c>
      <c r="H329" s="20">
        <v>700.45</v>
      </c>
      <c r="I329">
        <v>700.45</v>
      </c>
      <c r="J329" s="17" t="str">
        <f>IF('Main Data'!I329&gt;=5000,"High", "Low")</f>
        <v>Low</v>
      </c>
      <c r="K329" s="17">
        <f t="shared" si="45"/>
        <v>2023</v>
      </c>
      <c r="L329" s="17" t="str">
        <f t="shared" si="46"/>
        <v>Dawn Baker</v>
      </c>
      <c r="M329" s="17" t="str">
        <f t="shared" si="47"/>
        <v>DAWN BAKER</v>
      </c>
      <c r="N329" s="20">
        <f t="shared" si="48"/>
        <v>630.40500000000009</v>
      </c>
      <c r="O329" s="20" t="str">
        <f t="shared" si="49"/>
        <v>Nov-2023</v>
      </c>
      <c r="P329" s="17">
        <f t="shared" si="50"/>
        <v>126.081</v>
      </c>
      <c r="Q329" s="17" t="str">
        <f t="shared" si="51"/>
        <v>Chair Office Supplies</v>
      </c>
      <c r="R329" s="17" t="str">
        <f>IF('sales data'!I329&lt;3000,"Low",IF('sales data'!I329&lt;7999, "Medium","High"))</f>
        <v>Low</v>
      </c>
      <c r="S329" s="17" t="str">
        <f t="shared" si="52"/>
        <v>Regular</v>
      </c>
      <c r="T329" s="17">
        <f t="shared" si="53"/>
        <v>1670.8966666666665</v>
      </c>
    </row>
    <row r="330" spans="1:20">
      <c r="A330">
        <v>1432</v>
      </c>
      <c r="B330" s="2">
        <v>45257</v>
      </c>
      <c r="C330" t="s">
        <v>404</v>
      </c>
      <c r="D330" t="s">
        <v>25</v>
      </c>
      <c r="E330" t="s">
        <v>11</v>
      </c>
      <c r="F330" t="s">
        <v>21</v>
      </c>
      <c r="G330">
        <v>2</v>
      </c>
      <c r="H330" s="20">
        <v>81.72</v>
      </c>
      <c r="I330">
        <v>163.44</v>
      </c>
      <c r="J330" s="17" t="str">
        <f>IF('Main Data'!I330&gt;=5000,"High", "Low")</f>
        <v>Low</v>
      </c>
      <c r="K330" s="17">
        <f t="shared" si="45"/>
        <v>2023</v>
      </c>
      <c r="L330" s="17" t="str">
        <f t="shared" si="46"/>
        <v>Matthew Fuller</v>
      </c>
      <c r="M330" s="17" t="str">
        <f t="shared" si="47"/>
        <v>MATTHEW FULLER</v>
      </c>
      <c r="N330" s="20">
        <f t="shared" si="48"/>
        <v>147.096</v>
      </c>
      <c r="O330" s="20" t="str">
        <f t="shared" si="49"/>
        <v>Nov-2023</v>
      </c>
      <c r="P330" s="17">
        <f t="shared" si="50"/>
        <v>29.4192</v>
      </c>
      <c r="Q330" s="17" t="str">
        <f t="shared" si="51"/>
        <v>Notebook Office Supplies</v>
      </c>
      <c r="R330" s="17" t="str">
        <f>IF('sales data'!I330&lt;3000,"Low",IF('sales data'!I330&lt;7999, "Medium","High"))</f>
        <v>Low</v>
      </c>
      <c r="S330" s="17" t="str">
        <f t="shared" si="52"/>
        <v>First Timer</v>
      </c>
      <c r="T330" s="17">
        <f t="shared" si="53"/>
        <v>898.07</v>
      </c>
    </row>
    <row r="331" spans="1:20">
      <c r="A331">
        <v>5041</v>
      </c>
      <c r="B331" s="2">
        <v>45257</v>
      </c>
      <c r="C331" t="s">
        <v>643</v>
      </c>
      <c r="D331" t="s">
        <v>10</v>
      </c>
      <c r="E331" t="s">
        <v>14</v>
      </c>
      <c r="F331" t="s">
        <v>35</v>
      </c>
      <c r="G331">
        <v>2</v>
      </c>
      <c r="H331" s="20">
        <v>611.83000000000004</v>
      </c>
      <c r="I331">
        <v>1223.6600000000001</v>
      </c>
      <c r="J331" s="17" t="str">
        <f>IF('Main Data'!I331&gt;=5000,"High", "Low")</f>
        <v>Low</v>
      </c>
      <c r="K331" s="17">
        <f t="shared" si="45"/>
        <v>2023</v>
      </c>
      <c r="L331" s="17" t="str">
        <f t="shared" si="46"/>
        <v>Kevin Lyons</v>
      </c>
      <c r="M331" s="17" t="str">
        <f t="shared" si="47"/>
        <v>KEVIN LYONS</v>
      </c>
      <c r="N331" s="20">
        <f t="shared" si="48"/>
        <v>1101.2940000000001</v>
      </c>
      <c r="O331" s="20" t="str">
        <f t="shared" si="49"/>
        <v>Nov-2023</v>
      </c>
      <c r="P331" s="17">
        <f t="shared" si="50"/>
        <v>220.25880000000001</v>
      </c>
      <c r="Q331" s="17" t="str">
        <f t="shared" si="51"/>
        <v>Laptop Furniture</v>
      </c>
      <c r="R331" s="17" t="str">
        <f>IF('sales data'!I331&lt;3000,"Low",IF('sales data'!I331&lt;7999, "Medium","High"))</f>
        <v>Low</v>
      </c>
      <c r="S331" s="17" t="str">
        <f t="shared" si="52"/>
        <v>Regular</v>
      </c>
      <c r="T331" s="17">
        <f t="shared" si="53"/>
        <v>695.85</v>
      </c>
    </row>
    <row r="332" spans="1:20">
      <c r="A332">
        <v>8228</v>
      </c>
      <c r="B332" s="2">
        <v>45257</v>
      </c>
      <c r="C332" t="s">
        <v>992</v>
      </c>
      <c r="D332" t="s">
        <v>17</v>
      </c>
      <c r="E332" t="s">
        <v>20</v>
      </c>
      <c r="F332" t="s">
        <v>43</v>
      </c>
      <c r="G332">
        <v>7</v>
      </c>
      <c r="H332" s="20">
        <v>52.74</v>
      </c>
      <c r="I332">
        <v>369.18</v>
      </c>
      <c r="J332" s="17" t="str">
        <f>IF('Main Data'!I332&gt;=5000,"High", "Low")</f>
        <v>Low</v>
      </c>
      <c r="K332" s="17">
        <f t="shared" si="45"/>
        <v>2023</v>
      </c>
      <c r="L332" s="17" t="str">
        <f t="shared" si="46"/>
        <v>Robert Turner</v>
      </c>
      <c r="M332" s="17" t="str">
        <f t="shared" si="47"/>
        <v>ROBERT TURNER</v>
      </c>
      <c r="N332" s="20">
        <f t="shared" si="48"/>
        <v>332.262</v>
      </c>
      <c r="O332" s="20" t="str">
        <f t="shared" si="49"/>
        <v>Nov-2023</v>
      </c>
      <c r="P332" s="17">
        <f t="shared" si="50"/>
        <v>66.452399999999997</v>
      </c>
      <c r="Q332" s="17" t="str">
        <f t="shared" si="51"/>
        <v>Chair Electronics</v>
      </c>
      <c r="R332" s="17" t="str">
        <f>IF('sales data'!I332&lt;3000,"Low",IF('sales data'!I332&lt;7999, "Medium","High"))</f>
        <v>Low</v>
      </c>
      <c r="S332" s="17" t="str">
        <f t="shared" si="52"/>
        <v>Regular</v>
      </c>
      <c r="T332" s="17">
        <f t="shared" si="53"/>
        <v>585.42666666666673</v>
      </c>
    </row>
    <row r="333" spans="1:20">
      <c r="A333">
        <v>5798</v>
      </c>
      <c r="B333" s="2">
        <v>45258</v>
      </c>
      <c r="C333" t="s">
        <v>524</v>
      </c>
      <c r="D333" t="s">
        <v>25</v>
      </c>
      <c r="E333" t="s">
        <v>11</v>
      </c>
      <c r="F333" t="s">
        <v>18</v>
      </c>
      <c r="G333">
        <v>4</v>
      </c>
      <c r="H333" s="20">
        <v>139.56</v>
      </c>
      <c r="I333">
        <v>558.24</v>
      </c>
      <c r="J333" s="17" t="str">
        <f>IF('Main Data'!I333&gt;=5000,"High", "Low")</f>
        <v>Low</v>
      </c>
      <c r="K333" s="17">
        <f t="shared" si="45"/>
        <v>2023</v>
      </c>
      <c r="L333" s="17" t="str">
        <f t="shared" si="46"/>
        <v>Ashley Calhoun</v>
      </c>
      <c r="M333" s="17" t="str">
        <f t="shared" si="47"/>
        <v>ASHLEY CALHOUN</v>
      </c>
      <c r="N333" s="20">
        <f t="shared" si="48"/>
        <v>502.416</v>
      </c>
      <c r="O333" s="20" t="str">
        <f t="shared" si="49"/>
        <v>Nov-2023</v>
      </c>
      <c r="P333" s="17">
        <f t="shared" si="50"/>
        <v>100.4832</v>
      </c>
      <c r="Q333" s="17" t="str">
        <f t="shared" si="51"/>
        <v>Pen Office Supplies</v>
      </c>
      <c r="R333" s="17" t="str">
        <f>IF('sales data'!I333&lt;3000,"Low",IF('sales data'!I333&lt;7999, "Medium","High"))</f>
        <v>Low</v>
      </c>
      <c r="S333" s="17" t="str">
        <f t="shared" si="52"/>
        <v>Regular</v>
      </c>
      <c r="T333" s="17">
        <f t="shared" si="53"/>
        <v>717.02666666666664</v>
      </c>
    </row>
    <row r="334" spans="1:20">
      <c r="A334">
        <v>6578</v>
      </c>
      <c r="B334" s="2">
        <v>45259</v>
      </c>
      <c r="C334" t="s">
        <v>367</v>
      </c>
      <c r="D334" t="s">
        <v>17</v>
      </c>
      <c r="E334" t="s">
        <v>14</v>
      </c>
      <c r="F334" t="s">
        <v>18</v>
      </c>
      <c r="G334">
        <v>3</v>
      </c>
      <c r="H334" s="20">
        <v>984.14</v>
      </c>
      <c r="I334">
        <v>2952.42</v>
      </c>
      <c r="J334" s="17" t="str">
        <f>IF('Main Data'!I334&gt;=5000,"High", "Low")</f>
        <v>Low</v>
      </c>
      <c r="K334" s="17">
        <f t="shared" si="45"/>
        <v>2023</v>
      </c>
      <c r="L334" s="17" t="str">
        <f t="shared" si="46"/>
        <v>Lindsey Larson</v>
      </c>
      <c r="M334" s="17" t="str">
        <f t="shared" si="47"/>
        <v>LINDSEY LARSON</v>
      </c>
      <c r="N334" s="20">
        <f t="shared" si="48"/>
        <v>2657.1779999999999</v>
      </c>
      <c r="O334" s="20" t="str">
        <f t="shared" si="49"/>
        <v>Nov-2023</v>
      </c>
      <c r="P334" s="17">
        <f t="shared" si="50"/>
        <v>531.43560000000002</v>
      </c>
      <c r="Q334" s="17" t="str">
        <f t="shared" si="51"/>
        <v>Pen Furniture</v>
      </c>
      <c r="R334" s="17" t="str">
        <f>IF('sales data'!I334&lt;3000,"Low",IF('sales data'!I334&lt;7999, "Medium","High"))</f>
        <v>Low</v>
      </c>
      <c r="S334" s="17" t="str">
        <f t="shared" si="52"/>
        <v>Regular</v>
      </c>
      <c r="T334" s="17">
        <f t="shared" si="53"/>
        <v>1293.28</v>
      </c>
    </row>
    <row r="335" spans="1:20">
      <c r="A335">
        <v>8091</v>
      </c>
      <c r="B335" s="2">
        <v>45260</v>
      </c>
      <c r="C335" t="s">
        <v>282</v>
      </c>
      <c r="D335" t="s">
        <v>31</v>
      </c>
      <c r="E335" t="s">
        <v>14</v>
      </c>
      <c r="F335" t="s">
        <v>26</v>
      </c>
      <c r="G335">
        <v>6</v>
      </c>
      <c r="H335" s="20">
        <v>826.43</v>
      </c>
      <c r="I335">
        <v>4958.58</v>
      </c>
      <c r="J335" s="17" t="str">
        <f>IF('Main Data'!I335&gt;=5000,"High", "Low")</f>
        <v>Low</v>
      </c>
      <c r="K335" s="17">
        <f t="shared" si="45"/>
        <v>2023</v>
      </c>
      <c r="L335" s="17" t="str">
        <f t="shared" si="46"/>
        <v>Kenneth Elliott</v>
      </c>
      <c r="M335" s="17" t="str">
        <f t="shared" si="47"/>
        <v>KENNETH ELLIOTT</v>
      </c>
      <c r="N335" s="20">
        <f t="shared" si="48"/>
        <v>4462.7219999999998</v>
      </c>
      <c r="O335" s="20" t="str">
        <f t="shared" si="49"/>
        <v>Nov-2023</v>
      </c>
      <c r="P335" s="17">
        <f t="shared" si="50"/>
        <v>892.5444</v>
      </c>
      <c r="Q335" s="17" t="str">
        <f t="shared" si="51"/>
        <v>Printer Furniture</v>
      </c>
      <c r="R335" s="17" t="str">
        <f>IF('sales data'!I335&lt;3000,"Low",IF('sales data'!I335&lt;7999, "Medium","High"))</f>
        <v>Medium</v>
      </c>
      <c r="S335" s="17" t="str">
        <f t="shared" si="52"/>
        <v>Regular</v>
      </c>
      <c r="T335" s="17">
        <f t="shared" si="53"/>
        <v>2823.08</v>
      </c>
    </row>
    <row r="336" spans="1:20">
      <c r="A336">
        <v>9595</v>
      </c>
      <c r="B336" s="2">
        <v>45260</v>
      </c>
      <c r="C336" t="s">
        <v>901</v>
      </c>
      <c r="D336" t="s">
        <v>31</v>
      </c>
      <c r="E336" t="s">
        <v>14</v>
      </c>
      <c r="F336" t="s">
        <v>26</v>
      </c>
      <c r="G336">
        <v>9</v>
      </c>
      <c r="H336" s="20">
        <v>893.16</v>
      </c>
      <c r="I336">
        <v>8038.44</v>
      </c>
      <c r="J336" s="17" t="str">
        <f>IF('Main Data'!I336&gt;=5000,"High", "Low")</f>
        <v>High</v>
      </c>
      <c r="K336" s="17">
        <f t="shared" si="45"/>
        <v>2023</v>
      </c>
      <c r="L336" s="17" t="str">
        <f t="shared" si="46"/>
        <v>Jamie Anderson</v>
      </c>
      <c r="M336" s="17" t="str">
        <f t="shared" si="47"/>
        <v>JAMIE ANDERSON</v>
      </c>
      <c r="N336" s="20">
        <f t="shared" si="48"/>
        <v>7234.5959999999995</v>
      </c>
      <c r="O336" s="20" t="str">
        <f t="shared" si="49"/>
        <v>Nov-2023</v>
      </c>
      <c r="P336" s="17">
        <f t="shared" si="50"/>
        <v>1446.9191999999998</v>
      </c>
      <c r="Q336" s="17" t="str">
        <f t="shared" si="51"/>
        <v>Printer Furniture</v>
      </c>
      <c r="R336" s="17" t="str">
        <f>IF('sales data'!I336&lt;3000,"Low",IF('sales data'!I336&lt;7999, "Medium","High"))</f>
        <v>High</v>
      </c>
      <c r="S336" s="17" t="str">
        <f t="shared" si="52"/>
        <v>First Timer</v>
      </c>
      <c r="T336" s="17">
        <f t="shared" si="53"/>
        <v>5316.48</v>
      </c>
    </row>
    <row r="337" spans="1:20">
      <c r="A337">
        <v>9920</v>
      </c>
      <c r="B337" s="2">
        <v>45261</v>
      </c>
      <c r="C337" t="s">
        <v>319</v>
      </c>
      <c r="D337" t="s">
        <v>31</v>
      </c>
      <c r="E337" t="s">
        <v>20</v>
      </c>
      <c r="F337" t="s">
        <v>15</v>
      </c>
      <c r="G337">
        <v>2</v>
      </c>
      <c r="H337" s="20">
        <v>763.42</v>
      </c>
      <c r="I337">
        <v>1526.84</v>
      </c>
      <c r="J337" s="17" t="str">
        <f>IF('Main Data'!I337&gt;=5000,"High", "Low")</f>
        <v>Low</v>
      </c>
      <c r="K337" s="17">
        <f t="shared" si="45"/>
        <v>2023</v>
      </c>
      <c r="L337" s="17" t="str">
        <f t="shared" si="46"/>
        <v>Daniel Johnston</v>
      </c>
      <c r="M337" s="17" t="str">
        <f t="shared" si="47"/>
        <v>DANIEL JOHNSTON</v>
      </c>
      <c r="N337" s="20">
        <f t="shared" si="48"/>
        <v>1374.1559999999999</v>
      </c>
      <c r="O337" s="20" t="str">
        <f t="shared" si="49"/>
        <v>Dec-2023</v>
      </c>
      <c r="P337" s="17">
        <f t="shared" si="50"/>
        <v>274.83119999999997</v>
      </c>
      <c r="Q337" s="17" t="str">
        <f t="shared" si="51"/>
        <v>Table Electronics</v>
      </c>
      <c r="R337" s="17" t="str">
        <f>IF('sales data'!I337&lt;3000,"Low",IF('sales data'!I337&lt;7999, "Medium","High"))</f>
        <v>Low</v>
      </c>
      <c r="S337" s="17" t="str">
        <f t="shared" si="52"/>
        <v>Regular</v>
      </c>
      <c r="T337" s="17">
        <f t="shared" si="53"/>
        <v>4841.2866666666669</v>
      </c>
    </row>
    <row r="338" spans="1:20">
      <c r="A338">
        <v>1718</v>
      </c>
      <c r="B338" s="2">
        <v>45261</v>
      </c>
      <c r="C338" t="s">
        <v>874</v>
      </c>
      <c r="D338" t="s">
        <v>25</v>
      </c>
      <c r="E338" t="s">
        <v>14</v>
      </c>
      <c r="F338" t="s">
        <v>12</v>
      </c>
      <c r="G338">
        <v>1</v>
      </c>
      <c r="H338" s="20">
        <v>20.92</v>
      </c>
      <c r="I338">
        <v>20.92</v>
      </c>
      <c r="J338" s="17" t="str">
        <f>IF('Main Data'!I338&gt;=5000,"High", "Low")</f>
        <v>Low</v>
      </c>
      <c r="K338" s="17">
        <f t="shared" si="45"/>
        <v>2023</v>
      </c>
      <c r="L338" s="17" t="str">
        <f t="shared" si="46"/>
        <v>Robert Woods</v>
      </c>
      <c r="M338" s="17" t="str">
        <f t="shared" si="47"/>
        <v>ROBERT WOODS</v>
      </c>
      <c r="N338" s="20">
        <f t="shared" si="48"/>
        <v>18.828000000000003</v>
      </c>
      <c r="O338" s="20" t="str">
        <f t="shared" si="49"/>
        <v>Dec-2023</v>
      </c>
      <c r="P338" s="17">
        <f t="shared" si="50"/>
        <v>3.7656000000000001</v>
      </c>
      <c r="Q338" s="17" t="str">
        <f t="shared" si="51"/>
        <v>Monitor Furniture</v>
      </c>
      <c r="R338" s="17" t="str">
        <f>IF('sales data'!I338&lt;3000,"Low",IF('sales data'!I338&lt;7999, "Medium","High"))</f>
        <v>Low</v>
      </c>
      <c r="S338" s="17" t="str">
        <f t="shared" si="52"/>
        <v>First Timer</v>
      </c>
      <c r="T338" s="17">
        <f t="shared" si="53"/>
        <v>3195.3999999999996</v>
      </c>
    </row>
    <row r="339" spans="1:20">
      <c r="A339">
        <v>6384</v>
      </c>
      <c r="B339" s="2">
        <v>45262</v>
      </c>
      <c r="C339" t="s">
        <v>335</v>
      </c>
      <c r="D339" t="s">
        <v>31</v>
      </c>
      <c r="E339" t="s">
        <v>14</v>
      </c>
      <c r="F339" t="s">
        <v>35</v>
      </c>
      <c r="G339">
        <v>4</v>
      </c>
      <c r="H339" s="20">
        <v>55.28</v>
      </c>
      <c r="I339">
        <v>221.12</v>
      </c>
      <c r="J339" s="17" t="str">
        <f>IF('Main Data'!I339&gt;=5000,"High", "Low")</f>
        <v>Low</v>
      </c>
      <c r="K339" s="17">
        <f t="shared" si="45"/>
        <v>2023</v>
      </c>
      <c r="L339" s="17" t="str">
        <f t="shared" si="46"/>
        <v>Lisa Miller</v>
      </c>
      <c r="M339" s="17" t="str">
        <f t="shared" si="47"/>
        <v>LISA MILLER</v>
      </c>
      <c r="N339" s="20">
        <f t="shared" si="48"/>
        <v>199.00800000000001</v>
      </c>
      <c r="O339" s="20" t="str">
        <f t="shared" si="49"/>
        <v>Dec-2023</v>
      </c>
      <c r="P339" s="17">
        <f t="shared" si="50"/>
        <v>39.801600000000001</v>
      </c>
      <c r="Q339" s="17" t="str">
        <f t="shared" si="51"/>
        <v>Laptop Furniture</v>
      </c>
      <c r="R339" s="17" t="str">
        <f>IF('sales data'!I339&lt;3000,"Low",IF('sales data'!I339&lt;7999, "Medium","High"))</f>
        <v>Low</v>
      </c>
      <c r="S339" s="17" t="str">
        <f t="shared" si="52"/>
        <v>Regular</v>
      </c>
      <c r="T339" s="17">
        <f t="shared" si="53"/>
        <v>589.62666666666667</v>
      </c>
    </row>
    <row r="340" spans="1:20">
      <c r="A340">
        <v>8971</v>
      </c>
      <c r="B340" s="2">
        <v>45262</v>
      </c>
      <c r="C340" t="s">
        <v>812</v>
      </c>
      <c r="D340" t="s">
        <v>25</v>
      </c>
      <c r="E340" t="s">
        <v>20</v>
      </c>
      <c r="F340" t="s">
        <v>12</v>
      </c>
      <c r="G340">
        <v>8</v>
      </c>
      <c r="H340" s="20">
        <v>698</v>
      </c>
      <c r="I340">
        <v>5584</v>
      </c>
      <c r="J340" s="17" t="str">
        <f>IF('Main Data'!I340&gt;=5000,"High", "Low")</f>
        <v>High</v>
      </c>
      <c r="K340" s="17">
        <f t="shared" si="45"/>
        <v>2023</v>
      </c>
      <c r="L340" s="17" t="str">
        <f t="shared" si="46"/>
        <v>Cory Martinez</v>
      </c>
      <c r="M340" s="17" t="str">
        <f t="shared" si="47"/>
        <v>CORY MARTINEZ</v>
      </c>
      <c r="N340" s="20">
        <f t="shared" si="48"/>
        <v>5025.6000000000004</v>
      </c>
      <c r="O340" s="20" t="str">
        <f t="shared" si="49"/>
        <v>Dec-2023</v>
      </c>
      <c r="P340" s="17">
        <f t="shared" si="50"/>
        <v>1005.12</v>
      </c>
      <c r="Q340" s="17" t="str">
        <f t="shared" si="51"/>
        <v>Monitor Electronics</v>
      </c>
      <c r="R340" s="17" t="str">
        <f>IF('sales data'!I340&lt;3000,"Low",IF('sales data'!I340&lt;7999, "Medium","High"))</f>
        <v>Medium</v>
      </c>
      <c r="S340" s="17" t="str">
        <f t="shared" si="52"/>
        <v>Regular</v>
      </c>
      <c r="T340" s="17">
        <f t="shared" si="53"/>
        <v>1942.0133333333333</v>
      </c>
    </row>
    <row r="341" spans="1:20">
      <c r="A341">
        <v>8260</v>
      </c>
      <c r="B341" s="2">
        <v>45262</v>
      </c>
      <c r="C341" t="s">
        <v>813</v>
      </c>
      <c r="D341" t="s">
        <v>25</v>
      </c>
      <c r="E341" t="s">
        <v>11</v>
      </c>
      <c r="F341" t="s">
        <v>21</v>
      </c>
      <c r="G341">
        <v>6</v>
      </c>
      <c r="H341" s="20">
        <v>352.64</v>
      </c>
      <c r="I341">
        <v>2115.84</v>
      </c>
      <c r="J341" s="17" t="str">
        <f>IF('Main Data'!I341&gt;=5000,"High", "Low")</f>
        <v>Low</v>
      </c>
      <c r="K341" s="17">
        <f t="shared" si="45"/>
        <v>2023</v>
      </c>
      <c r="L341" s="17" t="str">
        <f t="shared" si="46"/>
        <v>April White</v>
      </c>
      <c r="M341" s="17" t="str">
        <f t="shared" si="47"/>
        <v>APRIL WHITE</v>
      </c>
      <c r="N341" s="20">
        <f t="shared" si="48"/>
        <v>1904.2559999999999</v>
      </c>
      <c r="O341" s="20" t="str">
        <f t="shared" si="49"/>
        <v>Dec-2023</v>
      </c>
      <c r="P341" s="17">
        <f t="shared" si="50"/>
        <v>380.85120000000001</v>
      </c>
      <c r="Q341" s="17" t="str">
        <f t="shared" si="51"/>
        <v>Notebook Office Supplies</v>
      </c>
      <c r="R341" s="17" t="str">
        <f>IF('sales data'!I341&lt;3000,"Low",IF('sales data'!I341&lt;7999, "Medium","High"))</f>
        <v>Low</v>
      </c>
      <c r="S341" s="17" t="str">
        <f t="shared" si="52"/>
        <v>Regular</v>
      </c>
      <c r="T341" s="17">
        <f t="shared" si="53"/>
        <v>2640.32</v>
      </c>
    </row>
    <row r="342" spans="1:20">
      <c r="A342">
        <v>3712</v>
      </c>
      <c r="B342" s="2">
        <v>45264</v>
      </c>
      <c r="C342" t="s">
        <v>614</v>
      </c>
      <c r="D342" t="s">
        <v>10</v>
      </c>
      <c r="E342" t="s">
        <v>20</v>
      </c>
      <c r="F342" t="s">
        <v>43</v>
      </c>
      <c r="G342">
        <v>9</v>
      </c>
      <c r="H342" s="20">
        <v>441.23</v>
      </c>
      <c r="I342">
        <v>3971.07</v>
      </c>
      <c r="J342" s="17" t="str">
        <f>IF('Main Data'!I342&gt;=5000,"High", "Low")</f>
        <v>Low</v>
      </c>
      <c r="K342" s="17">
        <f t="shared" si="45"/>
        <v>2023</v>
      </c>
      <c r="L342" s="17" t="str">
        <f t="shared" si="46"/>
        <v>Brian Rogers</v>
      </c>
      <c r="M342" s="17" t="str">
        <f t="shared" si="47"/>
        <v>BRIAN ROGERS</v>
      </c>
      <c r="N342" s="20">
        <f t="shared" si="48"/>
        <v>3573.9630000000002</v>
      </c>
      <c r="O342" s="20" t="str">
        <f t="shared" si="49"/>
        <v>Dec-2023</v>
      </c>
      <c r="P342" s="17">
        <f t="shared" si="50"/>
        <v>714.79259999999999</v>
      </c>
      <c r="Q342" s="17" t="str">
        <f t="shared" si="51"/>
        <v>Chair Electronics</v>
      </c>
      <c r="R342" s="17" t="str">
        <f>IF('sales data'!I342&lt;3000,"Low",IF('sales data'!I342&lt;7999, "Medium","High"))</f>
        <v>Medium</v>
      </c>
      <c r="S342" s="17" t="str">
        <f t="shared" si="52"/>
        <v>Regular</v>
      </c>
      <c r="T342" s="17">
        <f t="shared" si="53"/>
        <v>3890.3033333333333</v>
      </c>
    </row>
    <row r="343" spans="1:20">
      <c r="A343">
        <v>1946</v>
      </c>
      <c r="B343" s="2">
        <v>45265</v>
      </c>
      <c r="C343" t="s">
        <v>566</v>
      </c>
      <c r="D343" t="s">
        <v>25</v>
      </c>
      <c r="E343" t="s">
        <v>11</v>
      </c>
      <c r="F343" t="s">
        <v>26</v>
      </c>
      <c r="G343">
        <v>6</v>
      </c>
      <c r="H343" s="20">
        <v>520.44000000000005</v>
      </c>
      <c r="I343">
        <v>3122.64</v>
      </c>
      <c r="J343" s="17" t="str">
        <f>IF('Main Data'!I343&gt;=5000,"High", "Low")</f>
        <v>Low</v>
      </c>
      <c r="K343" s="17">
        <f t="shared" si="45"/>
        <v>2023</v>
      </c>
      <c r="L343" s="17" t="str">
        <f t="shared" si="46"/>
        <v>Sylvia Klein</v>
      </c>
      <c r="M343" s="17" t="str">
        <f t="shared" si="47"/>
        <v>SYLVIA KLEIN</v>
      </c>
      <c r="N343" s="20">
        <f t="shared" si="48"/>
        <v>2810.3760000000002</v>
      </c>
      <c r="O343" s="20" t="str">
        <f t="shared" si="49"/>
        <v>Dec-2023</v>
      </c>
      <c r="P343" s="17">
        <f t="shared" si="50"/>
        <v>562.0752</v>
      </c>
      <c r="Q343" s="17" t="str">
        <f t="shared" si="51"/>
        <v>Printer Office Supplies</v>
      </c>
      <c r="R343" s="17" t="str">
        <f>IF('sales data'!I343&lt;3000,"Low",IF('sales data'!I343&lt;7999, "Medium","High"))</f>
        <v>Medium</v>
      </c>
      <c r="S343" s="17" t="str">
        <f t="shared" si="52"/>
        <v>Regular</v>
      </c>
      <c r="T343" s="17">
        <f t="shared" si="53"/>
        <v>3069.85</v>
      </c>
    </row>
    <row r="344" spans="1:20">
      <c r="A344">
        <v>8440</v>
      </c>
      <c r="B344" s="2">
        <v>45268</v>
      </c>
      <c r="C344" t="s">
        <v>65</v>
      </c>
      <c r="D344" t="s">
        <v>17</v>
      </c>
      <c r="E344" t="s">
        <v>14</v>
      </c>
      <c r="F344" t="s">
        <v>26</v>
      </c>
      <c r="G344">
        <v>2</v>
      </c>
      <c r="H344" s="20">
        <v>492.56</v>
      </c>
      <c r="I344">
        <v>985.12</v>
      </c>
      <c r="J344" s="17" t="str">
        <f>IF('Main Data'!I344&gt;=5000,"High", "Low")</f>
        <v>Low</v>
      </c>
      <c r="K344" s="17">
        <f t="shared" si="45"/>
        <v>2023</v>
      </c>
      <c r="L344" s="17" t="str">
        <f t="shared" si="46"/>
        <v>Emma Krause</v>
      </c>
      <c r="M344" s="17" t="str">
        <f t="shared" si="47"/>
        <v>EMMA KRAUSE</v>
      </c>
      <c r="N344" s="20">
        <f t="shared" si="48"/>
        <v>886.60800000000006</v>
      </c>
      <c r="O344" s="20" t="str">
        <f t="shared" si="49"/>
        <v>Dec-2023</v>
      </c>
      <c r="P344" s="17">
        <f t="shared" si="50"/>
        <v>177.32159999999999</v>
      </c>
      <c r="Q344" s="17" t="str">
        <f t="shared" si="51"/>
        <v>Printer Furniture</v>
      </c>
      <c r="R344" s="17" t="str">
        <f>IF('sales data'!I344&lt;3000,"Low",IF('sales data'!I344&lt;7999, "Medium","High"))</f>
        <v>Low</v>
      </c>
      <c r="S344" s="17" t="str">
        <f t="shared" si="52"/>
        <v>Regular</v>
      </c>
      <c r="T344" s="17">
        <f t="shared" si="53"/>
        <v>2692.9433333333332</v>
      </c>
    </row>
    <row r="345" spans="1:20">
      <c r="A345">
        <v>3450</v>
      </c>
      <c r="B345" s="2">
        <v>45268</v>
      </c>
      <c r="C345" t="s">
        <v>638</v>
      </c>
      <c r="D345" t="s">
        <v>25</v>
      </c>
      <c r="E345" t="s">
        <v>11</v>
      </c>
      <c r="F345" t="s">
        <v>21</v>
      </c>
      <c r="G345">
        <v>3</v>
      </c>
      <c r="H345" s="20">
        <v>347.84</v>
      </c>
      <c r="I345">
        <v>1043.52</v>
      </c>
      <c r="J345" s="17" t="str">
        <f>IF('Main Data'!I345&gt;=5000,"High", "Low")</f>
        <v>Low</v>
      </c>
      <c r="K345" s="17">
        <f t="shared" si="45"/>
        <v>2023</v>
      </c>
      <c r="L345" s="17" t="str">
        <f t="shared" si="46"/>
        <v>Richard Carter</v>
      </c>
      <c r="M345" s="17" t="str">
        <f t="shared" si="47"/>
        <v>RICHARD CARTER</v>
      </c>
      <c r="N345" s="20">
        <f t="shared" si="48"/>
        <v>939.16799999999989</v>
      </c>
      <c r="O345" s="20" t="str">
        <f t="shared" si="49"/>
        <v>Dec-2023</v>
      </c>
      <c r="P345" s="17">
        <f t="shared" si="50"/>
        <v>187.83359999999999</v>
      </c>
      <c r="Q345" s="17" t="str">
        <f t="shared" si="51"/>
        <v>Notebook Office Supplies</v>
      </c>
      <c r="R345" s="17" t="str">
        <f>IF('sales data'!I345&lt;3000,"Low",IF('sales data'!I345&lt;7999, "Medium","High"))</f>
        <v>Low</v>
      </c>
      <c r="S345" s="17" t="str">
        <f t="shared" si="52"/>
        <v>First Timer</v>
      </c>
      <c r="T345" s="17">
        <f t="shared" si="53"/>
        <v>1717.0933333333335</v>
      </c>
    </row>
    <row r="346" spans="1:20">
      <c r="A346">
        <v>8515</v>
      </c>
      <c r="B346" s="2">
        <v>45269</v>
      </c>
      <c r="C346" t="s">
        <v>13</v>
      </c>
      <c r="D346" t="s">
        <v>10</v>
      </c>
      <c r="E346" t="s">
        <v>14</v>
      </c>
      <c r="F346" t="s">
        <v>15</v>
      </c>
      <c r="G346">
        <v>4</v>
      </c>
      <c r="H346" s="20">
        <v>675.17</v>
      </c>
      <c r="I346">
        <v>2700.68</v>
      </c>
      <c r="J346" s="17" t="str">
        <f>IF('Main Data'!I346&gt;=5000,"High", "Low")</f>
        <v>Low</v>
      </c>
      <c r="K346" s="17">
        <f t="shared" si="45"/>
        <v>2023</v>
      </c>
      <c r="L346" s="17" t="str">
        <f t="shared" si="46"/>
        <v>Terry Johnson</v>
      </c>
      <c r="M346" s="17" t="str">
        <f t="shared" si="47"/>
        <v>TERRY JOHNSON</v>
      </c>
      <c r="N346" s="20">
        <f t="shared" si="48"/>
        <v>2430.6120000000001</v>
      </c>
      <c r="O346" s="20" t="str">
        <f t="shared" si="49"/>
        <v>Dec-2023</v>
      </c>
      <c r="P346" s="17">
        <f t="shared" si="50"/>
        <v>486.12239999999997</v>
      </c>
      <c r="Q346" s="17" t="str">
        <f t="shared" si="51"/>
        <v>Table Furniture</v>
      </c>
      <c r="R346" s="17" t="str">
        <f>IF('sales data'!I346&lt;3000,"Low",IF('sales data'!I346&lt;7999, "Medium","High"))</f>
        <v>Low</v>
      </c>
      <c r="S346" s="17" t="str">
        <f t="shared" si="52"/>
        <v>Regular</v>
      </c>
      <c r="T346" s="17">
        <f t="shared" si="53"/>
        <v>1576.4399999999998</v>
      </c>
    </row>
    <row r="347" spans="1:20">
      <c r="A347">
        <v>4789</v>
      </c>
      <c r="B347" s="2">
        <v>45270</v>
      </c>
      <c r="C347" t="s">
        <v>613</v>
      </c>
      <c r="D347" t="s">
        <v>25</v>
      </c>
      <c r="E347" t="s">
        <v>20</v>
      </c>
      <c r="F347" t="s">
        <v>26</v>
      </c>
      <c r="G347">
        <v>5</v>
      </c>
      <c r="H347" s="20">
        <v>799.84</v>
      </c>
      <c r="I347">
        <v>3999.2</v>
      </c>
      <c r="J347" s="17" t="str">
        <f>IF('Main Data'!I347&gt;=5000,"High", "Low")</f>
        <v>Low</v>
      </c>
      <c r="K347" s="17">
        <f t="shared" si="45"/>
        <v>2023</v>
      </c>
      <c r="L347" s="17" t="str">
        <f t="shared" si="46"/>
        <v>Tim Parks</v>
      </c>
      <c r="M347" s="17" t="str">
        <f t="shared" si="47"/>
        <v>TIM PARKS</v>
      </c>
      <c r="N347" s="20">
        <f t="shared" si="48"/>
        <v>3599.2799999999997</v>
      </c>
      <c r="O347" s="20" t="str">
        <f t="shared" si="49"/>
        <v>Dec-2023</v>
      </c>
      <c r="P347" s="17">
        <f t="shared" si="50"/>
        <v>719.85599999999999</v>
      </c>
      <c r="Q347" s="17" t="str">
        <f t="shared" si="51"/>
        <v>Printer Electronics</v>
      </c>
      <c r="R347" s="17" t="str">
        <f>IF('sales data'!I347&lt;3000,"Low",IF('sales data'!I347&lt;7999, "Medium","High"))</f>
        <v>Medium</v>
      </c>
      <c r="S347" s="17" t="str">
        <f t="shared" si="52"/>
        <v>Regular</v>
      </c>
      <c r="T347" s="17">
        <f t="shared" si="53"/>
        <v>2581.1333333333332</v>
      </c>
    </row>
    <row r="348" spans="1:20">
      <c r="A348">
        <v>3029</v>
      </c>
      <c r="B348" s="2">
        <v>45270</v>
      </c>
      <c r="C348" t="s">
        <v>902</v>
      </c>
      <c r="D348" t="s">
        <v>31</v>
      </c>
      <c r="E348" t="s">
        <v>20</v>
      </c>
      <c r="F348" t="s">
        <v>29</v>
      </c>
      <c r="G348">
        <v>1</v>
      </c>
      <c r="H348" s="20">
        <v>955.78</v>
      </c>
      <c r="I348">
        <v>955.78</v>
      </c>
      <c r="J348" s="17" t="str">
        <f>IF('Main Data'!I348&gt;=5000,"High", "Low")</f>
        <v>Low</v>
      </c>
      <c r="K348" s="17">
        <f t="shared" si="45"/>
        <v>2023</v>
      </c>
      <c r="L348" s="17" t="str">
        <f t="shared" si="46"/>
        <v>Harold Johns</v>
      </c>
      <c r="M348" s="17" t="str">
        <f t="shared" si="47"/>
        <v>HAROLD JOHNS</v>
      </c>
      <c r="N348" s="20">
        <f t="shared" si="48"/>
        <v>860.202</v>
      </c>
      <c r="O348" s="20" t="str">
        <f t="shared" si="49"/>
        <v>Dec-2023</v>
      </c>
      <c r="P348" s="17">
        <f t="shared" si="50"/>
        <v>172.04039999999998</v>
      </c>
      <c r="Q348" s="17" t="str">
        <f t="shared" si="51"/>
        <v>Desk Electronics</v>
      </c>
      <c r="R348" s="17" t="str">
        <f>IF('sales data'!I348&lt;3000,"Low",IF('sales data'!I348&lt;7999, "Medium","High"))</f>
        <v>Low</v>
      </c>
      <c r="S348" s="17" t="str">
        <f t="shared" si="52"/>
        <v>Regular</v>
      </c>
      <c r="T348" s="17">
        <f t="shared" si="53"/>
        <v>2551.8866666666663</v>
      </c>
    </row>
    <row r="349" spans="1:20">
      <c r="A349">
        <v>2150</v>
      </c>
      <c r="B349" s="2">
        <v>45271</v>
      </c>
      <c r="C349" t="s">
        <v>628</v>
      </c>
      <c r="D349" t="s">
        <v>10</v>
      </c>
      <c r="E349" t="s">
        <v>20</v>
      </c>
      <c r="F349" t="s">
        <v>15</v>
      </c>
      <c r="G349">
        <v>2</v>
      </c>
      <c r="H349" s="20">
        <v>82.46</v>
      </c>
      <c r="I349">
        <v>164.92</v>
      </c>
      <c r="J349" s="17" t="str">
        <f>IF('Main Data'!I349&gt;=5000,"High", "Low")</f>
        <v>Low</v>
      </c>
      <c r="K349" s="17">
        <f t="shared" si="45"/>
        <v>2023</v>
      </c>
      <c r="L349" s="17" t="str">
        <f t="shared" si="46"/>
        <v>Michael Campbell</v>
      </c>
      <c r="M349" s="17" t="str">
        <f t="shared" si="47"/>
        <v>MICHAEL CAMPBELL</v>
      </c>
      <c r="N349" s="20">
        <f t="shared" si="48"/>
        <v>148.428</v>
      </c>
      <c r="O349" s="20" t="str">
        <f t="shared" si="49"/>
        <v>Dec-2023</v>
      </c>
      <c r="P349" s="17">
        <f t="shared" si="50"/>
        <v>29.685599999999997</v>
      </c>
      <c r="Q349" s="17" t="str">
        <f t="shared" si="51"/>
        <v>Table Electronics</v>
      </c>
      <c r="R349" s="17" t="str">
        <f>IF('sales data'!I349&lt;3000,"Low",IF('sales data'!I349&lt;7999, "Medium","High"))</f>
        <v>Low</v>
      </c>
      <c r="S349" s="17" t="str">
        <f t="shared" si="52"/>
        <v>Regular</v>
      </c>
      <c r="T349" s="17">
        <f t="shared" si="53"/>
        <v>1706.6333333333332</v>
      </c>
    </row>
    <row r="350" spans="1:20">
      <c r="A350">
        <v>6745</v>
      </c>
      <c r="B350" s="2">
        <v>45271</v>
      </c>
      <c r="C350" t="s">
        <v>839</v>
      </c>
      <c r="D350" t="s">
        <v>31</v>
      </c>
      <c r="E350" t="s">
        <v>14</v>
      </c>
      <c r="F350" t="s">
        <v>21</v>
      </c>
      <c r="G350">
        <v>8</v>
      </c>
      <c r="H350" s="20">
        <v>223.88</v>
      </c>
      <c r="I350">
        <v>1791.04</v>
      </c>
      <c r="J350" s="17" t="str">
        <f>IF('Main Data'!I350&gt;=5000,"High", "Low")</f>
        <v>Low</v>
      </c>
      <c r="K350" s="17">
        <f t="shared" si="45"/>
        <v>2023</v>
      </c>
      <c r="L350" s="17" t="str">
        <f t="shared" si="46"/>
        <v>Rodney Barrett</v>
      </c>
      <c r="M350" s="17" t="str">
        <f t="shared" si="47"/>
        <v>RODNEY BARRETT</v>
      </c>
      <c r="N350" s="20">
        <f t="shared" si="48"/>
        <v>1611.9359999999999</v>
      </c>
      <c r="O350" s="20" t="str">
        <f t="shared" si="49"/>
        <v>Dec-2023</v>
      </c>
      <c r="P350" s="17">
        <f t="shared" si="50"/>
        <v>322.38720000000001</v>
      </c>
      <c r="Q350" s="17" t="str">
        <f t="shared" si="51"/>
        <v>Notebook Furniture</v>
      </c>
      <c r="R350" s="17" t="str">
        <f>IF('sales data'!I350&lt;3000,"Low",IF('sales data'!I350&lt;7999, "Medium","High"))</f>
        <v>Low</v>
      </c>
      <c r="S350" s="17" t="str">
        <f t="shared" si="52"/>
        <v>Regular</v>
      </c>
      <c r="T350" s="17">
        <f t="shared" si="53"/>
        <v>970.57999999999993</v>
      </c>
    </row>
    <row r="351" spans="1:20">
      <c r="A351">
        <v>1905</v>
      </c>
      <c r="B351" s="2">
        <v>45271</v>
      </c>
      <c r="C351" t="s">
        <v>924</v>
      </c>
      <c r="D351" t="s">
        <v>17</v>
      </c>
      <c r="E351" t="s">
        <v>20</v>
      </c>
      <c r="F351" t="s">
        <v>35</v>
      </c>
      <c r="G351">
        <v>9</v>
      </c>
      <c r="H351" s="20">
        <v>93.94</v>
      </c>
      <c r="I351">
        <v>845.46</v>
      </c>
      <c r="J351" s="17" t="str">
        <f>IF('Main Data'!I351&gt;=5000,"High", "Low")</f>
        <v>Low</v>
      </c>
      <c r="K351" s="17">
        <f t="shared" si="45"/>
        <v>2023</v>
      </c>
      <c r="L351" s="17" t="str">
        <f t="shared" si="46"/>
        <v>Brandon Crosby</v>
      </c>
      <c r="M351" s="17" t="str">
        <f t="shared" si="47"/>
        <v>BRANDON CROSBY</v>
      </c>
      <c r="N351" s="20">
        <f t="shared" si="48"/>
        <v>760.9140000000001</v>
      </c>
      <c r="O351" s="20" t="str">
        <f t="shared" si="49"/>
        <v>Dec-2023</v>
      </c>
      <c r="P351" s="17">
        <f t="shared" si="50"/>
        <v>152.18280000000001</v>
      </c>
      <c r="Q351" s="17" t="str">
        <f t="shared" si="51"/>
        <v>Laptop Electronics</v>
      </c>
      <c r="R351" s="17" t="str">
        <f>IF('sales data'!I351&lt;3000,"Low",IF('sales data'!I351&lt;7999, "Medium","High"))</f>
        <v>Low</v>
      </c>
      <c r="S351" s="17" t="str">
        <f t="shared" si="52"/>
        <v>Regular</v>
      </c>
      <c r="T351" s="17">
        <f t="shared" si="53"/>
        <v>933.80666666666673</v>
      </c>
    </row>
    <row r="352" spans="1:20">
      <c r="A352">
        <v>1118</v>
      </c>
      <c r="B352" s="2">
        <v>45272</v>
      </c>
      <c r="C352" t="s">
        <v>975</v>
      </c>
      <c r="D352" t="s">
        <v>31</v>
      </c>
      <c r="E352" t="s">
        <v>11</v>
      </c>
      <c r="F352" t="s">
        <v>21</v>
      </c>
      <c r="G352">
        <v>3</v>
      </c>
      <c r="H352" s="20">
        <v>888.06</v>
      </c>
      <c r="I352">
        <v>2664.18</v>
      </c>
      <c r="J352" s="17" t="str">
        <f>IF('Main Data'!I352&gt;=5000,"High", "Low")</f>
        <v>Low</v>
      </c>
      <c r="K352" s="17">
        <f t="shared" si="45"/>
        <v>2023</v>
      </c>
      <c r="L352" s="17" t="str">
        <f t="shared" si="46"/>
        <v>Peter Mendoza</v>
      </c>
      <c r="M352" s="17" t="str">
        <f t="shared" si="47"/>
        <v>PETER MENDOZA</v>
      </c>
      <c r="N352" s="20">
        <f t="shared" si="48"/>
        <v>2397.7620000000002</v>
      </c>
      <c r="O352" s="20" t="str">
        <f t="shared" si="49"/>
        <v>Dec-2023</v>
      </c>
      <c r="P352" s="17">
        <f t="shared" si="50"/>
        <v>479.55239999999998</v>
      </c>
      <c r="Q352" s="17" t="str">
        <f t="shared" si="51"/>
        <v>Notebook Office Supplies</v>
      </c>
      <c r="R352" s="17" t="str">
        <f>IF('sales data'!I352&lt;3000,"Low",IF('sales data'!I352&lt;7999, "Medium","High"))</f>
        <v>Low</v>
      </c>
      <c r="S352" s="17" t="str">
        <f t="shared" si="52"/>
        <v>Regular</v>
      </c>
      <c r="T352" s="17">
        <f t="shared" si="53"/>
        <v>1766.8933333333334</v>
      </c>
    </row>
    <row r="353" spans="1:20">
      <c r="A353">
        <v>7426</v>
      </c>
      <c r="B353" s="2">
        <v>45273</v>
      </c>
      <c r="C353" t="s">
        <v>71</v>
      </c>
      <c r="D353" t="s">
        <v>17</v>
      </c>
      <c r="E353" t="s">
        <v>20</v>
      </c>
      <c r="F353" t="s">
        <v>43</v>
      </c>
      <c r="G353">
        <v>4</v>
      </c>
      <c r="H353" s="20">
        <v>546.22</v>
      </c>
      <c r="I353">
        <v>2184.88</v>
      </c>
      <c r="J353" s="17" t="str">
        <f>IF('Main Data'!I353&gt;=5000,"High", "Low")</f>
        <v>Low</v>
      </c>
      <c r="K353" s="17">
        <f t="shared" si="45"/>
        <v>2023</v>
      </c>
      <c r="L353" s="17" t="str">
        <f t="shared" si="46"/>
        <v>Julia Curry</v>
      </c>
      <c r="M353" s="17" t="str">
        <f t="shared" si="47"/>
        <v>JULIA CURRY</v>
      </c>
      <c r="N353" s="20">
        <f t="shared" si="48"/>
        <v>1966.3920000000001</v>
      </c>
      <c r="O353" s="20" t="str">
        <f t="shared" si="49"/>
        <v>Dec-2023</v>
      </c>
      <c r="P353" s="17">
        <f t="shared" si="50"/>
        <v>393.27840000000003</v>
      </c>
      <c r="Q353" s="17" t="str">
        <f t="shared" si="51"/>
        <v>Chair Electronics</v>
      </c>
      <c r="R353" s="17" t="str">
        <f>IF('sales data'!I353&lt;3000,"Low",IF('sales data'!I353&lt;7999, "Medium","High"))</f>
        <v>Low</v>
      </c>
      <c r="S353" s="17" t="str">
        <f t="shared" si="52"/>
        <v>Regular</v>
      </c>
      <c r="T353" s="17">
        <f t="shared" si="53"/>
        <v>1898.1733333333334</v>
      </c>
    </row>
    <row r="354" spans="1:20">
      <c r="A354">
        <v>9270</v>
      </c>
      <c r="B354" s="2">
        <v>45273</v>
      </c>
      <c r="C354" t="s">
        <v>577</v>
      </c>
      <c r="D354" t="s">
        <v>31</v>
      </c>
      <c r="E354" t="s">
        <v>20</v>
      </c>
      <c r="F354" t="s">
        <v>18</v>
      </c>
      <c r="G354">
        <v>9</v>
      </c>
      <c r="H354" s="20">
        <v>675.88</v>
      </c>
      <c r="I354">
        <v>6082.92</v>
      </c>
      <c r="J354" s="17" t="str">
        <f>IF('Main Data'!I354&gt;=5000,"High", "Low")</f>
        <v>High</v>
      </c>
      <c r="K354" s="17">
        <f t="shared" si="45"/>
        <v>2023</v>
      </c>
      <c r="L354" s="17" t="str">
        <f t="shared" si="46"/>
        <v>Julie Becker</v>
      </c>
      <c r="M354" s="17" t="str">
        <f t="shared" si="47"/>
        <v>JULIE BECKER</v>
      </c>
      <c r="N354" s="20">
        <f t="shared" si="48"/>
        <v>5474.6280000000006</v>
      </c>
      <c r="O354" s="20" t="str">
        <f t="shared" si="49"/>
        <v>Dec-2023</v>
      </c>
      <c r="P354" s="17">
        <f t="shared" si="50"/>
        <v>1094.9256</v>
      </c>
      <c r="Q354" s="17" t="str">
        <f t="shared" si="51"/>
        <v>Pen Electronics</v>
      </c>
      <c r="R354" s="17" t="str">
        <f>IF('sales data'!I354&lt;3000,"Low",IF('sales data'!I354&lt;7999, "Medium","High"))</f>
        <v>Medium</v>
      </c>
      <c r="S354" s="17" t="str">
        <f t="shared" si="52"/>
        <v>Regular</v>
      </c>
      <c r="T354" s="17">
        <f t="shared" si="53"/>
        <v>3643.9933333333333</v>
      </c>
    </row>
    <row r="355" spans="1:20">
      <c r="A355">
        <v>3978</v>
      </c>
      <c r="B355" s="2">
        <v>45274</v>
      </c>
      <c r="C355" t="s">
        <v>830</v>
      </c>
      <c r="D355" t="s">
        <v>10</v>
      </c>
      <c r="E355" t="s">
        <v>11</v>
      </c>
      <c r="F355" t="s">
        <v>35</v>
      </c>
      <c r="G355">
        <v>3</v>
      </c>
      <c r="H355" s="20">
        <v>963.48</v>
      </c>
      <c r="I355">
        <v>2890.44</v>
      </c>
      <c r="J355" s="17" t="str">
        <f>IF('Main Data'!I355&gt;=5000,"High", "Low")</f>
        <v>Low</v>
      </c>
      <c r="K355" s="17">
        <f t="shared" si="45"/>
        <v>2023</v>
      </c>
      <c r="L355" s="17" t="str">
        <f t="shared" si="46"/>
        <v>Marie Jenkins</v>
      </c>
      <c r="M355" s="17" t="str">
        <f t="shared" si="47"/>
        <v>MARIE JENKINS</v>
      </c>
      <c r="N355" s="20">
        <f t="shared" si="48"/>
        <v>2601.3960000000002</v>
      </c>
      <c r="O355" s="20" t="str">
        <f t="shared" si="49"/>
        <v>Dec-2023</v>
      </c>
      <c r="P355" s="17">
        <f t="shared" si="50"/>
        <v>520.27919999999995</v>
      </c>
      <c r="Q355" s="17" t="str">
        <f t="shared" si="51"/>
        <v>Laptop Office Supplies</v>
      </c>
      <c r="R355" s="17" t="str">
        <f>IF('sales data'!I355&lt;3000,"Low",IF('sales data'!I355&lt;7999, "Medium","High"))</f>
        <v>Low</v>
      </c>
      <c r="S355" s="17" t="str">
        <f t="shared" si="52"/>
        <v>Regular</v>
      </c>
      <c r="T355" s="17">
        <f t="shared" si="53"/>
        <v>3719.4133333333334</v>
      </c>
    </row>
    <row r="356" spans="1:20">
      <c r="A356">
        <v>4936</v>
      </c>
      <c r="B356" s="2">
        <v>45276</v>
      </c>
      <c r="C356" t="s">
        <v>185</v>
      </c>
      <c r="D356" t="s">
        <v>31</v>
      </c>
      <c r="E356" t="s">
        <v>14</v>
      </c>
      <c r="F356" t="s">
        <v>26</v>
      </c>
      <c r="G356">
        <v>6</v>
      </c>
      <c r="H356" s="20">
        <v>792.82</v>
      </c>
      <c r="I356">
        <v>4756.92</v>
      </c>
      <c r="J356" s="17" t="str">
        <f>IF('Main Data'!I356&gt;=5000,"High", "Low")</f>
        <v>Low</v>
      </c>
      <c r="K356" s="17">
        <f t="shared" si="45"/>
        <v>2023</v>
      </c>
      <c r="L356" s="17" t="str">
        <f t="shared" si="46"/>
        <v>Christopher Vazquez</v>
      </c>
      <c r="M356" s="17" t="str">
        <f t="shared" si="47"/>
        <v>CHRISTOPHER VAZQUEZ</v>
      </c>
      <c r="N356" s="20">
        <f t="shared" si="48"/>
        <v>4281.2280000000001</v>
      </c>
      <c r="O356" s="20" t="str">
        <f t="shared" si="49"/>
        <v>Dec-2023</v>
      </c>
      <c r="P356" s="17">
        <f t="shared" si="50"/>
        <v>856.24559999999997</v>
      </c>
      <c r="Q356" s="17" t="str">
        <f t="shared" si="51"/>
        <v>Printer Furniture</v>
      </c>
      <c r="R356" s="17" t="str">
        <f>IF('sales data'!I356&lt;3000,"Low",IF('sales data'!I356&lt;7999, "Medium","High"))</f>
        <v>Medium</v>
      </c>
      <c r="S356" s="17" t="str">
        <f t="shared" si="52"/>
        <v>Regular</v>
      </c>
      <c r="T356" s="17">
        <f t="shared" si="53"/>
        <v>4576.76</v>
      </c>
    </row>
    <row r="357" spans="1:20">
      <c r="A357">
        <v>2079</v>
      </c>
      <c r="B357" s="2">
        <v>45276</v>
      </c>
      <c r="C357" t="s">
        <v>795</v>
      </c>
      <c r="D357" t="s">
        <v>31</v>
      </c>
      <c r="E357" t="s">
        <v>14</v>
      </c>
      <c r="F357" t="s">
        <v>12</v>
      </c>
      <c r="G357">
        <v>5</v>
      </c>
      <c r="H357" s="20">
        <v>520.52</v>
      </c>
      <c r="I357">
        <v>2602.6</v>
      </c>
      <c r="J357" s="17" t="str">
        <f>IF('Main Data'!I357&gt;=5000,"High", "Low")</f>
        <v>Low</v>
      </c>
      <c r="K357" s="17">
        <f t="shared" si="45"/>
        <v>2023</v>
      </c>
      <c r="L357" s="17" t="str">
        <f t="shared" si="46"/>
        <v>Isaac Martinez</v>
      </c>
      <c r="M357" s="17" t="str">
        <f t="shared" si="47"/>
        <v>ISAAC MARTINEZ</v>
      </c>
      <c r="N357" s="20">
        <f t="shared" si="48"/>
        <v>2342.34</v>
      </c>
      <c r="O357" s="20" t="str">
        <f t="shared" si="49"/>
        <v>Dec-2023</v>
      </c>
      <c r="P357" s="17">
        <f t="shared" si="50"/>
        <v>468.46799999999996</v>
      </c>
      <c r="Q357" s="17" t="str">
        <f t="shared" si="51"/>
        <v>Monitor Furniture</v>
      </c>
      <c r="R357" s="17" t="str">
        <f>IF('sales data'!I357&lt;3000,"Low",IF('sales data'!I357&lt;7999, "Medium","High"))</f>
        <v>Low</v>
      </c>
      <c r="S357" s="17" t="str">
        <f t="shared" si="52"/>
        <v>First Timer</v>
      </c>
      <c r="T357" s="17">
        <f t="shared" si="53"/>
        <v>3416.6533333333336</v>
      </c>
    </row>
    <row r="358" spans="1:20">
      <c r="A358">
        <v>6269</v>
      </c>
      <c r="B358" s="2">
        <v>45278</v>
      </c>
      <c r="C358" t="s">
        <v>66</v>
      </c>
      <c r="D358" t="s">
        <v>10</v>
      </c>
      <c r="E358" t="s">
        <v>14</v>
      </c>
      <c r="F358" t="s">
        <v>15</v>
      </c>
      <c r="G358">
        <v>4</v>
      </c>
      <c r="H358" s="20">
        <v>895.61</v>
      </c>
      <c r="I358">
        <v>3582.44</v>
      </c>
      <c r="J358" s="17" t="str">
        <f>IF('Main Data'!I358&gt;=5000,"High", "Low")</f>
        <v>Low</v>
      </c>
      <c r="K358" s="17">
        <f t="shared" si="45"/>
        <v>2023</v>
      </c>
      <c r="L358" s="17" t="str">
        <f t="shared" si="46"/>
        <v>Pamela Smith</v>
      </c>
      <c r="M358" s="17" t="str">
        <f t="shared" si="47"/>
        <v>PAMELA SMITH</v>
      </c>
      <c r="N358" s="20">
        <f t="shared" si="48"/>
        <v>3224.1959999999999</v>
      </c>
      <c r="O358" s="20" t="str">
        <f t="shared" si="49"/>
        <v>Dec-2023</v>
      </c>
      <c r="P358" s="17">
        <f t="shared" si="50"/>
        <v>644.83920000000001</v>
      </c>
      <c r="Q358" s="17" t="str">
        <f t="shared" si="51"/>
        <v>Table Furniture</v>
      </c>
      <c r="R358" s="17" t="str">
        <f>IF('sales data'!I358&lt;3000,"Low",IF('sales data'!I358&lt;7999, "Medium","High"))</f>
        <v>Medium</v>
      </c>
      <c r="S358" s="17" t="str">
        <f t="shared" si="52"/>
        <v>Regular</v>
      </c>
      <c r="T358" s="17">
        <f t="shared" si="53"/>
        <v>3647.32</v>
      </c>
    </row>
    <row r="359" spans="1:20">
      <c r="A359">
        <v>4603</v>
      </c>
      <c r="B359" s="2">
        <v>45278</v>
      </c>
      <c r="C359" t="s">
        <v>718</v>
      </c>
      <c r="D359" t="s">
        <v>25</v>
      </c>
      <c r="E359" t="s">
        <v>11</v>
      </c>
      <c r="F359" t="s">
        <v>43</v>
      </c>
      <c r="G359">
        <v>3</v>
      </c>
      <c r="H359" s="20">
        <v>987.91</v>
      </c>
      <c r="I359">
        <v>2963.73</v>
      </c>
      <c r="J359" s="17" t="str">
        <f>IF('Main Data'!I359&gt;=5000,"High", "Low")</f>
        <v>Low</v>
      </c>
      <c r="K359" s="17">
        <f t="shared" si="45"/>
        <v>2023</v>
      </c>
      <c r="L359" s="17" t="str">
        <f t="shared" si="46"/>
        <v>Lisa Medina</v>
      </c>
      <c r="M359" s="17" t="str">
        <f t="shared" si="47"/>
        <v>LISA MEDINA</v>
      </c>
      <c r="N359" s="20">
        <f t="shared" si="48"/>
        <v>2667.357</v>
      </c>
      <c r="O359" s="20" t="str">
        <f t="shared" si="49"/>
        <v>Dec-2023</v>
      </c>
      <c r="P359" s="17">
        <f t="shared" si="50"/>
        <v>533.47140000000002</v>
      </c>
      <c r="Q359" s="17" t="str">
        <f t="shared" si="51"/>
        <v>Chair Office Supplies</v>
      </c>
      <c r="R359" s="17" t="str">
        <f>IF('sales data'!I359&lt;3000,"Low",IF('sales data'!I359&lt;7999, "Medium","High"))</f>
        <v>Low</v>
      </c>
      <c r="S359" s="17" t="str">
        <f t="shared" si="52"/>
        <v>Regular</v>
      </c>
      <c r="T359" s="17">
        <f t="shared" si="53"/>
        <v>3049.59</v>
      </c>
    </row>
    <row r="360" spans="1:20">
      <c r="A360">
        <v>3562</v>
      </c>
      <c r="B360" s="2">
        <v>45280</v>
      </c>
      <c r="C360" t="s">
        <v>133</v>
      </c>
      <c r="D360" t="s">
        <v>25</v>
      </c>
      <c r="E360" t="s">
        <v>14</v>
      </c>
      <c r="F360" t="s">
        <v>12</v>
      </c>
      <c r="G360">
        <v>7</v>
      </c>
      <c r="H360" s="20">
        <v>820.91</v>
      </c>
      <c r="I360">
        <v>5746.37</v>
      </c>
      <c r="J360" s="17" t="str">
        <f>IF('Main Data'!I360&gt;=5000,"High", "Low")</f>
        <v>High</v>
      </c>
      <c r="K360" s="17">
        <f t="shared" si="45"/>
        <v>2023</v>
      </c>
      <c r="L360" s="17" t="str">
        <f t="shared" si="46"/>
        <v>Olivia Carpenter</v>
      </c>
      <c r="M360" s="17" t="str">
        <f t="shared" si="47"/>
        <v>OLIVIA CARPENTER</v>
      </c>
      <c r="N360" s="20">
        <f t="shared" si="48"/>
        <v>5171.7330000000002</v>
      </c>
      <c r="O360" s="20" t="str">
        <f t="shared" si="49"/>
        <v>Dec-2023</v>
      </c>
      <c r="P360" s="17">
        <f t="shared" si="50"/>
        <v>1034.3465999999999</v>
      </c>
      <c r="Q360" s="17" t="str">
        <f t="shared" si="51"/>
        <v>Monitor Furniture</v>
      </c>
      <c r="R360" s="17" t="str">
        <f>IF('sales data'!I360&lt;3000,"Low",IF('sales data'!I360&lt;7999, "Medium","High"))</f>
        <v>Medium</v>
      </c>
      <c r="S360" s="17" t="str">
        <f t="shared" si="52"/>
        <v>Regular</v>
      </c>
      <c r="T360" s="17">
        <f t="shared" si="53"/>
        <v>4097.5133333333333</v>
      </c>
    </row>
    <row r="361" spans="1:20">
      <c r="A361">
        <v>4787</v>
      </c>
      <c r="B361" s="2">
        <v>45281</v>
      </c>
      <c r="C361" t="s">
        <v>154</v>
      </c>
      <c r="D361" t="s">
        <v>31</v>
      </c>
      <c r="E361" t="s">
        <v>11</v>
      </c>
      <c r="F361" t="s">
        <v>18</v>
      </c>
      <c r="G361">
        <v>9</v>
      </c>
      <c r="H361" s="20">
        <v>229</v>
      </c>
      <c r="I361">
        <v>2061</v>
      </c>
      <c r="J361" s="17" t="str">
        <f>IF('Main Data'!I361&gt;=5000,"High", "Low")</f>
        <v>Low</v>
      </c>
      <c r="K361" s="17">
        <f t="shared" si="45"/>
        <v>2023</v>
      </c>
      <c r="L361" s="17" t="str">
        <f t="shared" si="46"/>
        <v>Carol Bryan</v>
      </c>
      <c r="M361" s="17" t="str">
        <f t="shared" si="47"/>
        <v>CAROL BRYAN</v>
      </c>
      <c r="N361" s="20">
        <f t="shared" si="48"/>
        <v>1854.8999999999999</v>
      </c>
      <c r="O361" s="20" t="str">
        <f t="shared" si="49"/>
        <v>Dec-2023</v>
      </c>
      <c r="P361" s="17">
        <f t="shared" si="50"/>
        <v>370.97999999999996</v>
      </c>
      <c r="Q361" s="17" t="str">
        <f t="shared" si="51"/>
        <v>Pen Office Supplies</v>
      </c>
      <c r="R361" s="17" t="str">
        <f>IF('sales data'!I361&lt;3000,"Low",IF('sales data'!I361&lt;7999, "Medium","High"))</f>
        <v>Low</v>
      </c>
      <c r="S361" s="17" t="str">
        <f t="shared" si="52"/>
        <v>Regular</v>
      </c>
      <c r="T361" s="17">
        <f t="shared" si="53"/>
        <v>3590.3666666666668</v>
      </c>
    </row>
    <row r="362" spans="1:20">
      <c r="A362">
        <v>8203</v>
      </c>
      <c r="B362" s="2">
        <v>45281</v>
      </c>
      <c r="C362" t="s">
        <v>360</v>
      </c>
      <c r="D362" t="s">
        <v>25</v>
      </c>
      <c r="E362" t="s">
        <v>11</v>
      </c>
      <c r="F362" t="s">
        <v>18</v>
      </c>
      <c r="G362">
        <v>3</v>
      </c>
      <c r="H362" s="20">
        <v>951.35</v>
      </c>
      <c r="I362">
        <v>2854.05</v>
      </c>
      <c r="J362" s="17" t="str">
        <f>IF('Main Data'!I362&gt;=5000,"High", "Low")</f>
        <v>Low</v>
      </c>
      <c r="K362" s="17">
        <f t="shared" si="45"/>
        <v>2023</v>
      </c>
      <c r="L362" s="17" t="str">
        <f t="shared" si="46"/>
        <v>Gregory Scott</v>
      </c>
      <c r="M362" s="17" t="str">
        <f t="shared" si="47"/>
        <v>GREGORY SCOTT</v>
      </c>
      <c r="N362" s="20">
        <f t="shared" si="48"/>
        <v>2568.645</v>
      </c>
      <c r="O362" s="20" t="str">
        <f t="shared" si="49"/>
        <v>Dec-2023</v>
      </c>
      <c r="P362" s="17">
        <f t="shared" si="50"/>
        <v>513.72900000000004</v>
      </c>
      <c r="Q362" s="17" t="str">
        <f t="shared" si="51"/>
        <v>Pen Office Supplies</v>
      </c>
      <c r="R362" s="17" t="str">
        <f>IF('sales data'!I362&lt;3000,"Low",IF('sales data'!I362&lt;7999, "Medium","High"))</f>
        <v>Low</v>
      </c>
      <c r="S362" s="17" t="str">
        <f t="shared" si="52"/>
        <v>Regular</v>
      </c>
      <c r="T362" s="17">
        <f t="shared" si="53"/>
        <v>3553.8066666666668</v>
      </c>
    </row>
    <row r="363" spans="1:20">
      <c r="A363">
        <v>3434</v>
      </c>
      <c r="B363" s="2">
        <v>45281</v>
      </c>
      <c r="C363" t="s">
        <v>571</v>
      </c>
      <c r="D363" t="s">
        <v>31</v>
      </c>
      <c r="E363" t="s">
        <v>20</v>
      </c>
      <c r="F363" t="s">
        <v>15</v>
      </c>
      <c r="G363">
        <v>4</v>
      </c>
      <c r="H363" s="20">
        <v>314.85000000000002</v>
      </c>
      <c r="I363">
        <v>1259.4000000000001</v>
      </c>
      <c r="J363" s="17" t="str">
        <f>IF('Main Data'!I363&gt;=5000,"High", "Low")</f>
        <v>Low</v>
      </c>
      <c r="K363" s="17">
        <f t="shared" si="45"/>
        <v>2023</v>
      </c>
      <c r="L363" s="17" t="str">
        <f t="shared" si="46"/>
        <v>Keith Gaines</v>
      </c>
      <c r="M363" s="17" t="str">
        <f t="shared" si="47"/>
        <v>KEITH GAINES</v>
      </c>
      <c r="N363" s="20">
        <f t="shared" si="48"/>
        <v>1133.46</v>
      </c>
      <c r="O363" s="20" t="str">
        <f t="shared" si="49"/>
        <v>Dec-2023</v>
      </c>
      <c r="P363" s="17">
        <f t="shared" si="50"/>
        <v>226.69200000000001</v>
      </c>
      <c r="Q363" s="17" t="str">
        <f t="shared" si="51"/>
        <v>Table Electronics</v>
      </c>
      <c r="R363" s="17" t="str">
        <f>IF('sales data'!I363&lt;3000,"Low",IF('sales data'!I363&lt;7999, "Medium","High"))</f>
        <v>Low</v>
      </c>
      <c r="S363" s="17" t="str">
        <f t="shared" si="52"/>
        <v>Regular</v>
      </c>
      <c r="T363" s="17">
        <f t="shared" si="53"/>
        <v>2058.15</v>
      </c>
    </row>
    <row r="364" spans="1:20">
      <c r="A364">
        <v>1419</v>
      </c>
      <c r="B364" s="2">
        <v>45281</v>
      </c>
      <c r="C364" t="s">
        <v>575</v>
      </c>
      <c r="D364" t="s">
        <v>25</v>
      </c>
      <c r="E364" t="s">
        <v>14</v>
      </c>
      <c r="F364" t="s">
        <v>43</v>
      </c>
      <c r="G364">
        <v>3</v>
      </c>
      <c r="H364" s="20">
        <v>970.21</v>
      </c>
      <c r="I364">
        <v>2910.63</v>
      </c>
      <c r="J364" s="17" t="str">
        <f>IF('Main Data'!I364&gt;=5000,"High", "Low")</f>
        <v>Low</v>
      </c>
      <c r="K364" s="17">
        <f t="shared" si="45"/>
        <v>2023</v>
      </c>
      <c r="L364" s="17" t="str">
        <f t="shared" si="46"/>
        <v>Teresa Hoover</v>
      </c>
      <c r="M364" s="17" t="str">
        <f t="shared" si="47"/>
        <v>TERESA HOOVER</v>
      </c>
      <c r="N364" s="20">
        <f t="shared" si="48"/>
        <v>2619.567</v>
      </c>
      <c r="O364" s="20" t="str">
        <f t="shared" si="49"/>
        <v>Dec-2023</v>
      </c>
      <c r="P364" s="17">
        <f t="shared" si="50"/>
        <v>523.91340000000002</v>
      </c>
      <c r="Q364" s="17" t="str">
        <f t="shared" si="51"/>
        <v>Chair Furniture</v>
      </c>
      <c r="R364" s="17" t="str">
        <f>IF('sales data'!I364&lt;3000,"Low",IF('sales data'!I364&lt;7999, "Medium","High"))</f>
        <v>Low</v>
      </c>
      <c r="S364" s="17" t="str">
        <f t="shared" si="52"/>
        <v>First Timer</v>
      </c>
      <c r="T364" s="17">
        <f t="shared" si="53"/>
        <v>2341.36</v>
      </c>
    </row>
    <row r="365" spans="1:20">
      <c r="A365">
        <v>8913</v>
      </c>
      <c r="B365" s="2">
        <v>45281</v>
      </c>
      <c r="C365" t="s">
        <v>712</v>
      </c>
      <c r="D365" t="s">
        <v>31</v>
      </c>
      <c r="E365" t="s">
        <v>11</v>
      </c>
      <c r="F365" t="s">
        <v>29</v>
      </c>
      <c r="G365">
        <v>8</v>
      </c>
      <c r="H365" s="20">
        <v>645.54999999999995</v>
      </c>
      <c r="I365">
        <v>5164.3999999999996</v>
      </c>
      <c r="J365" s="17" t="str">
        <f>IF('Main Data'!I365&gt;=5000,"High", "Low")</f>
        <v>High</v>
      </c>
      <c r="K365" s="17">
        <f t="shared" si="45"/>
        <v>2023</v>
      </c>
      <c r="L365" s="17" t="str">
        <f t="shared" si="46"/>
        <v>Lori Burton</v>
      </c>
      <c r="M365" s="17" t="str">
        <f t="shared" si="47"/>
        <v>LORI BURTON</v>
      </c>
      <c r="N365" s="20">
        <f t="shared" si="48"/>
        <v>4647.96</v>
      </c>
      <c r="O365" s="20" t="str">
        <f t="shared" si="49"/>
        <v>Dec-2023</v>
      </c>
      <c r="P365" s="17">
        <f t="shared" si="50"/>
        <v>929.59199999999987</v>
      </c>
      <c r="Q365" s="17" t="str">
        <f t="shared" si="51"/>
        <v>Desk Office Supplies</v>
      </c>
      <c r="R365" s="17" t="str">
        <f>IF('sales data'!I365&lt;3000,"Low",IF('sales data'!I365&lt;7999, "Medium","High"))</f>
        <v>Medium</v>
      </c>
      <c r="S365" s="17" t="str">
        <f t="shared" si="52"/>
        <v>Regular</v>
      </c>
      <c r="T365" s="17">
        <f t="shared" si="53"/>
        <v>3111.4766666666669</v>
      </c>
    </row>
    <row r="366" spans="1:20">
      <c r="A366">
        <v>2613</v>
      </c>
      <c r="B366" s="2">
        <v>45282</v>
      </c>
      <c r="C366" t="s">
        <v>1005</v>
      </c>
      <c r="D366" t="s">
        <v>17</v>
      </c>
      <c r="E366" t="s">
        <v>14</v>
      </c>
      <c r="F366" t="s">
        <v>18</v>
      </c>
      <c r="G366">
        <v>3</v>
      </c>
      <c r="H366" s="20">
        <v>569.37</v>
      </c>
      <c r="I366">
        <v>1708.11</v>
      </c>
      <c r="J366" s="17" t="str">
        <f>IF('Main Data'!I366&gt;=5000,"High", "Low")</f>
        <v>Low</v>
      </c>
      <c r="K366" s="17">
        <f t="shared" si="45"/>
        <v>2023</v>
      </c>
      <c r="L366" s="17" t="str">
        <f t="shared" si="46"/>
        <v>Cassandra Stewart</v>
      </c>
      <c r="M366" s="17" t="str">
        <f t="shared" si="47"/>
        <v>CASSANDRA STEWART</v>
      </c>
      <c r="N366" s="20">
        <f t="shared" si="48"/>
        <v>1537.299</v>
      </c>
      <c r="O366" s="20" t="str">
        <f t="shared" si="49"/>
        <v>Dec-2023</v>
      </c>
      <c r="P366" s="17">
        <f t="shared" si="50"/>
        <v>307.45979999999997</v>
      </c>
      <c r="Q366" s="17" t="str">
        <f t="shared" si="51"/>
        <v>Pen Furniture</v>
      </c>
      <c r="R366" s="17" t="str">
        <f>IF('sales data'!I366&lt;3000,"Low",IF('sales data'!I366&lt;7999, "Medium","High"))</f>
        <v>Low</v>
      </c>
      <c r="S366" s="17" t="str">
        <f t="shared" si="52"/>
        <v>Regular</v>
      </c>
      <c r="T366" s="17">
        <f t="shared" si="53"/>
        <v>3261.0466666666666</v>
      </c>
    </row>
    <row r="367" spans="1:20">
      <c r="A367">
        <v>3133</v>
      </c>
      <c r="B367" s="2">
        <v>45283</v>
      </c>
      <c r="C367" t="s">
        <v>879</v>
      </c>
      <c r="D367" t="s">
        <v>25</v>
      </c>
      <c r="E367" t="s">
        <v>14</v>
      </c>
      <c r="F367" t="s">
        <v>12</v>
      </c>
      <c r="G367">
        <v>6</v>
      </c>
      <c r="H367" s="20">
        <v>145.74</v>
      </c>
      <c r="I367">
        <v>874.44</v>
      </c>
      <c r="J367" s="17" t="str">
        <f>IF('Main Data'!I367&gt;=5000,"High", "Low")</f>
        <v>Low</v>
      </c>
      <c r="K367" s="17">
        <f t="shared" si="45"/>
        <v>2023</v>
      </c>
      <c r="L367" s="17" t="str">
        <f t="shared" si="46"/>
        <v>Rachel Kim</v>
      </c>
      <c r="M367" s="17" t="str">
        <f t="shared" si="47"/>
        <v>RACHEL KIM</v>
      </c>
      <c r="N367" s="20">
        <f t="shared" si="48"/>
        <v>786.99600000000009</v>
      </c>
      <c r="O367" s="20" t="str">
        <f t="shared" si="49"/>
        <v>Dec-2023</v>
      </c>
      <c r="P367" s="17">
        <f t="shared" si="50"/>
        <v>157.39920000000001</v>
      </c>
      <c r="Q367" s="17" t="str">
        <f t="shared" si="51"/>
        <v>Monitor Furniture</v>
      </c>
      <c r="R367" s="17" t="str">
        <f>IF('sales data'!I367&lt;3000,"Low",IF('sales data'!I367&lt;7999, "Medium","High"))</f>
        <v>Low</v>
      </c>
      <c r="S367" s="17" t="str">
        <f t="shared" si="52"/>
        <v>Regular</v>
      </c>
      <c r="T367" s="17">
        <f t="shared" si="53"/>
        <v>2582.3166666666662</v>
      </c>
    </row>
    <row r="368" spans="1:20">
      <c r="A368">
        <v>5612</v>
      </c>
      <c r="B368" s="2">
        <v>45283</v>
      </c>
      <c r="C368" t="s">
        <v>939</v>
      </c>
      <c r="D368" t="s">
        <v>25</v>
      </c>
      <c r="E368" t="s">
        <v>14</v>
      </c>
      <c r="F368" t="s">
        <v>12</v>
      </c>
      <c r="G368">
        <v>9</v>
      </c>
      <c r="H368" s="20">
        <v>766.73</v>
      </c>
      <c r="I368">
        <v>6900.57</v>
      </c>
      <c r="J368" s="17" t="str">
        <f>IF('Main Data'!I368&gt;=5000,"High", "Low")</f>
        <v>High</v>
      </c>
      <c r="K368" s="17">
        <f t="shared" si="45"/>
        <v>2023</v>
      </c>
      <c r="L368" s="17" t="str">
        <f t="shared" si="46"/>
        <v>Jennifer Munoz</v>
      </c>
      <c r="M368" s="17" t="str">
        <f t="shared" si="47"/>
        <v>JENNIFER MUNOZ</v>
      </c>
      <c r="N368" s="20">
        <f t="shared" si="48"/>
        <v>6210.5129999999999</v>
      </c>
      <c r="O368" s="20" t="str">
        <f t="shared" si="49"/>
        <v>Dec-2023</v>
      </c>
      <c r="P368" s="17">
        <f t="shared" si="50"/>
        <v>1242.1025999999999</v>
      </c>
      <c r="Q368" s="17" t="str">
        <f t="shared" si="51"/>
        <v>Monitor Furniture</v>
      </c>
      <c r="R368" s="17" t="str">
        <f>IF('sales data'!I368&lt;3000,"Low",IF('sales data'!I368&lt;7999, "Medium","High"))</f>
        <v>Medium</v>
      </c>
      <c r="S368" s="17" t="str">
        <f t="shared" si="52"/>
        <v>Regular</v>
      </c>
      <c r="T368" s="17">
        <f t="shared" si="53"/>
        <v>3161.0399999999995</v>
      </c>
    </row>
    <row r="369" spans="1:20">
      <c r="A369">
        <v>4481</v>
      </c>
      <c r="B369" s="2">
        <v>45284</v>
      </c>
      <c r="C369" t="s">
        <v>518</v>
      </c>
      <c r="D369" t="s">
        <v>31</v>
      </c>
      <c r="E369" t="s">
        <v>14</v>
      </c>
      <c r="F369" t="s">
        <v>15</v>
      </c>
      <c r="G369">
        <v>6</v>
      </c>
      <c r="H369" s="20">
        <v>397.17</v>
      </c>
      <c r="I369">
        <v>2383.02</v>
      </c>
      <c r="J369" s="17" t="str">
        <f>IF('Main Data'!I369&gt;=5000,"High", "Low")</f>
        <v>Low</v>
      </c>
      <c r="K369" s="17">
        <f t="shared" si="45"/>
        <v>2023</v>
      </c>
      <c r="L369" s="17" t="str">
        <f t="shared" si="46"/>
        <v>Rick Smith</v>
      </c>
      <c r="M369" s="17" t="str">
        <f t="shared" si="47"/>
        <v>RICK SMITH</v>
      </c>
      <c r="N369" s="20">
        <f t="shared" si="48"/>
        <v>2144.7180000000003</v>
      </c>
      <c r="O369" s="20" t="str">
        <f t="shared" si="49"/>
        <v>Dec-2023</v>
      </c>
      <c r="P369" s="17">
        <f t="shared" si="50"/>
        <v>428.9436</v>
      </c>
      <c r="Q369" s="17" t="str">
        <f t="shared" si="51"/>
        <v>Table Furniture</v>
      </c>
      <c r="R369" s="17" t="str">
        <f>IF('sales data'!I369&lt;3000,"Low",IF('sales data'!I369&lt;7999, "Medium","High"))</f>
        <v>Low</v>
      </c>
      <c r="S369" s="17" t="str">
        <f t="shared" si="52"/>
        <v>Regular</v>
      </c>
      <c r="T369" s="17">
        <f t="shared" si="53"/>
        <v>3386.01</v>
      </c>
    </row>
    <row r="370" spans="1:20">
      <c r="A370">
        <v>3795</v>
      </c>
      <c r="B370" s="2">
        <v>45284</v>
      </c>
      <c r="C370" t="s">
        <v>810</v>
      </c>
      <c r="D370" t="s">
        <v>31</v>
      </c>
      <c r="E370" t="s">
        <v>20</v>
      </c>
      <c r="F370" t="s">
        <v>29</v>
      </c>
      <c r="G370">
        <v>1</v>
      </c>
      <c r="H370" s="20">
        <v>408.95</v>
      </c>
      <c r="I370">
        <v>408.95</v>
      </c>
      <c r="J370" s="17" t="str">
        <f>IF('Main Data'!I370&gt;=5000,"High", "Low")</f>
        <v>Low</v>
      </c>
      <c r="K370" s="17">
        <f t="shared" si="45"/>
        <v>2023</v>
      </c>
      <c r="L370" s="17" t="str">
        <f t="shared" si="46"/>
        <v>Marcus Green</v>
      </c>
      <c r="M370" s="17" t="str">
        <f t="shared" si="47"/>
        <v>MARCUS GREEN</v>
      </c>
      <c r="N370" s="20">
        <f t="shared" si="48"/>
        <v>368.05500000000001</v>
      </c>
      <c r="O370" s="20" t="str">
        <f t="shared" si="49"/>
        <v>Dec-2023</v>
      </c>
      <c r="P370" s="17">
        <f t="shared" si="50"/>
        <v>73.61099999999999</v>
      </c>
      <c r="Q370" s="17" t="str">
        <f t="shared" si="51"/>
        <v>Desk Electronics</v>
      </c>
      <c r="R370" s="17" t="str">
        <f>IF('sales data'!I370&lt;3000,"Low",IF('sales data'!I370&lt;7999, "Medium","High"))</f>
        <v>Low</v>
      </c>
      <c r="S370" s="17" t="str">
        <f t="shared" si="52"/>
        <v>First Timer</v>
      </c>
      <c r="T370" s="17">
        <f t="shared" si="53"/>
        <v>3230.8466666666668</v>
      </c>
    </row>
    <row r="371" spans="1:20">
      <c r="A371">
        <v>9187</v>
      </c>
      <c r="B371" s="2">
        <v>45284</v>
      </c>
      <c r="C371" t="s">
        <v>868</v>
      </c>
      <c r="D371" t="s">
        <v>17</v>
      </c>
      <c r="E371" t="s">
        <v>11</v>
      </c>
      <c r="F371" t="s">
        <v>15</v>
      </c>
      <c r="G371">
        <v>4</v>
      </c>
      <c r="H371" s="20">
        <v>202.68</v>
      </c>
      <c r="I371">
        <v>810.72</v>
      </c>
      <c r="J371" s="17" t="str">
        <f>IF('Main Data'!I371&gt;=5000,"High", "Low")</f>
        <v>Low</v>
      </c>
      <c r="K371" s="17">
        <f t="shared" si="45"/>
        <v>2023</v>
      </c>
      <c r="L371" s="17" t="str">
        <f t="shared" si="46"/>
        <v>Julie Hodge</v>
      </c>
      <c r="M371" s="17" t="str">
        <f t="shared" si="47"/>
        <v>JULIE HODGE</v>
      </c>
      <c r="N371" s="20">
        <f t="shared" si="48"/>
        <v>729.64800000000002</v>
      </c>
      <c r="O371" s="20" t="str">
        <f t="shared" si="49"/>
        <v>Dec-2023</v>
      </c>
      <c r="P371" s="17">
        <f t="shared" si="50"/>
        <v>145.92959999999999</v>
      </c>
      <c r="Q371" s="17" t="str">
        <f t="shared" si="51"/>
        <v>Table Office Supplies</v>
      </c>
      <c r="R371" s="17" t="str">
        <f>IF('sales data'!I371&lt;3000,"Low",IF('sales data'!I371&lt;7999, "Medium","High"))</f>
        <v>Low</v>
      </c>
      <c r="S371" s="17" t="str">
        <f t="shared" si="52"/>
        <v>Regular</v>
      </c>
      <c r="T371" s="17">
        <f t="shared" si="53"/>
        <v>1200.8966666666665</v>
      </c>
    </row>
    <row r="372" spans="1:20">
      <c r="A372">
        <v>7514</v>
      </c>
      <c r="B372" s="2">
        <v>45286</v>
      </c>
      <c r="C372" t="s">
        <v>768</v>
      </c>
      <c r="D372" t="s">
        <v>31</v>
      </c>
      <c r="E372" t="s">
        <v>14</v>
      </c>
      <c r="F372" t="s">
        <v>26</v>
      </c>
      <c r="G372">
        <v>4</v>
      </c>
      <c r="H372" s="20">
        <v>927.91</v>
      </c>
      <c r="I372">
        <v>3711.64</v>
      </c>
      <c r="J372" s="17" t="str">
        <f>IF('Main Data'!I372&gt;=5000,"High", "Low")</f>
        <v>Low</v>
      </c>
      <c r="K372" s="17">
        <f t="shared" si="45"/>
        <v>2023</v>
      </c>
      <c r="L372" s="17" t="str">
        <f t="shared" si="46"/>
        <v>Rebecca Thornton</v>
      </c>
      <c r="M372" s="17" t="str">
        <f t="shared" si="47"/>
        <v>REBECCA THORNTON</v>
      </c>
      <c r="N372" s="20">
        <f t="shared" si="48"/>
        <v>3340.4760000000001</v>
      </c>
      <c r="O372" s="20" t="str">
        <f t="shared" si="49"/>
        <v>Dec-2023</v>
      </c>
      <c r="P372" s="17">
        <f t="shared" si="50"/>
        <v>668.09519999999998</v>
      </c>
      <c r="Q372" s="17" t="str">
        <f t="shared" si="51"/>
        <v>Printer Furniture</v>
      </c>
      <c r="R372" s="17" t="str">
        <f>IF('sales data'!I372&lt;3000,"Low",IF('sales data'!I372&lt;7999, "Medium","High"))</f>
        <v>Medium</v>
      </c>
      <c r="S372" s="17" t="str">
        <f t="shared" si="52"/>
        <v>Regular</v>
      </c>
      <c r="T372" s="17">
        <f t="shared" si="53"/>
        <v>1643.7699999999998</v>
      </c>
    </row>
    <row r="373" spans="1:20">
      <c r="A373">
        <v>5073</v>
      </c>
      <c r="B373" s="2">
        <v>45286</v>
      </c>
      <c r="C373" t="s">
        <v>793</v>
      </c>
      <c r="D373" t="s">
        <v>31</v>
      </c>
      <c r="E373" t="s">
        <v>11</v>
      </c>
      <c r="F373" t="s">
        <v>12</v>
      </c>
      <c r="G373">
        <v>1</v>
      </c>
      <c r="H373" s="20">
        <v>452.73</v>
      </c>
      <c r="I373">
        <v>452.73</v>
      </c>
      <c r="J373" s="17" t="str">
        <f>IF('Main Data'!I373&gt;=5000,"High", "Low")</f>
        <v>Low</v>
      </c>
      <c r="K373" s="17">
        <f t="shared" si="45"/>
        <v>2023</v>
      </c>
      <c r="L373" s="17" t="str">
        <f t="shared" si="46"/>
        <v>Robert Duarte</v>
      </c>
      <c r="M373" s="17" t="str">
        <f t="shared" si="47"/>
        <v>ROBERT DUARTE</v>
      </c>
      <c r="N373" s="20">
        <f t="shared" si="48"/>
        <v>407.45700000000005</v>
      </c>
      <c r="O373" s="20" t="str">
        <f t="shared" si="49"/>
        <v>Dec-2023</v>
      </c>
      <c r="P373" s="17">
        <f t="shared" si="50"/>
        <v>81.491399999999999</v>
      </c>
      <c r="Q373" s="17" t="str">
        <f t="shared" si="51"/>
        <v>Monitor Office Supplies</v>
      </c>
      <c r="R373" s="17" t="str">
        <f>IF('sales data'!I373&lt;3000,"Low",IF('sales data'!I373&lt;7999, "Medium","High"))</f>
        <v>Low</v>
      </c>
      <c r="S373" s="17" t="str">
        <f t="shared" si="52"/>
        <v>First Timer</v>
      </c>
      <c r="T373" s="17">
        <f t="shared" si="53"/>
        <v>1658.3633333333335</v>
      </c>
    </row>
    <row r="374" spans="1:20">
      <c r="A374">
        <v>7665</v>
      </c>
      <c r="B374" s="2">
        <v>45287</v>
      </c>
      <c r="C374" t="s">
        <v>468</v>
      </c>
      <c r="D374" t="s">
        <v>31</v>
      </c>
      <c r="E374" t="s">
        <v>11</v>
      </c>
      <c r="F374" t="s">
        <v>12</v>
      </c>
      <c r="G374">
        <v>4</v>
      </c>
      <c r="H374" s="20">
        <v>503.21</v>
      </c>
      <c r="I374">
        <v>2012.84</v>
      </c>
      <c r="J374" s="17" t="str">
        <f>IF('Main Data'!I374&gt;=5000,"High", "Low")</f>
        <v>Low</v>
      </c>
      <c r="K374" s="17">
        <f t="shared" si="45"/>
        <v>2023</v>
      </c>
      <c r="L374" s="17" t="str">
        <f t="shared" si="46"/>
        <v>Michael Beard</v>
      </c>
      <c r="M374" s="17" t="str">
        <f t="shared" si="47"/>
        <v>MICHAEL BEARD</v>
      </c>
      <c r="N374" s="20">
        <f t="shared" si="48"/>
        <v>1811.556</v>
      </c>
      <c r="O374" s="20" t="str">
        <f t="shared" si="49"/>
        <v>Dec-2023</v>
      </c>
      <c r="P374" s="17">
        <f t="shared" si="50"/>
        <v>362.31119999999999</v>
      </c>
      <c r="Q374" s="17" t="str">
        <f t="shared" si="51"/>
        <v>Monitor Office Supplies</v>
      </c>
      <c r="R374" s="17" t="str">
        <f>IF('sales data'!I374&lt;3000,"Low",IF('sales data'!I374&lt;7999, "Medium","High"))</f>
        <v>Low</v>
      </c>
      <c r="S374" s="17" t="str">
        <f t="shared" si="52"/>
        <v>Regular</v>
      </c>
      <c r="T374" s="17">
        <f t="shared" si="53"/>
        <v>2059.0700000000002</v>
      </c>
    </row>
    <row r="375" spans="1:20">
      <c r="A375">
        <v>6163</v>
      </c>
      <c r="B375" s="2">
        <v>45289</v>
      </c>
      <c r="C375" t="s">
        <v>176</v>
      </c>
      <c r="D375" t="s">
        <v>10</v>
      </c>
      <c r="E375" t="s">
        <v>11</v>
      </c>
      <c r="F375" t="s">
        <v>35</v>
      </c>
      <c r="G375">
        <v>3</v>
      </c>
      <c r="H375" s="20">
        <v>237.71</v>
      </c>
      <c r="I375">
        <v>713.13</v>
      </c>
      <c r="J375" s="17" t="str">
        <f>IF('Main Data'!I375&gt;=5000,"High", "Low")</f>
        <v>Low</v>
      </c>
      <c r="K375" s="17">
        <f t="shared" si="45"/>
        <v>2023</v>
      </c>
      <c r="L375" s="17" t="str">
        <f t="shared" si="46"/>
        <v>Joseph Mccoy</v>
      </c>
      <c r="M375" s="17" t="str">
        <f t="shared" si="47"/>
        <v>JOSEPH MCCOY</v>
      </c>
      <c r="N375" s="20">
        <f t="shared" si="48"/>
        <v>641.81700000000001</v>
      </c>
      <c r="O375" s="20" t="str">
        <f t="shared" si="49"/>
        <v>Dec-2023</v>
      </c>
      <c r="P375" s="17">
        <f t="shared" si="50"/>
        <v>128.36339999999998</v>
      </c>
      <c r="Q375" s="17" t="str">
        <f t="shared" si="51"/>
        <v>Laptop Office Supplies</v>
      </c>
      <c r="R375" s="17" t="str">
        <f>IF('sales data'!I375&lt;3000,"Low",IF('sales data'!I375&lt;7999, "Medium","High"))</f>
        <v>Low</v>
      </c>
      <c r="S375" s="17" t="str">
        <f t="shared" si="52"/>
        <v>Regular</v>
      </c>
      <c r="T375" s="17">
        <f t="shared" si="53"/>
        <v>1059.5666666666666</v>
      </c>
    </row>
    <row r="376" spans="1:20">
      <c r="A376">
        <v>2083</v>
      </c>
      <c r="B376" s="2">
        <v>45289</v>
      </c>
      <c r="C376" t="s">
        <v>228</v>
      </c>
      <c r="D376" t="s">
        <v>10</v>
      </c>
      <c r="E376" t="s">
        <v>14</v>
      </c>
      <c r="F376" t="s">
        <v>26</v>
      </c>
      <c r="G376">
        <v>7</v>
      </c>
      <c r="H376" s="20">
        <v>617.28</v>
      </c>
      <c r="I376">
        <v>4320.96</v>
      </c>
      <c r="J376" s="17" t="str">
        <f>IF('Main Data'!I376&gt;=5000,"High", "Low")</f>
        <v>Low</v>
      </c>
      <c r="K376" s="17">
        <f t="shared" si="45"/>
        <v>2023</v>
      </c>
      <c r="L376" s="17" t="str">
        <f t="shared" si="46"/>
        <v>Shawn Gray</v>
      </c>
      <c r="M376" s="17" t="str">
        <f t="shared" si="47"/>
        <v>SHAWN GRAY</v>
      </c>
      <c r="N376" s="20">
        <f t="shared" si="48"/>
        <v>3888.864</v>
      </c>
      <c r="O376" s="20" t="str">
        <f t="shared" si="49"/>
        <v>Dec-2023</v>
      </c>
      <c r="P376" s="17">
        <f t="shared" si="50"/>
        <v>777.77279999999996</v>
      </c>
      <c r="Q376" s="17" t="str">
        <f t="shared" si="51"/>
        <v>Printer Furniture</v>
      </c>
      <c r="R376" s="17" t="str">
        <f>IF('sales data'!I376&lt;3000,"Low",IF('sales data'!I376&lt;7999, "Medium","High"))</f>
        <v>Medium</v>
      </c>
      <c r="S376" s="17" t="str">
        <f t="shared" si="52"/>
        <v>Regular</v>
      </c>
      <c r="T376" s="17">
        <f t="shared" si="53"/>
        <v>2348.9766666666669</v>
      </c>
    </row>
    <row r="377" spans="1:20">
      <c r="A377">
        <v>5710</v>
      </c>
      <c r="B377" s="2">
        <v>45289</v>
      </c>
      <c r="C377" t="s">
        <v>766</v>
      </c>
      <c r="D377" t="s">
        <v>31</v>
      </c>
      <c r="E377" t="s">
        <v>11</v>
      </c>
      <c r="F377" t="s">
        <v>21</v>
      </c>
      <c r="G377">
        <v>8</v>
      </c>
      <c r="H377" s="20">
        <v>668.26</v>
      </c>
      <c r="I377">
        <v>5346.08</v>
      </c>
      <c r="J377" s="17" t="str">
        <f>IF('Main Data'!I377&gt;=5000,"High", "Low")</f>
        <v>High</v>
      </c>
      <c r="K377" s="17">
        <f t="shared" si="45"/>
        <v>2023</v>
      </c>
      <c r="L377" s="17" t="str">
        <f t="shared" si="46"/>
        <v>Emily Johnson</v>
      </c>
      <c r="M377" s="17" t="str">
        <f t="shared" si="47"/>
        <v>EMILY JOHNSON</v>
      </c>
      <c r="N377" s="20">
        <f t="shared" si="48"/>
        <v>4811.4719999999998</v>
      </c>
      <c r="O377" s="20" t="str">
        <f t="shared" si="49"/>
        <v>Dec-2023</v>
      </c>
      <c r="P377" s="17">
        <f t="shared" si="50"/>
        <v>962.2944</v>
      </c>
      <c r="Q377" s="17" t="str">
        <f t="shared" si="51"/>
        <v>Notebook Office Supplies</v>
      </c>
      <c r="R377" s="17" t="str">
        <f>IF('sales data'!I377&lt;3000,"Low",IF('sales data'!I377&lt;7999, "Medium","High"))</f>
        <v>Medium</v>
      </c>
      <c r="S377" s="17" t="str">
        <f t="shared" si="52"/>
        <v>Regular</v>
      </c>
      <c r="T377" s="17">
        <f t="shared" si="53"/>
        <v>3460.0566666666668</v>
      </c>
    </row>
    <row r="378" spans="1:20">
      <c r="A378">
        <v>1286</v>
      </c>
      <c r="B378" s="2">
        <v>45289</v>
      </c>
      <c r="C378" t="s">
        <v>913</v>
      </c>
      <c r="D378" t="s">
        <v>25</v>
      </c>
      <c r="E378" t="s">
        <v>14</v>
      </c>
      <c r="F378" t="s">
        <v>26</v>
      </c>
      <c r="G378">
        <v>3</v>
      </c>
      <c r="H378" s="20">
        <v>662.76</v>
      </c>
      <c r="I378">
        <v>1988.28</v>
      </c>
      <c r="J378" s="17" t="str">
        <f>IF('Main Data'!I378&gt;=5000,"High", "Low")</f>
        <v>Low</v>
      </c>
      <c r="K378" s="17">
        <f t="shared" si="45"/>
        <v>2023</v>
      </c>
      <c r="L378" s="17" t="str">
        <f t="shared" si="46"/>
        <v>Jerry Richards</v>
      </c>
      <c r="M378" s="17" t="str">
        <f t="shared" si="47"/>
        <v>JERRY RICHARDS</v>
      </c>
      <c r="N378" s="20">
        <f t="shared" si="48"/>
        <v>1789.4520000000002</v>
      </c>
      <c r="O378" s="20" t="str">
        <f t="shared" si="49"/>
        <v>Dec-2023</v>
      </c>
      <c r="P378" s="17">
        <f t="shared" si="50"/>
        <v>357.8904</v>
      </c>
      <c r="Q378" s="17" t="str">
        <f t="shared" si="51"/>
        <v>Printer Furniture</v>
      </c>
      <c r="R378" s="17" t="str">
        <f>IF('sales data'!I378&lt;3000,"Low",IF('sales data'!I378&lt;7999, "Medium","High"))</f>
        <v>Low</v>
      </c>
      <c r="S378" s="17" t="str">
        <f t="shared" si="52"/>
        <v>First Timer</v>
      </c>
      <c r="T378" s="17">
        <f t="shared" si="53"/>
        <v>3885.106666666667</v>
      </c>
    </row>
    <row r="379" spans="1:20">
      <c r="A379">
        <v>5809</v>
      </c>
      <c r="B379" s="2">
        <v>45290</v>
      </c>
      <c r="C379" t="s">
        <v>22</v>
      </c>
      <c r="D379" t="s">
        <v>10</v>
      </c>
      <c r="E379" t="s">
        <v>14</v>
      </c>
      <c r="F379" t="s">
        <v>18</v>
      </c>
      <c r="G379">
        <v>7</v>
      </c>
      <c r="H379" s="20">
        <v>801.92</v>
      </c>
      <c r="I379">
        <v>5613.44</v>
      </c>
      <c r="J379" s="17" t="str">
        <f>IF('Main Data'!I379&gt;=5000,"High", "Low")</f>
        <v>High</v>
      </c>
      <c r="K379" s="17">
        <f t="shared" si="45"/>
        <v>2023</v>
      </c>
      <c r="L379" s="17" t="str">
        <f t="shared" si="46"/>
        <v>Alex Wright</v>
      </c>
      <c r="M379" s="17" t="str">
        <f t="shared" si="47"/>
        <v>ALEX WRIGHT</v>
      </c>
      <c r="N379" s="20">
        <f t="shared" si="48"/>
        <v>5052.0959999999995</v>
      </c>
      <c r="O379" s="20" t="str">
        <f t="shared" si="49"/>
        <v>Dec-2023</v>
      </c>
      <c r="P379" s="17">
        <f t="shared" si="50"/>
        <v>1010.4191999999999</v>
      </c>
      <c r="Q379" s="17" t="str">
        <f t="shared" si="51"/>
        <v>Pen Furniture</v>
      </c>
      <c r="R379" s="17" t="str">
        <f>IF('sales data'!I379&lt;3000,"Low",IF('sales data'!I379&lt;7999, "Medium","High"))</f>
        <v>Medium</v>
      </c>
      <c r="S379" s="17" t="str">
        <f t="shared" si="52"/>
        <v>Regular</v>
      </c>
      <c r="T379" s="17">
        <f t="shared" si="53"/>
        <v>4315.9333333333334</v>
      </c>
    </row>
    <row r="380" spans="1:20">
      <c r="A380">
        <v>3620</v>
      </c>
      <c r="B380" s="2">
        <v>45290</v>
      </c>
      <c r="C380" t="s">
        <v>119</v>
      </c>
      <c r="D380" t="s">
        <v>25</v>
      </c>
      <c r="E380" t="s">
        <v>20</v>
      </c>
      <c r="F380" t="s">
        <v>15</v>
      </c>
      <c r="G380">
        <v>3</v>
      </c>
      <c r="H380" s="20">
        <v>269.64</v>
      </c>
      <c r="I380">
        <v>808.92</v>
      </c>
      <c r="J380" s="17" t="str">
        <f>IF('Main Data'!I380&gt;=5000,"High", "Low")</f>
        <v>Low</v>
      </c>
      <c r="K380" s="17">
        <f t="shared" si="45"/>
        <v>2023</v>
      </c>
      <c r="L380" s="17" t="str">
        <f t="shared" si="46"/>
        <v>Sharon Duran</v>
      </c>
      <c r="M380" s="17" t="str">
        <f t="shared" si="47"/>
        <v>SHARON DURAN</v>
      </c>
      <c r="N380" s="20">
        <f t="shared" si="48"/>
        <v>728.02800000000002</v>
      </c>
      <c r="O380" s="20" t="str">
        <f t="shared" si="49"/>
        <v>Dec-2023</v>
      </c>
      <c r="P380" s="17">
        <f t="shared" si="50"/>
        <v>145.60559999999998</v>
      </c>
      <c r="Q380" s="17" t="str">
        <f t="shared" si="51"/>
        <v>Table Electronics</v>
      </c>
      <c r="R380" s="17" t="str">
        <f>IF('sales data'!I380&lt;3000,"Low",IF('sales data'!I380&lt;7999, "Medium","High"))</f>
        <v>Low</v>
      </c>
      <c r="S380" s="17" t="str">
        <f t="shared" si="52"/>
        <v>First Timer</v>
      </c>
      <c r="T380" s="17">
        <f t="shared" si="53"/>
        <v>2803.5466666666666</v>
      </c>
    </row>
    <row r="381" spans="1:20">
      <c r="A381">
        <v>6978</v>
      </c>
      <c r="B381" s="2">
        <v>45290</v>
      </c>
      <c r="C381" t="s">
        <v>616</v>
      </c>
      <c r="D381" t="s">
        <v>17</v>
      </c>
      <c r="E381" t="s">
        <v>14</v>
      </c>
      <c r="F381" t="s">
        <v>12</v>
      </c>
      <c r="G381">
        <v>3</v>
      </c>
      <c r="H381" s="20">
        <v>129.01</v>
      </c>
      <c r="I381">
        <v>387.03</v>
      </c>
      <c r="J381" s="17" t="str">
        <f>IF('Main Data'!I381&gt;=5000,"High", "Low")</f>
        <v>Low</v>
      </c>
      <c r="K381" s="17">
        <f t="shared" si="45"/>
        <v>2023</v>
      </c>
      <c r="L381" s="17" t="str">
        <f t="shared" si="46"/>
        <v>Hannah Hernandez</v>
      </c>
      <c r="M381" s="17" t="str">
        <f t="shared" si="47"/>
        <v>HANNAH HERNANDEZ</v>
      </c>
      <c r="N381" s="20">
        <f t="shared" si="48"/>
        <v>348.327</v>
      </c>
      <c r="O381" s="20" t="str">
        <f t="shared" si="49"/>
        <v>Dec-2023</v>
      </c>
      <c r="P381" s="17">
        <f t="shared" si="50"/>
        <v>69.665399999999991</v>
      </c>
      <c r="Q381" s="17" t="str">
        <f t="shared" si="51"/>
        <v>Monitor Furniture</v>
      </c>
      <c r="R381" s="17" t="str">
        <f>IF('sales data'!I381&lt;3000,"Low",IF('sales data'!I381&lt;7999, "Medium","High"))</f>
        <v>Low</v>
      </c>
      <c r="S381" s="17" t="str">
        <f t="shared" si="52"/>
        <v>Regular</v>
      </c>
      <c r="T381" s="17">
        <f t="shared" si="53"/>
        <v>2269.7966666666666</v>
      </c>
    </row>
    <row r="382" spans="1:20">
      <c r="A382">
        <v>7417</v>
      </c>
      <c r="B382" s="2">
        <v>45291</v>
      </c>
      <c r="C382" t="s">
        <v>650</v>
      </c>
      <c r="D382" t="s">
        <v>31</v>
      </c>
      <c r="E382" t="s">
        <v>11</v>
      </c>
      <c r="F382" t="s">
        <v>29</v>
      </c>
      <c r="G382">
        <v>6</v>
      </c>
      <c r="H382" s="20">
        <v>17.489999999999998</v>
      </c>
      <c r="I382">
        <v>104.94</v>
      </c>
      <c r="J382" s="17" t="str">
        <f>IF('Main Data'!I382&gt;=5000,"High", "Low")</f>
        <v>Low</v>
      </c>
      <c r="K382" s="17">
        <f t="shared" si="45"/>
        <v>2023</v>
      </c>
      <c r="L382" s="17" t="str">
        <f t="shared" si="46"/>
        <v>Susan Rodriguez</v>
      </c>
      <c r="M382" s="17" t="str">
        <f t="shared" si="47"/>
        <v>SUSAN RODRIGUEZ</v>
      </c>
      <c r="N382" s="20">
        <f t="shared" si="48"/>
        <v>94.445999999999998</v>
      </c>
      <c r="O382" s="20" t="str">
        <f t="shared" si="49"/>
        <v>Dec-2023</v>
      </c>
      <c r="P382" s="17">
        <f t="shared" si="50"/>
        <v>18.889199999999999</v>
      </c>
      <c r="Q382" s="17" t="str">
        <f t="shared" si="51"/>
        <v>Desk Office Supplies</v>
      </c>
      <c r="R382" s="17" t="str">
        <f>IF('sales data'!I382&lt;3000,"Low",IF('sales data'!I382&lt;7999, "Medium","High"))</f>
        <v>Low</v>
      </c>
      <c r="S382" s="17" t="str">
        <f t="shared" si="52"/>
        <v>Regular</v>
      </c>
      <c r="T382" s="17">
        <f t="shared" si="53"/>
        <v>433.62999999999994</v>
      </c>
    </row>
    <row r="383" spans="1:20">
      <c r="A383">
        <v>4206</v>
      </c>
      <c r="B383" s="2">
        <v>45293</v>
      </c>
      <c r="C383" t="s">
        <v>436</v>
      </c>
      <c r="D383" t="s">
        <v>31</v>
      </c>
      <c r="E383" t="s">
        <v>11</v>
      </c>
      <c r="F383" t="s">
        <v>15</v>
      </c>
      <c r="G383">
        <v>9</v>
      </c>
      <c r="H383" s="20">
        <v>113.52</v>
      </c>
      <c r="I383">
        <v>1021.68</v>
      </c>
      <c r="J383" s="17" t="str">
        <f>IF('Main Data'!I383&gt;=5000,"High", "Low")</f>
        <v>Low</v>
      </c>
      <c r="K383" s="17">
        <f t="shared" si="45"/>
        <v>2024</v>
      </c>
      <c r="L383" s="17" t="str">
        <f t="shared" si="46"/>
        <v>James James</v>
      </c>
      <c r="M383" s="17" t="str">
        <f t="shared" si="47"/>
        <v>JAMES JAMES</v>
      </c>
      <c r="N383" s="20">
        <f t="shared" si="48"/>
        <v>919.51199999999994</v>
      </c>
      <c r="O383" s="20" t="str">
        <f t="shared" si="49"/>
        <v>Jan-2024</v>
      </c>
      <c r="P383" s="17">
        <f t="shared" si="50"/>
        <v>183.90239999999997</v>
      </c>
      <c r="Q383" s="17" t="str">
        <f t="shared" si="51"/>
        <v>Table Office Supplies</v>
      </c>
      <c r="R383" s="17" t="str">
        <f>IF('sales data'!I383&lt;3000,"Low",IF('sales data'!I383&lt;7999, "Medium","High"))</f>
        <v>Low</v>
      </c>
      <c r="S383" s="17" t="str">
        <f t="shared" si="52"/>
        <v>Regular</v>
      </c>
      <c r="T383" s="17">
        <f t="shared" si="53"/>
        <v>504.54999999999995</v>
      </c>
    </row>
    <row r="384" spans="1:20">
      <c r="A384">
        <v>4602</v>
      </c>
      <c r="B384" s="2">
        <v>45295</v>
      </c>
      <c r="C384" t="s">
        <v>448</v>
      </c>
      <c r="D384" t="s">
        <v>25</v>
      </c>
      <c r="E384" t="s">
        <v>20</v>
      </c>
      <c r="F384" t="s">
        <v>29</v>
      </c>
      <c r="G384">
        <v>9</v>
      </c>
      <c r="H384" s="20">
        <v>816.68</v>
      </c>
      <c r="I384">
        <v>7350.12</v>
      </c>
      <c r="J384" s="17" t="str">
        <f>IF('Main Data'!I384&gt;=5000,"High", "Low")</f>
        <v>High</v>
      </c>
      <c r="K384" s="17">
        <f t="shared" si="45"/>
        <v>2024</v>
      </c>
      <c r="L384" s="17" t="str">
        <f t="shared" si="46"/>
        <v>Michelle Cisneros</v>
      </c>
      <c r="M384" s="17" t="str">
        <f t="shared" si="47"/>
        <v>MICHELLE CISNEROS</v>
      </c>
      <c r="N384" s="20">
        <f t="shared" si="48"/>
        <v>6615.1079999999993</v>
      </c>
      <c r="O384" s="20" t="str">
        <f t="shared" si="49"/>
        <v>Jan-2024</v>
      </c>
      <c r="P384" s="17">
        <f t="shared" si="50"/>
        <v>1323.0216</v>
      </c>
      <c r="Q384" s="17" t="str">
        <f t="shared" si="51"/>
        <v>Desk Electronics</v>
      </c>
      <c r="R384" s="17" t="str">
        <f>IF('sales data'!I384&lt;3000,"Low",IF('sales data'!I384&lt;7999, "Medium","High"))</f>
        <v>Medium</v>
      </c>
      <c r="S384" s="17" t="str">
        <f t="shared" si="52"/>
        <v>Regular</v>
      </c>
      <c r="T384" s="17">
        <f t="shared" si="53"/>
        <v>2825.58</v>
      </c>
    </row>
    <row r="385" spans="1:20">
      <c r="A385">
        <v>9566</v>
      </c>
      <c r="B385" s="2">
        <v>45297</v>
      </c>
      <c r="C385" t="s">
        <v>580</v>
      </c>
      <c r="D385" t="s">
        <v>31</v>
      </c>
      <c r="E385" t="s">
        <v>14</v>
      </c>
      <c r="F385" t="s">
        <v>15</v>
      </c>
      <c r="G385">
        <v>2</v>
      </c>
      <c r="H385" s="20">
        <v>185.38</v>
      </c>
      <c r="I385">
        <v>370.76</v>
      </c>
      <c r="J385" s="17" t="str">
        <f>IF('Main Data'!I385&gt;=5000,"High", "Low")</f>
        <v>Low</v>
      </c>
      <c r="K385" s="17">
        <f t="shared" si="45"/>
        <v>2024</v>
      </c>
      <c r="L385" s="17" t="str">
        <f t="shared" si="46"/>
        <v>Rhonda Brown</v>
      </c>
      <c r="M385" s="17" t="str">
        <f t="shared" si="47"/>
        <v>RHONDA BROWN</v>
      </c>
      <c r="N385" s="20">
        <f t="shared" si="48"/>
        <v>333.68400000000003</v>
      </c>
      <c r="O385" s="20" t="str">
        <f t="shared" si="49"/>
        <v>Jan-2024</v>
      </c>
      <c r="P385" s="17">
        <f t="shared" si="50"/>
        <v>66.736800000000002</v>
      </c>
      <c r="Q385" s="17" t="str">
        <f t="shared" si="51"/>
        <v>Table Furniture</v>
      </c>
      <c r="R385" s="17" t="str">
        <f>IF('sales data'!I385&lt;3000,"Low",IF('sales data'!I385&lt;7999, "Medium","High"))</f>
        <v>Low</v>
      </c>
      <c r="S385" s="17" t="str">
        <f t="shared" si="52"/>
        <v>Regular</v>
      </c>
      <c r="T385" s="17">
        <f t="shared" si="53"/>
        <v>2914.1866666666665</v>
      </c>
    </row>
    <row r="386" spans="1:20">
      <c r="A386">
        <v>1619</v>
      </c>
      <c r="B386" s="2">
        <v>45297</v>
      </c>
      <c r="C386" t="s">
        <v>831</v>
      </c>
      <c r="D386" t="s">
        <v>10</v>
      </c>
      <c r="E386" t="s">
        <v>14</v>
      </c>
      <c r="F386" t="s">
        <v>21</v>
      </c>
      <c r="G386">
        <v>5</v>
      </c>
      <c r="H386" s="20">
        <v>554.03</v>
      </c>
      <c r="I386">
        <v>2770.15</v>
      </c>
      <c r="J386" s="17" t="str">
        <f>IF('Main Data'!I386&gt;=5000,"High", "Low")</f>
        <v>Low</v>
      </c>
      <c r="K386" s="17">
        <f t="shared" si="45"/>
        <v>2024</v>
      </c>
      <c r="L386" s="17" t="str">
        <f t="shared" si="46"/>
        <v>Michelle Wilkinson</v>
      </c>
      <c r="M386" s="17" t="str">
        <f t="shared" si="47"/>
        <v>MICHELLE WILKINSON</v>
      </c>
      <c r="N386" s="20">
        <f t="shared" si="48"/>
        <v>2493.1350000000002</v>
      </c>
      <c r="O386" s="20" t="str">
        <f t="shared" si="49"/>
        <v>Jan-2024</v>
      </c>
      <c r="P386" s="17">
        <f t="shared" si="50"/>
        <v>498.62700000000001</v>
      </c>
      <c r="Q386" s="17" t="str">
        <f t="shared" si="51"/>
        <v>Notebook Furniture</v>
      </c>
      <c r="R386" s="17" t="str">
        <f>IF('sales data'!I386&lt;3000,"Low",IF('sales data'!I386&lt;7999, "Medium","High"))</f>
        <v>Low</v>
      </c>
      <c r="S386" s="17" t="str">
        <f t="shared" si="52"/>
        <v>First Timer</v>
      </c>
      <c r="T386" s="17">
        <f t="shared" si="53"/>
        <v>3497.01</v>
      </c>
    </row>
    <row r="387" spans="1:20">
      <c r="A387">
        <v>9887</v>
      </c>
      <c r="B387" s="2">
        <v>45298</v>
      </c>
      <c r="C387" t="s">
        <v>308</v>
      </c>
      <c r="D387" t="s">
        <v>31</v>
      </c>
      <c r="E387" t="s">
        <v>20</v>
      </c>
      <c r="F387" t="s">
        <v>43</v>
      </c>
      <c r="G387">
        <v>7</v>
      </c>
      <c r="H387" s="20">
        <v>833.81</v>
      </c>
      <c r="I387">
        <v>5836.67</v>
      </c>
      <c r="J387" s="17" t="str">
        <f>IF('Main Data'!I387&gt;=5000,"High", "Low")</f>
        <v>High</v>
      </c>
      <c r="K387" s="17">
        <f t="shared" ref="K387:K450" si="54">YEAR(B387)</f>
        <v>2024</v>
      </c>
      <c r="L387" s="17" t="str">
        <f t="shared" ref="L387:L450" si="55">PROPER(C387)</f>
        <v>Joe Patterson</v>
      </c>
      <c r="M387" s="17" t="str">
        <f t="shared" ref="M387:M450" si="56">UPPER(C387)</f>
        <v>JOE PATTERSON</v>
      </c>
      <c r="N387" s="20">
        <f t="shared" ref="N387:N450" si="57">G387*(H387*0.9)</f>
        <v>5253.0029999999997</v>
      </c>
      <c r="O387" s="20" t="str">
        <f t="shared" ref="O387:O450" si="58">TEXT((B387),"mmm-yyyy")</f>
        <v>Jan-2024</v>
      </c>
      <c r="P387" s="17">
        <f t="shared" ref="P387:P450" si="59">I387*18%</f>
        <v>1050.6006</v>
      </c>
      <c r="Q387" s="17" t="str">
        <f t="shared" ref="Q387:Q450" si="60">CONCATENATE(F387," ",E387)</f>
        <v>Chair Electronics</v>
      </c>
      <c r="R387" s="17" t="str">
        <f>IF('sales data'!I387&lt;3000,"Low",IF('sales data'!I387&lt;7999, "Medium","High"))</f>
        <v>Medium</v>
      </c>
      <c r="S387" s="17" t="str">
        <f t="shared" ref="S387:S450" si="61">IF(A387=_xlfn.MINIFS($A$3:$A$1001, $B$2:$B$1000, B387), "First Timer", "Regular")</f>
        <v>Regular</v>
      </c>
      <c r="T387" s="17">
        <f t="shared" si="53"/>
        <v>2992.5266666666666</v>
      </c>
    </row>
    <row r="388" spans="1:20">
      <c r="A388">
        <v>8805</v>
      </c>
      <c r="B388" s="2">
        <v>45298</v>
      </c>
      <c r="C388" t="s">
        <v>581</v>
      </c>
      <c r="D388" t="s">
        <v>31</v>
      </c>
      <c r="E388" t="s">
        <v>11</v>
      </c>
      <c r="F388" t="s">
        <v>43</v>
      </c>
      <c r="G388">
        <v>5</v>
      </c>
      <c r="H388" s="20">
        <v>695.7</v>
      </c>
      <c r="I388">
        <v>3478.5</v>
      </c>
      <c r="J388" s="17" t="str">
        <f>IF('Main Data'!I388&gt;=5000,"High", "Low")</f>
        <v>Low</v>
      </c>
      <c r="K388" s="17">
        <f t="shared" si="54"/>
        <v>2024</v>
      </c>
      <c r="L388" s="17" t="str">
        <f t="shared" si="55"/>
        <v>Desiree Smith</v>
      </c>
      <c r="M388" s="17" t="str">
        <f t="shared" si="56"/>
        <v>DESIREE SMITH</v>
      </c>
      <c r="N388" s="20">
        <f t="shared" si="57"/>
        <v>3130.6500000000005</v>
      </c>
      <c r="O388" s="20" t="str">
        <f t="shared" si="58"/>
        <v>Jan-2024</v>
      </c>
      <c r="P388" s="17">
        <f t="shared" si="59"/>
        <v>626.13</v>
      </c>
      <c r="Q388" s="17" t="str">
        <f t="shared" si="60"/>
        <v>Chair Office Supplies</v>
      </c>
      <c r="R388" s="17" t="str">
        <f>IF('sales data'!I388&lt;3000,"Low",IF('sales data'!I388&lt;7999, "Medium","High"))</f>
        <v>Medium</v>
      </c>
      <c r="S388" s="17" t="str">
        <f t="shared" si="61"/>
        <v>Regular</v>
      </c>
      <c r="T388" s="17">
        <f t="shared" si="53"/>
        <v>4028.44</v>
      </c>
    </row>
    <row r="389" spans="1:20">
      <c r="A389">
        <v>3627</v>
      </c>
      <c r="B389" s="2">
        <v>45299</v>
      </c>
      <c r="C389" t="s">
        <v>343</v>
      </c>
      <c r="D389" t="s">
        <v>31</v>
      </c>
      <c r="E389" t="s">
        <v>11</v>
      </c>
      <c r="F389" t="s">
        <v>21</v>
      </c>
      <c r="G389">
        <v>6</v>
      </c>
      <c r="H389" s="20">
        <v>31.9</v>
      </c>
      <c r="I389">
        <v>191.4</v>
      </c>
      <c r="J389" s="17" t="str">
        <f>IF('Main Data'!I389&gt;=5000,"High", "Low")</f>
        <v>Low</v>
      </c>
      <c r="K389" s="17">
        <f t="shared" si="54"/>
        <v>2024</v>
      </c>
      <c r="L389" s="17" t="str">
        <f t="shared" si="55"/>
        <v>Helen Choi</v>
      </c>
      <c r="M389" s="17" t="str">
        <f t="shared" si="56"/>
        <v>HELEN CHOI</v>
      </c>
      <c r="N389" s="20">
        <f t="shared" si="57"/>
        <v>172.26</v>
      </c>
      <c r="O389" s="20" t="str">
        <f t="shared" si="58"/>
        <v>Jan-2024</v>
      </c>
      <c r="P389" s="17">
        <f t="shared" si="59"/>
        <v>34.451999999999998</v>
      </c>
      <c r="Q389" s="17" t="str">
        <f t="shared" si="60"/>
        <v>Notebook Office Supplies</v>
      </c>
      <c r="R389" s="17" t="str">
        <f>IF('sales data'!I389&lt;3000,"Low",IF('sales data'!I389&lt;7999, "Medium","High"))</f>
        <v>Low</v>
      </c>
      <c r="S389" s="17" t="str">
        <f t="shared" si="61"/>
        <v>Regular</v>
      </c>
      <c r="T389" s="17">
        <f t="shared" ref="T389:T452" si="62">AVERAGE(I387,I388,I389)</f>
        <v>3168.8566666666666</v>
      </c>
    </row>
    <row r="390" spans="1:20">
      <c r="A390">
        <v>3952</v>
      </c>
      <c r="B390" s="2">
        <v>45299</v>
      </c>
      <c r="C390" t="s">
        <v>414</v>
      </c>
      <c r="D390" t="s">
        <v>31</v>
      </c>
      <c r="E390" t="s">
        <v>20</v>
      </c>
      <c r="F390" t="s">
        <v>35</v>
      </c>
      <c r="G390">
        <v>1</v>
      </c>
      <c r="H390" s="20">
        <v>113.88</v>
      </c>
      <c r="I390">
        <v>113.88</v>
      </c>
      <c r="J390" s="17" t="str">
        <f>IF('Main Data'!I390&gt;=5000,"High", "Low")</f>
        <v>Low</v>
      </c>
      <c r="K390" s="17">
        <f t="shared" si="54"/>
        <v>2024</v>
      </c>
      <c r="L390" s="17" t="str">
        <f t="shared" si="55"/>
        <v>Heather Smith</v>
      </c>
      <c r="M390" s="17" t="str">
        <f t="shared" si="56"/>
        <v>HEATHER SMITH</v>
      </c>
      <c r="N390" s="20">
        <f t="shared" si="57"/>
        <v>102.492</v>
      </c>
      <c r="O390" s="20" t="str">
        <f t="shared" si="58"/>
        <v>Jan-2024</v>
      </c>
      <c r="P390" s="17">
        <f t="shared" si="59"/>
        <v>20.4984</v>
      </c>
      <c r="Q390" s="17" t="str">
        <f t="shared" si="60"/>
        <v>Laptop Electronics</v>
      </c>
      <c r="R390" s="17" t="str">
        <f>IF('sales data'!I390&lt;3000,"Low",IF('sales data'!I390&lt;7999, "Medium","High"))</f>
        <v>Low</v>
      </c>
      <c r="S390" s="17" t="str">
        <f t="shared" si="61"/>
        <v>Regular</v>
      </c>
      <c r="T390" s="17">
        <f t="shared" si="62"/>
        <v>1261.26</v>
      </c>
    </row>
    <row r="391" spans="1:20">
      <c r="A391">
        <v>6771</v>
      </c>
      <c r="B391" s="2">
        <v>45299</v>
      </c>
      <c r="C391" t="s">
        <v>790</v>
      </c>
      <c r="D391" t="s">
        <v>10</v>
      </c>
      <c r="E391" t="s">
        <v>14</v>
      </c>
      <c r="F391" t="s">
        <v>15</v>
      </c>
      <c r="G391">
        <v>1</v>
      </c>
      <c r="H391" s="20">
        <v>558.26</v>
      </c>
      <c r="I391">
        <v>558.26</v>
      </c>
      <c r="J391" s="17" t="str">
        <f>IF('Main Data'!I391&gt;=5000,"High", "Low")</f>
        <v>Low</v>
      </c>
      <c r="K391" s="17">
        <f t="shared" si="54"/>
        <v>2024</v>
      </c>
      <c r="L391" s="17" t="str">
        <f t="shared" si="55"/>
        <v>Harold Mack</v>
      </c>
      <c r="M391" s="17" t="str">
        <f t="shared" si="56"/>
        <v>HAROLD MACK</v>
      </c>
      <c r="N391" s="20">
        <f t="shared" si="57"/>
        <v>502.43400000000003</v>
      </c>
      <c r="O391" s="20" t="str">
        <f t="shared" si="58"/>
        <v>Jan-2024</v>
      </c>
      <c r="P391" s="17">
        <f t="shared" si="59"/>
        <v>100.48679999999999</v>
      </c>
      <c r="Q391" s="17" t="str">
        <f t="shared" si="60"/>
        <v>Table Furniture</v>
      </c>
      <c r="R391" s="17" t="str">
        <f>IF('sales data'!I391&lt;3000,"Low",IF('sales data'!I391&lt;7999, "Medium","High"))</f>
        <v>Low</v>
      </c>
      <c r="S391" s="17" t="str">
        <f t="shared" si="61"/>
        <v>Regular</v>
      </c>
      <c r="T391" s="17">
        <f t="shared" si="62"/>
        <v>287.84666666666664</v>
      </c>
    </row>
    <row r="392" spans="1:20">
      <c r="A392">
        <v>3725</v>
      </c>
      <c r="B392" s="2">
        <v>45299</v>
      </c>
      <c r="C392" t="s">
        <v>867</v>
      </c>
      <c r="D392" t="s">
        <v>31</v>
      </c>
      <c r="E392" t="s">
        <v>14</v>
      </c>
      <c r="F392" t="s">
        <v>43</v>
      </c>
      <c r="G392">
        <v>7</v>
      </c>
      <c r="H392" s="20">
        <v>455.29</v>
      </c>
      <c r="I392">
        <v>3187.03</v>
      </c>
      <c r="J392" s="17" t="str">
        <f>IF('Main Data'!I392&gt;=5000,"High", "Low")</f>
        <v>Low</v>
      </c>
      <c r="K392" s="17">
        <f t="shared" si="54"/>
        <v>2024</v>
      </c>
      <c r="L392" s="17" t="str">
        <f t="shared" si="55"/>
        <v>Michael Rogers</v>
      </c>
      <c r="M392" s="17" t="str">
        <f t="shared" si="56"/>
        <v>MICHAEL ROGERS</v>
      </c>
      <c r="N392" s="20">
        <f t="shared" si="57"/>
        <v>2868.3270000000002</v>
      </c>
      <c r="O392" s="20" t="str">
        <f t="shared" si="58"/>
        <v>Jan-2024</v>
      </c>
      <c r="P392" s="17">
        <f t="shared" si="59"/>
        <v>573.66539999999998</v>
      </c>
      <c r="Q392" s="17" t="str">
        <f t="shared" si="60"/>
        <v>Chair Furniture</v>
      </c>
      <c r="R392" s="17" t="str">
        <f>IF('sales data'!I392&lt;3000,"Low",IF('sales data'!I392&lt;7999, "Medium","High"))</f>
        <v>Medium</v>
      </c>
      <c r="S392" s="17" t="str">
        <f t="shared" si="61"/>
        <v>First Timer</v>
      </c>
      <c r="T392" s="17">
        <f t="shared" si="62"/>
        <v>1286.3900000000001</v>
      </c>
    </row>
    <row r="393" spans="1:20">
      <c r="A393">
        <v>7637</v>
      </c>
      <c r="B393" s="2">
        <v>45300</v>
      </c>
      <c r="C393" t="s">
        <v>649</v>
      </c>
      <c r="D393" t="s">
        <v>31</v>
      </c>
      <c r="E393" t="s">
        <v>14</v>
      </c>
      <c r="F393" t="s">
        <v>35</v>
      </c>
      <c r="G393">
        <v>9</v>
      </c>
      <c r="H393" s="20">
        <v>203.82</v>
      </c>
      <c r="I393">
        <v>1834.38</v>
      </c>
      <c r="J393" s="17" t="str">
        <f>IF('Main Data'!I393&gt;=5000,"High", "Low")</f>
        <v>Low</v>
      </c>
      <c r="K393" s="17">
        <f t="shared" si="54"/>
        <v>2024</v>
      </c>
      <c r="L393" s="17" t="str">
        <f t="shared" si="55"/>
        <v>Daniel Morales</v>
      </c>
      <c r="M393" s="17" t="str">
        <f t="shared" si="56"/>
        <v>DANIEL MORALES</v>
      </c>
      <c r="N393" s="20">
        <f t="shared" si="57"/>
        <v>1650.942</v>
      </c>
      <c r="O393" s="20" t="str">
        <f t="shared" si="58"/>
        <v>Jan-2024</v>
      </c>
      <c r="P393" s="17">
        <f t="shared" si="59"/>
        <v>330.1884</v>
      </c>
      <c r="Q393" s="17" t="str">
        <f t="shared" si="60"/>
        <v>Laptop Furniture</v>
      </c>
      <c r="R393" s="17" t="str">
        <f>IF('sales data'!I393&lt;3000,"Low",IF('sales data'!I393&lt;7999, "Medium","High"))</f>
        <v>Low</v>
      </c>
      <c r="S393" s="17" t="str">
        <f t="shared" si="61"/>
        <v>Regular</v>
      </c>
      <c r="T393" s="17">
        <f t="shared" si="62"/>
        <v>1859.89</v>
      </c>
    </row>
    <row r="394" spans="1:20">
      <c r="A394">
        <v>3636</v>
      </c>
      <c r="B394" s="2">
        <v>45300</v>
      </c>
      <c r="C394" t="s">
        <v>722</v>
      </c>
      <c r="D394" t="s">
        <v>10</v>
      </c>
      <c r="E394" t="s">
        <v>14</v>
      </c>
      <c r="F394" t="s">
        <v>21</v>
      </c>
      <c r="G394">
        <v>5</v>
      </c>
      <c r="H394" s="20">
        <v>433.92</v>
      </c>
      <c r="I394">
        <v>2169.6</v>
      </c>
      <c r="J394" s="17" t="str">
        <f>IF('Main Data'!I394&gt;=5000,"High", "Low")</f>
        <v>Low</v>
      </c>
      <c r="K394" s="17">
        <f t="shared" si="54"/>
        <v>2024</v>
      </c>
      <c r="L394" s="17" t="str">
        <f t="shared" si="55"/>
        <v>Anthony Wilson</v>
      </c>
      <c r="M394" s="17" t="str">
        <f t="shared" si="56"/>
        <v>ANTHONY WILSON</v>
      </c>
      <c r="N394" s="20">
        <f t="shared" si="57"/>
        <v>1952.64</v>
      </c>
      <c r="O394" s="20" t="str">
        <f t="shared" si="58"/>
        <v>Jan-2024</v>
      </c>
      <c r="P394" s="17">
        <f t="shared" si="59"/>
        <v>390.52799999999996</v>
      </c>
      <c r="Q394" s="17" t="str">
        <f t="shared" si="60"/>
        <v>Notebook Furniture</v>
      </c>
      <c r="R394" s="17" t="str">
        <f>IF('sales data'!I394&lt;3000,"Low",IF('sales data'!I394&lt;7999, "Medium","High"))</f>
        <v>Low</v>
      </c>
      <c r="S394" s="17" t="str">
        <f t="shared" si="61"/>
        <v>Regular</v>
      </c>
      <c r="T394" s="17">
        <f t="shared" si="62"/>
        <v>2397.0033333333336</v>
      </c>
    </row>
    <row r="395" spans="1:20">
      <c r="A395">
        <v>2272</v>
      </c>
      <c r="B395" s="2">
        <v>45300</v>
      </c>
      <c r="C395" t="s">
        <v>870</v>
      </c>
      <c r="D395" t="s">
        <v>31</v>
      </c>
      <c r="E395" t="s">
        <v>14</v>
      </c>
      <c r="F395" t="s">
        <v>35</v>
      </c>
      <c r="G395">
        <v>9</v>
      </c>
      <c r="H395" s="20">
        <v>419.99</v>
      </c>
      <c r="I395">
        <v>3779.91</v>
      </c>
      <c r="J395" s="17" t="str">
        <f>IF('Main Data'!I395&gt;=5000,"High", "Low")</f>
        <v>Low</v>
      </c>
      <c r="K395" s="17">
        <f t="shared" si="54"/>
        <v>2024</v>
      </c>
      <c r="L395" s="17" t="str">
        <f t="shared" si="55"/>
        <v>Henry Mullins</v>
      </c>
      <c r="M395" s="17" t="str">
        <f t="shared" si="56"/>
        <v>HENRY MULLINS</v>
      </c>
      <c r="N395" s="20">
        <f t="shared" si="57"/>
        <v>3401.9190000000003</v>
      </c>
      <c r="O395" s="20" t="str">
        <f t="shared" si="58"/>
        <v>Jan-2024</v>
      </c>
      <c r="P395" s="17">
        <f t="shared" si="59"/>
        <v>680.38379999999995</v>
      </c>
      <c r="Q395" s="17" t="str">
        <f t="shared" si="60"/>
        <v>Laptop Furniture</v>
      </c>
      <c r="R395" s="17" t="str">
        <f>IF('sales data'!I395&lt;3000,"Low",IF('sales data'!I395&lt;7999, "Medium","High"))</f>
        <v>Medium</v>
      </c>
      <c r="S395" s="17" t="str">
        <f t="shared" si="61"/>
        <v>First Timer</v>
      </c>
      <c r="T395" s="17">
        <f t="shared" si="62"/>
        <v>2594.6299999999997</v>
      </c>
    </row>
    <row r="396" spans="1:20">
      <c r="A396">
        <v>5996</v>
      </c>
      <c r="B396" s="2">
        <v>45301</v>
      </c>
      <c r="C396" t="s">
        <v>64</v>
      </c>
      <c r="D396" t="s">
        <v>17</v>
      </c>
      <c r="E396" t="s">
        <v>20</v>
      </c>
      <c r="F396" t="s">
        <v>12</v>
      </c>
      <c r="G396">
        <v>5</v>
      </c>
      <c r="H396" s="20">
        <v>869.78</v>
      </c>
      <c r="I396">
        <v>4348.8999999999996</v>
      </c>
      <c r="J396" s="17" t="str">
        <f>IF('Main Data'!I396&gt;=5000,"High", "Low")</f>
        <v>Low</v>
      </c>
      <c r="K396" s="17">
        <f t="shared" si="54"/>
        <v>2024</v>
      </c>
      <c r="L396" s="17" t="str">
        <f t="shared" si="55"/>
        <v>Olivia Austin</v>
      </c>
      <c r="M396" s="17" t="str">
        <f t="shared" si="56"/>
        <v>OLIVIA AUSTIN</v>
      </c>
      <c r="N396" s="20">
        <f t="shared" si="57"/>
        <v>3914.01</v>
      </c>
      <c r="O396" s="20" t="str">
        <f t="shared" si="58"/>
        <v>Jan-2024</v>
      </c>
      <c r="P396" s="17">
        <f t="shared" si="59"/>
        <v>782.80199999999991</v>
      </c>
      <c r="Q396" s="17" t="str">
        <f t="shared" si="60"/>
        <v>Monitor Electronics</v>
      </c>
      <c r="R396" s="17" t="str">
        <f>IF('sales data'!I396&lt;3000,"Low",IF('sales data'!I396&lt;7999, "Medium","High"))</f>
        <v>Medium</v>
      </c>
      <c r="S396" s="17" t="str">
        <f t="shared" si="61"/>
        <v>Regular</v>
      </c>
      <c r="T396" s="17">
        <f t="shared" si="62"/>
        <v>3432.8033333333333</v>
      </c>
    </row>
    <row r="397" spans="1:20">
      <c r="A397">
        <v>1671</v>
      </c>
      <c r="B397" s="2">
        <v>45302</v>
      </c>
      <c r="C397" t="s">
        <v>90</v>
      </c>
      <c r="D397" t="s">
        <v>10</v>
      </c>
      <c r="E397" t="s">
        <v>20</v>
      </c>
      <c r="F397" t="s">
        <v>12</v>
      </c>
      <c r="G397">
        <v>8</v>
      </c>
      <c r="H397" s="20">
        <v>145.52000000000001</v>
      </c>
      <c r="I397">
        <v>1164.1600000000001</v>
      </c>
      <c r="J397" s="17" t="str">
        <f>IF('Main Data'!I397&gt;=5000,"High", "Low")</f>
        <v>Low</v>
      </c>
      <c r="K397" s="17">
        <f t="shared" si="54"/>
        <v>2024</v>
      </c>
      <c r="L397" s="17" t="str">
        <f t="shared" si="55"/>
        <v>Michael Larson</v>
      </c>
      <c r="M397" s="17" t="str">
        <f t="shared" si="56"/>
        <v>MICHAEL LARSON</v>
      </c>
      <c r="N397" s="20">
        <f t="shared" si="57"/>
        <v>1047.7440000000001</v>
      </c>
      <c r="O397" s="20" t="str">
        <f t="shared" si="58"/>
        <v>Jan-2024</v>
      </c>
      <c r="P397" s="17">
        <f t="shared" si="59"/>
        <v>209.5488</v>
      </c>
      <c r="Q397" s="17" t="str">
        <f t="shared" si="60"/>
        <v>Monitor Electronics</v>
      </c>
      <c r="R397" s="17" t="str">
        <f>IF('sales data'!I397&lt;3000,"Low",IF('sales data'!I397&lt;7999, "Medium","High"))</f>
        <v>Low</v>
      </c>
      <c r="S397" s="17" t="str">
        <f t="shared" si="61"/>
        <v>Regular</v>
      </c>
      <c r="T397" s="17">
        <f t="shared" si="62"/>
        <v>3097.6566666666663</v>
      </c>
    </row>
    <row r="398" spans="1:20">
      <c r="A398">
        <v>7322</v>
      </c>
      <c r="B398" s="2">
        <v>45302</v>
      </c>
      <c r="C398" t="s">
        <v>126</v>
      </c>
      <c r="D398" t="s">
        <v>25</v>
      </c>
      <c r="E398" t="s">
        <v>14</v>
      </c>
      <c r="F398" t="s">
        <v>35</v>
      </c>
      <c r="G398">
        <v>3</v>
      </c>
      <c r="H398" s="20">
        <v>115.53</v>
      </c>
      <c r="I398">
        <v>346.59</v>
      </c>
      <c r="J398" s="17" t="str">
        <f>IF('Main Data'!I398&gt;=5000,"High", "Low")</f>
        <v>Low</v>
      </c>
      <c r="K398" s="17">
        <f t="shared" si="54"/>
        <v>2024</v>
      </c>
      <c r="L398" s="17" t="str">
        <f t="shared" si="55"/>
        <v>Robert Banks</v>
      </c>
      <c r="M398" s="17" t="str">
        <f t="shared" si="56"/>
        <v>ROBERT BANKS</v>
      </c>
      <c r="N398" s="20">
        <f t="shared" si="57"/>
        <v>311.93100000000004</v>
      </c>
      <c r="O398" s="20" t="str">
        <f t="shared" si="58"/>
        <v>Jan-2024</v>
      </c>
      <c r="P398" s="17">
        <f t="shared" si="59"/>
        <v>62.386199999999995</v>
      </c>
      <c r="Q398" s="17" t="str">
        <f t="shared" si="60"/>
        <v>Laptop Furniture</v>
      </c>
      <c r="R398" s="17" t="str">
        <f>IF('sales data'!I398&lt;3000,"Low",IF('sales data'!I398&lt;7999, "Medium","High"))</f>
        <v>Low</v>
      </c>
      <c r="S398" s="17" t="str">
        <f t="shared" si="61"/>
        <v>Regular</v>
      </c>
      <c r="T398" s="17">
        <f t="shared" si="62"/>
        <v>1953.2166666666665</v>
      </c>
    </row>
    <row r="399" spans="1:20">
      <c r="A399">
        <v>5119</v>
      </c>
      <c r="B399" s="2">
        <v>45303</v>
      </c>
      <c r="C399" t="s">
        <v>111</v>
      </c>
      <c r="D399" t="s">
        <v>10</v>
      </c>
      <c r="E399" t="s">
        <v>11</v>
      </c>
      <c r="F399" t="s">
        <v>18</v>
      </c>
      <c r="G399">
        <v>9</v>
      </c>
      <c r="H399" s="20">
        <v>304.14999999999998</v>
      </c>
      <c r="I399">
        <v>2737.35</v>
      </c>
      <c r="J399" s="17" t="str">
        <f>IF('Main Data'!I399&gt;=5000,"High", "Low")</f>
        <v>Low</v>
      </c>
      <c r="K399" s="17">
        <f t="shared" si="54"/>
        <v>2024</v>
      </c>
      <c r="L399" s="17" t="str">
        <f t="shared" si="55"/>
        <v>David Patterson</v>
      </c>
      <c r="M399" s="17" t="str">
        <f t="shared" si="56"/>
        <v>DAVID PATTERSON</v>
      </c>
      <c r="N399" s="20">
        <f t="shared" si="57"/>
        <v>2463.6150000000002</v>
      </c>
      <c r="O399" s="20" t="str">
        <f t="shared" si="58"/>
        <v>Jan-2024</v>
      </c>
      <c r="P399" s="17">
        <f t="shared" si="59"/>
        <v>492.72299999999996</v>
      </c>
      <c r="Q399" s="17" t="str">
        <f t="shared" si="60"/>
        <v>Pen Office Supplies</v>
      </c>
      <c r="R399" s="17" t="str">
        <f>IF('sales data'!I399&lt;3000,"Low",IF('sales data'!I399&lt;7999, "Medium","High"))</f>
        <v>Low</v>
      </c>
      <c r="S399" s="17" t="str">
        <f t="shared" si="61"/>
        <v>Regular</v>
      </c>
      <c r="T399" s="17">
        <f t="shared" si="62"/>
        <v>1416.0333333333335</v>
      </c>
    </row>
    <row r="400" spans="1:20">
      <c r="A400">
        <v>5888</v>
      </c>
      <c r="B400" s="2">
        <v>45303</v>
      </c>
      <c r="C400" t="s">
        <v>583</v>
      </c>
      <c r="D400" t="s">
        <v>17</v>
      </c>
      <c r="E400" t="s">
        <v>20</v>
      </c>
      <c r="F400" t="s">
        <v>43</v>
      </c>
      <c r="G400">
        <v>8</v>
      </c>
      <c r="H400" s="20">
        <v>945.17</v>
      </c>
      <c r="I400">
        <v>7561.36</v>
      </c>
      <c r="J400" s="17" t="str">
        <f>IF('Main Data'!I400&gt;=5000,"High", "Low")</f>
        <v>High</v>
      </c>
      <c r="K400" s="17">
        <f t="shared" si="54"/>
        <v>2024</v>
      </c>
      <c r="L400" s="17" t="str">
        <f t="shared" si="55"/>
        <v>Elizabeth Mcbride</v>
      </c>
      <c r="M400" s="17" t="str">
        <f t="shared" si="56"/>
        <v>ELIZABETH MCBRIDE</v>
      </c>
      <c r="N400" s="20">
        <f t="shared" si="57"/>
        <v>6805.2240000000002</v>
      </c>
      <c r="O400" s="20" t="str">
        <f t="shared" si="58"/>
        <v>Jan-2024</v>
      </c>
      <c r="P400" s="17">
        <f t="shared" si="59"/>
        <v>1361.0447999999999</v>
      </c>
      <c r="Q400" s="17" t="str">
        <f t="shared" si="60"/>
        <v>Chair Electronics</v>
      </c>
      <c r="R400" s="17" t="str">
        <f>IF('sales data'!I400&lt;3000,"Low",IF('sales data'!I400&lt;7999, "Medium","High"))</f>
        <v>Medium</v>
      </c>
      <c r="S400" s="17" t="str">
        <f t="shared" si="61"/>
        <v>First Timer</v>
      </c>
      <c r="T400" s="17">
        <f t="shared" si="62"/>
        <v>3548.4333333333329</v>
      </c>
    </row>
    <row r="401" spans="1:20">
      <c r="A401">
        <v>8896</v>
      </c>
      <c r="B401" s="2">
        <v>45304</v>
      </c>
      <c r="C401" t="s">
        <v>96</v>
      </c>
      <c r="D401" t="s">
        <v>10</v>
      </c>
      <c r="E401" t="s">
        <v>14</v>
      </c>
      <c r="F401" t="s">
        <v>43</v>
      </c>
      <c r="G401">
        <v>9</v>
      </c>
      <c r="H401" s="20">
        <v>183.62</v>
      </c>
      <c r="I401">
        <v>1652.58</v>
      </c>
      <c r="J401" s="17" t="str">
        <f>IF('Main Data'!I401&gt;=5000,"High", "Low")</f>
        <v>Low</v>
      </c>
      <c r="K401" s="17">
        <f t="shared" si="54"/>
        <v>2024</v>
      </c>
      <c r="L401" s="17" t="str">
        <f t="shared" si="55"/>
        <v>Jason Brewer</v>
      </c>
      <c r="M401" s="17" t="str">
        <f t="shared" si="56"/>
        <v>JASON BREWER</v>
      </c>
      <c r="N401" s="20">
        <f t="shared" si="57"/>
        <v>1487.3220000000001</v>
      </c>
      <c r="O401" s="20" t="str">
        <f t="shared" si="58"/>
        <v>Jan-2024</v>
      </c>
      <c r="P401" s="17">
        <f t="shared" si="59"/>
        <v>297.46439999999996</v>
      </c>
      <c r="Q401" s="17" t="str">
        <f t="shared" si="60"/>
        <v>Chair Furniture</v>
      </c>
      <c r="R401" s="17" t="str">
        <f>IF('sales data'!I401&lt;3000,"Low",IF('sales data'!I401&lt;7999, "Medium","High"))</f>
        <v>Low</v>
      </c>
      <c r="S401" s="17" t="str">
        <f t="shared" si="61"/>
        <v>Regular</v>
      </c>
      <c r="T401" s="17">
        <f t="shared" si="62"/>
        <v>3983.7633333333329</v>
      </c>
    </row>
    <row r="402" spans="1:20">
      <c r="A402">
        <v>7279</v>
      </c>
      <c r="B402" s="2">
        <v>45304</v>
      </c>
      <c r="C402" t="s">
        <v>226</v>
      </c>
      <c r="D402" t="s">
        <v>17</v>
      </c>
      <c r="E402" t="s">
        <v>11</v>
      </c>
      <c r="F402" t="s">
        <v>35</v>
      </c>
      <c r="G402">
        <v>7</v>
      </c>
      <c r="H402" s="20">
        <v>945.28</v>
      </c>
      <c r="I402">
        <v>6616.96</v>
      </c>
      <c r="J402" s="17" t="str">
        <f>IF('Main Data'!I402&gt;=5000,"High", "Low")</f>
        <v>High</v>
      </c>
      <c r="K402" s="17">
        <f t="shared" si="54"/>
        <v>2024</v>
      </c>
      <c r="L402" s="17" t="str">
        <f t="shared" si="55"/>
        <v>Anthony Beck</v>
      </c>
      <c r="M402" s="17" t="str">
        <f t="shared" si="56"/>
        <v>ANTHONY BECK</v>
      </c>
      <c r="N402" s="20">
        <f t="shared" si="57"/>
        <v>5955.2639999999992</v>
      </c>
      <c r="O402" s="20" t="str">
        <f t="shared" si="58"/>
        <v>Jan-2024</v>
      </c>
      <c r="P402" s="17">
        <f t="shared" si="59"/>
        <v>1191.0527999999999</v>
      </c>
      <c r="Q402" s="17" t="str">
        <f t="shared" si="60"/>
        <v>Laptop Office Supplies</v>
      </c>
      <c r="R402" s="17" t="str">
        <f>IF('sales data'!I402&lt;3000,"Low",IF('sales data'!I402&lt;7999, "Medium","High"))</f>
        <v>Medium</v>
      </c>
      <c r="S402" s="17" t="str">
        <f t="shared" si="61"/>
        <v>Regular</v>
      </c>
      <c r="T402" s="17">
        <f t="shared" si="62"/>
        <v>5276.9666666666662</v>
      </c>
    </row>
    <row r="403" spans="1:20">
      <c r="A403">
        <v>7230</v>
      </c>
      <c r="B403" s="2">
        <v>45304</v>
      </c>
      <c r="C403" t="s">
        <v>693</v>
      </c>
      <c r="D403" t="s">
        <v>10</v>
      </c>
      <c r="E403" t="s">
        <v>14</v>
      </c>
      <c r="F403" t="s">
        <v>21</v>
      </c>
      <c r="G403">
        <v>2</v>
      </c>
      <c r="H403" s="20">
        <v>841.46</v>
      </c>
      <c r="I403">
        <v>1682.92</v>
      </c>
      <c r="J403" s="17" t="str">
        <f>IF('Main Data'!I403&gt;=5000,"High", "Low")</f>
        <v>Low</v>
      </c>
      <c r="K403" s="17">
        <f t="shared" si="54"/>
        <v>2024</v>
      </c>
      <c r="L403" s="17" t="str">
        <f t="shared" si="55"/>
        <v>Katherine White</v>
      </c>
      <c r="M403" s="17" t="str">
        <f t="shared" si="56"/>
        <v>KATHERINE WHITE</v>
      </c>
      <c r="N403" s="20">
        <f t="shared" si="57"/>
        <v>1514.6280000000002</v>
      </c>
      <c r="O403" s="20" t="str">
        <f t="shared" si="58"/>
        <v>Jan-2024</v>
      </c>
      <c r="P403" s="17">
        <f t="shared" si="59"/>
        <v>302.92559999999997</v>
      </c>
      <c r="Q403" s="17" t="str">
        <f t="shared" si="60"/>
        <v>Notebook Furniture</v>
      </c>
      <c r="R403" s="17" t="str">
        <f>IF('sales data'!I403&lt;3000,"Low",IF('sales data'!I403&lt;7999, "Medium","High"))</f>
        <v>Low</v>
      </c>
      <c r="S403" s="17" t="str">
        <f t="shared" si="61"/>
        <v>Regular</v>
      </c>
      <c r="T403" s="17">
        <f t="shared" si="62"/>
        <v>3317.4866666666671</v>
      </c>
    </row>
    <row r="404" spans="1:20">
      <c r="A404">
        <v>1260</v>
      </c>
      <c r="B404" s="2">
        <v>45305</v>
      </c>
      <c r="C404" t="s">
        <v>539</v>
      </c>
      <c r="D404" t="s">
        <v>31</v>
      </c>
      <c r="E404" t="s">
        <v>11</v>
      </c>
      <c r="F404" t="s">
        <v>12</v>
      </c>
      <c r="G404">
        <v>6</v>
      </c>
      <c r="H404" s="20">
        <v>46.3</v>
      </c>
      <c r="I404">
        <v>277.8</v>
      </c>
      <c r="J404" s="17" t="str">
        <f>IF('Main Data'!I404&gt;=5000,"High", "Low")</f>
        <v>Low</v>
      </c>
      <c r="K404" s="17">
        <f t="shared" si="54"/>
        <v>2024</v>
      </c>
      <c r="L404" s="17" t="str">
        <f t="shared" si="55"/>
        <v>Dr. Karen Welch</v>
      </c>
      <c r="M404" s="17" t="str">
        <f t="shared" si="56"/>
        <v>DR. KAREN WELCH</v>
      </c>
      <c r="N404" s="20">
        <f t="shared" si="57"/>
        <v>250.02</v>
      </c>
      <c r="O404" s="20" t="str">
        <f t="shared" si="58"/>
        <v>Jan-2024</v>
      </c>
      <c r="P404" s="17">
        <f t="shared" si="59"/>
        <v>50.003999999999998</v>
      </c>
      <c r="Q404" s="17" t="str">
        <f t="shared" si="60"/>
        <v>Monitor Office Supplies</v>
      </c>
      <c r="R404" s="17" t="str">
        <f>IF('sales data'!I404&lt;3000,"Low",IF('sales data'!I404&lt;7999, "Medium","High"))</f>
        <v>Low</v>
      </c>
      <c r="S404" s="17" t="str">
        <f t="shared" si="61"/>
        <v>Regular</v>
      </c>
      <c r="T404" s="17">
        <f t="shared" si="62"/>
        <v>2859.2266666666669</v>
      </c>
    </row>
    <row r="405" spans="1:20">
      <c r="A405">
        <v>5892</v>
      </c>
      <c r="B405" s="2">
        <v>45305</v>
      </c>
      <c r="C405" t="s">
        <v>860</v>
      </c>
      <c r="D405" t="s">
        <v>31</v>
      </c>
      <c r="E405" t="s">
        <v>11</v>
      </c>
      <c r="F405" t="s">
        <v>21</v>
      </c>
      <c r="G405">
        <v>3</v>
      </c>
      <c r="H405" s="20">
        <v>619.07000000000005</v>
      </c>
      <c r="I405">
        <v>1857.21</v>
      </c>
      <c r="J405" s="17" t="str">
        <f>IF('Main Data'!I405&gt;=5000,"High", "Low")</f>
        <v>Low</v>
      </c>
      <c r="K405" s="17">
        <f t="shared" si="54"/>
        <v>2024</v>
      </c>
      <c r="L405" s="17" t="str">
        <f t="shared" si="55"/>
        <v>Felicia Salas</v>
      </c>
      <c r="M405" s="17" t="str">
        <f t="shared" si="56"/>
        <v>FELICIA SALAS</v>
      </c>
      <c r="N405" s="20">
        <f t="shared" si="57"/>
        <v>1671.489</v>
      </c>
      <c r="O405" s="20" t="str">
        <f t="shared" si="58"/>
        <v>Jan-2024</v>
      </c>
      <c r="P405" s="17">
        <f t="shared" si="59"/>
        <v>334.2978</v>
      </c>
      <c r="Q405" s="17" t="str">
        <f t="shared" si="60"/>
        <v>Notebook Office Supplies</v>
      </c>
      <c r="R405" s="17" t="str">
        <f>IF('sales data'!I405&lt;3000,"Low",IF('sales data'!I405&lt;7999, "Medium","High"))</f>
        <v>Low</v>
      </c>
      <c r="S405" s="17" t="str">
        <f t="shared" si="61"/>
        <v>Regular</v>
      </c>
      <c r="T405" s="17">
        <f t="shared" si="62"/>
        <v>1272.6433333333334</v>
      </c>
    </row>
    <row r="406" spans="1:20">
      <c r="A406">
        <v>3668</v>
      </c>
      <c r="B406" s="2">
        <v>45305</v>
      </c>
      <c r="C406" t="s">
        <v>990</v>
      </c>
      <c r="D406" t="s">
        <v>10</v>
      </c>
      <c r="E406" t="s">
        <v>20</v>
      </c>
      <c r="F406" t="s">
        <v>15</v>
      </c>
      <c r="G406">
        <v>8</v>
      </c>
      <c r="H406" s="20">
        <v>984.82</v>
      </c>
      <c r="I406">
        <v>7878.56</v>
      </c>
      <c r="J406" s="17" t="str">
        <f>IF('Main Data'!I406&gt;=5000,"High", "Low")</f>
        <v>High</v>
      </c>
      <c r="K406" s="17">
        <f t="shared" si="54"/>
        <v>2024</v>
      </c>
      <c r="L406" s="17" t="str">
        <f t="shared" si="55"/>
        <v>Marissa Schmidt</v>
      </c>
      <c r="M406" s="17" t="str">
        <f t="shared" si="56"/>
        <v>MARISSA SCHMIDT</v>
      </c>
      <c r="N406" s="20">
        <f t="shared" si="57"/>
        <v>7090.7040000000006</v>
      </c>
      <c r="O406" s="20" t="str">
        <f t="shared" si="58"/>
        <v>Jan-2024</v>
      </c>
      <c r="P406" s="17">
        <f t="shared" si="59"/>
        <v>1418.1408000000001</v>
      </c>
      <c r="Q406" s="17" t="str">
        <f t="shared" si="60"/>
        <v>Table Electronics</v>
      </c>
      <c r="R406" s="17" t="str">
        <f>IF('sales data'!I406&lt;3000,"Low",IF('sales data'!I406&lt;7999, "Medium","High"))</f>
        <v>Medium</v>
      </c>
      <c r="S406" s="17" t="str">
        <f t="shared" si="61"/>
        <v>First Timer</v>
      </c>
      <c r="T406" s="17">
        <f t="shared" si="62"/>
        <v>3337.8566666666666</v>
      </c>
    </row>
    <row r="407" spans="1:20">
      <c r="A407">
        <v>9379</v>
      </c>
      <c r="B407" s="2">
        <v>45309</v>
      </c>
      <c r="C407" t="s">
        <v>167</v>
      </c>
      <c r="D407" t="s">
        <v>25</v>
      </c>
      <c r="E407" t="s">
        <v>14</v>
      </c>
      <c r="F407" t="s">
        <v>21</v>
      </c>
      <c r="G407">
        <v>6</v>
      </c>
      <c r="H407" s="20">
        <v>971.35</v>
      </c>
      <c r="I407">
        <v>5828.1</v>
      </c>
      <c r="J407" s="17" t="str">
        <f>IF('Main Data'!I407&gt;=5000,"High", "Low")</f>
        <v>High</v>
      </c>
      <c r="K407" s="17">
        <f t="shared" si="54"/>
        <v>2024</v>
      </c>
      <c r="L407" s="17" t="str">
        <f t="shared" si="55"/>
        <v>Jamie Richardson</v>
      </c>
      <c r="M407" s="17" t="str">
        <f t="shared" si="56"/>
        <v>JAMIE RICHARDSON</v>
      </c>
      <c r="N407" s="20">
        <f t="shared" si="57"/>
        <v>5245.29</v>
      </c>
      <c r="O407" s="20" t="str">
        <f t="shared" si="58"/>
        <v>Jan-2024</v>
      </c>
      <c r="P407" s="17">
        <f t="shared" si="59"/>
        <v>1049.058</v>
      </c>
      <c r="Q407" s="17" t="str">
        <f t="shared" si="60"/>
        <v>Notebook Furniture</v>
      </c>
      <c r="R407" s="17" t="str">
        <f>IF('sales data'!I407&lt;3000,"Low",IF('sales data'!I407&lt;7999, "Medium","High"))</f>
        <v>Medium</v>
      </c>
      <c r="S407" s="17" t="str">
        <f t="shared" si="61"/>
        <v>Regular</v>
      </c>
      <c r="T407" s="17">
        <f t="shared" si="62"/>
        <v>5187.9566666666669</v>
      </c>
    </row>
    <row r="408" spans="1:20">
      <c r="A408">
        <v>5417</v>
      </c>
      <c r="B408" s="2">
        <v>45310</v>
      </c>
      <c r="C408" t="s">
        <v>239</v>
      </c>
      <c r="D408" t="s">
        <v>25</v>
      </c>
      <c r="E408" t="s">
        <v>14</v>
      </c>
      <c r="F408" t="s">
        <v>26</v>
      </c>
      <c r="G408">
        <v>3</v>
      </c>
      <c r="H408" s="20">
        <v>194.57</v>
      </c>
      <c r="I408">
        <v>583.71</v>
      </c>
      <c r="J408" s="17" t="str">
        <f>IF('Main Data'!I408&gt;=5000,"High", "Low")</f>
        <v>Low</v>
      </c>
      <c r="K408" s="17">
        <f t="shared" si="54"/>
        <v>2024</v>
      </c>
      <c r="L408" s="17" t="str">
        <f t="shared" si="55"/>
        <v>John Patel</v>
      </c>
      <c r="M408" s="17" t="str">
        <f t="shared" si="56"/>
        <v>JOHN PATEL</v>
      </c>
      <c r="N408" s="20">
        <f t="shared" si="57"/>
        <v>525.33899999999994</v>
      </c>
      <c r="O408" s="20" t="str">
        <f t="shared" si="58"/>
        <v>Jan-2024</v>
      </c>
      <c r="P408" s="17">
        <f t="shared" si="59"/>
        <v>105.06780000000001</v>
      </c>
      <c r="Q408" s="17" t="str">
        <f t="shared" si="60"/>
        <v>Printer Furniture</v>
      </c>
      <c r="R408" s="17" t="str">
        <f>IF('sales data'!I408&lt;3000,"Low",IF('sales data'!I408&lt;7999, "Medium","High"))</f>
        <v>Low</v>
      </c>
      <c r="S408" s="17" t="str">
        <f t="shared" si="61"/>
        <v>Regular</v>
      </c>
      <c r="T408" s="17">
        <f t="shared" si="62"/>
        <v>4763.456666666666</v>
      </c>
    </row>
    <row r="409" spans="1:20">
      <c r="A409">
        <v>1333</v>
      </c>
      <c r="B409" s="2">
        <v>45311</v>
      </c>
      <c r="C409" t="s">
        <v>63</v>
      </c>
      <c r="D409" t="s">
        <v>17</v>
      </c>
      <c r="E409" t="s">
        <v>20</v>
      </c>
      <c r="F409" t="s">
        <v>12</v>
      </c>
      <c r="G409">
        <v>9</v>
      </c>
      <c r="H409" s="20">
        <v>148.71</v>
      </c>
      <c r="I409">
        <v>1338.39</v>
      </c>
      <c r="J409" s="17" t="str">
        <f>IF('Main Data'!I409&gt;=5000,"High", "Low")</f>
        <v>Low</v>
      </c>
      <c r="K409" s="17">
        <f t="shared" si="54"/>
        <v>2024</v>
      </c>
      <c r="L409" s="17" t="str">
        <f t="shared" si="55"/>
        <v>Stephen Robinson</v>
      </c>
      <c r="M409" s="17" t="str">
        <f t="shared" si="56"/>
        <v>STEPHEN ROBINSON</v>
      </c>
      <c r="N409" s="20">
        <f t="shared" si="57"/>
        <v>1204.5509999999999</v>
      </c>
      <c r="O409" s="20" t="str">
        <f t="shared" si="58"/>
        <v>Jan-2024</v>
      </c>
      <c r="P409" s="17">
        <f t="shared" si="59"/>
        <v>240.9102</v>
      </c>
      <c r="Q409" s="17" t="str">
        <f t="shared" si="60"/>
        <v>Monitor Electronics</v>
      </c>
      <c r="R409" s="17" t="str">
        <f>IF('sales data'!I409&lt;3000,"Low",IF('sales data'!I409&lt;7999, "Medium","High"))</f>
        <v>Low</v>
      </c>
      <c r="S409" s="17" t="str">
        <f t="shared" si="61"/>
        <v>Regular</v>
      </c>
      <c r="T409" s="17">
        <f t="shared" si="62"/>
        <v>2583.4</v>
      </c>
    </row>
    <row r="410" spans="1:20">
      <c r="A410">
        <v>1592</v>
      </c>
      <c r="B410" s="2">
        <v>45311</v>
      </c>
      <c r="C410" t="s">
        <v>534</v>
      </c>
      <c r="D410" t="s">
        <v>10</v>
      </c>
      <c r="E410" t="s">
        <v>14</v>
      </c>
      <c r="F410" t="s">
        <v>12</v>
      </c>
      <c r="G410">
        <v>1</v>
      </c>
      <c r="H410" s="20">
        <v>256.23</v>
      </c>
      <c r="I410">
        <v>256.23</v>
      </c>
      <c r="J410" s="17" t="str">
        <f>IF('Main Data'!I410&gt;=5000,"High", "Low")</f>
        <v>Low</v>
      </c>
      <c r="K410" s="17">
        <f t="shared" si="54"/>
        <v>2024</v>
      </c>
      <c r="L410" s="17" t="str">
        <f t="shared" si="55"/>
        <v>Jennifer Frost</v>
      </c>
      <c r="M410" s="17" t="str">
        <f t="shared" si="56"/>
        <v>JENNIFER FROST</v>
      </c>
      <c r="N410" s="20">
        <f t="shared" si="57"/>
        <v>230.60700000000003</v>
      </c>
      <c r="O410" s="20" t="str">
        <f t="shared" si="58"/>
        <v>Jan-2024</v>
      </c>
      <c r="P410" s="17">
        <f t="shared" si="59"/>
        <v>46.121400000000001</v>
      </c>
      <c r="Q410" s="17" t="str">
        <f t="shared" si="60"/>
        <v>Monitor Furniture</v>
      </c>
      <c r="R410" s="17" t="str">
        <f>IF('sales data'!I410&lt;3000,"Low",IF('sales data'!I410&lt;7999, "Medium","High"))</f>
        <v>Low</v>
      </c>
      <c r="S410" s="17" t="str">
        <f t="shared" si="61"/>
        <v>First Timer</v>
      </c>
      <c r="T410" s="17">
        <f t="shared" si="62"/>
        <v>726.11</v>
      </c>
    </row>
    <row r="411" spans="1:20">
      <c r="A411">
        <v>7044</v>
      </c>
      <c r="B411" s="2">
        <v>45313</v>
      </c>
      <c r="C411" t="s">
        <v>147</v>
      </c>
      <c r="D411" t="s">
        <v>25</v>
      </c>
      <c r="E411" t="s">
        <v>14</v>
      </c>
      <c r="F411" t="s">
        <v>26</v>
      </c>
      <c r="G411">
        <v>6</v>
      </c>
      <c r="H411" s="20">
        <v>734.9</v>
      </c>
      <c r="I411">
        <v>4409.3999999999996</v>
      </c>
      <c r="J411" s="17" t="str">
        <f>IF('Main Data'!I411&gt;=5000,"High", "Low")</f>
        <v>Low</v>
      </c>
      <c r="K411" s="17">
        <f t="shared" si="54"/>
        <v>2024</v>
      </c>
      <c r="L411" s="17" t="str">
        <f t="shared" si="55"/>
        <v>Julia Padilla</v>
      </c>
      <c r="M411" s="17" t="str">
        <f t="shared" si="56"/>
        <v>JULIA PADILLA</v>
      </c>
      <c r="N411" s="20">
        <f t="shared" si="57"/>
        <v>3968.46</v>
      </c>
      <c r="O411" s="20" t="str">
        <f t="shared" si="58"/>
        <v>Jan-2024</v>
      </c>
      <c r="P411" s="17">
        <f t="shared" si="59"/>
        <v>793.69199999999989</v>
      </c>
      <c r="Q411" s="17" t="str">
        <f t="shared" si="60"/>
        <v>Printer Furniture</v>
      </c>
      <c r="R411" s="17" t="str">
        <f>IF('sales data'!I411&lt;3000,"Low",IF('sales data'!I411&lt;7999, "Medium","High"))</f>
        <v>Medium</v>
      </c>
      <c r="S411" s="17" t="str">
        <f t="shared" si="61"/>
        <v>Regular</v>
      </c>
      <c r="T411" s="17">
        <f t="shared" si="62"/>
        <v>2001.34</v>
      </c>
    </row>
    <row r="412" spans="1:20">
      <c r="A412">
        <v>4733</v>
      </c>
      <c r="B412" s="2">
        <v>45313</v>
      </c>
      <c r="C412" t="s">
        <v>227</v>
      </c>
      <c r="D412" t="s">
        <v>25</v>
      </c>
      <c r="E412" t="s">
        <v>14</v>
      </c>
      <c r="F412" t="s">
        <v>29</v>
      </c>
      <c r="G412">
        <v>3</v>
      </c>
      <c r="H412" s="20">
        <v>472.73</v>
      </c>
      <c r="I412">
        <v>1418.19</v>
      </c>
      <c r="J412" s="17" t="str">
        <f>IF('Main Data'!I412&gt;=5000,"High", "Low")</f>
        <v>Low</v>
      </c>
      <c r="K412" s="17">
        <f t="shared" si="54"/>
        <v>2024</v>
      </c>
      <c r="L412" s="17" t="str">
        <f t="shared" si="55"/>
        <v>Mrs. Jennifer Baker</v>
      </c>
      <c r="M412" s="17" t="str">
        <f t="shared" si="56"/>
        <v>MRS. JENNIFER BAKER</v>
      </c>
      <c r="N412" s="20">
        <f t="shared" si="57"/>
        <v>1276.3710000000001</v>
      </c>
      <c r="O412" s="20" t="str">
        <f t="shared" si="58"/>
        <v>Jan-2024</v>
      </c>
      <c r="P412" s="17">
        <f t="shared" si="59"/>
        <v>255.27420000000001</v>
      </c>
      <c r="Q412" s="17" t="str">
        <f t="shared" si="60"/>
        <v>Desk Furniture</v>
      </c>
      <c r="R412" s="17" t="str">
        <f>IF('sales data'!I412&lt;3000,"Low",IF('sales data'!I412&lt;7999, "Medium","High"))</f>
        <v>Low</v>
      </c>
      <c r="S412" s="17" t="str">
        <f t="shared" si="61"/>
        <v>Regular</v>
      </c>
      <c r="T412" s="17">
        <f t="shared" si="62"/>
        <v>2027.9399999999998</v>
      </c>
    </row>
    <row r="413" spans="1:20">
      <c r="A413">
        <v>4141</v>
      </c>
      <c r="B413" s="2">
        <v>45313</v>
      </c>
      <c r="C413" t="s">
        <v>310</v>
      </c>
      <c r="D413" t="s">
        <v>10</v>
      </c>
      <c r="E413" t="s">
        <v>11</v>
      </c>
      <c r="F413" t="s">
        <v>15</v>
      </c>
      <c r="G413">
        <v>3</v>
      </c>
      <c r="H413" s="20">
        <v>16.32</v>
      </c>
      <c r="I413">
        <v>48.96</v>
      </c>
      <c r="J413" s="17" t="str">
        <f>IF('Main Data'!I413&gt;=5000,"High", "Low")</f>
        <v>Low</v>
      </c>
      <c r="K413" s="17">
        <f t="shared" si="54"/>
        <v>2024</v>
      </c>
      <c r="L413" s="17" t="str">
        <f t="shared" si="55"/>
        <v>Joan Griffith</v>
      </c>
      <c r="M413" s="17" t="str">
        <f t="shared" si="56"/>
        <v>JOAN GRIFFITH</v>
      </c>
      <c r="N413" s="20">
        <f t="shared" si="57"/>
        <v>44.064</v>
      </c>
      <c r="O413" s="20" t="str">
        <f t="shared" si="58"/>
        <v>Jan-2024</v>
      </c>
      <c r="P413" s="17">
        <f t="shared" si="59"/>
        <v>8.8127999999999993</v>
      </c>
      <c r="Q413" s="17" t="str">
        <f t="shared" si="60"/>
        <v>Table Office Supplies</v>
      </c>
      <c r="R413" s="17" t="str">
        <f>IF('sales data'!I413&lt;3000,"Low",IF('sales data'!I413&lt;7999, "Medium","High"))</f>
        <v>Low</v>
      </c>
      <c r="S413" s="17" t="str">
        <f t="shared" si="61"/>
        <v>First Timer</v>
      </c>
      <c r="T413" s="17">
        <f t="shared" si="62"/>
        <v>1958.8500000000001</v>
      </c>
    </row>
    <row r="414" spans="1:20">
      <c r="A414">
        <v>4670</v>
      </c>
      <c r="B414" s="2">
        <v>45314</v>
      </c>
      <c r="C414" t="s">
        <v>789</v>
      </c>
      <c r="D414" t="s">
        <v>17</v>
      </c>
      <c r="E414" t="s">
        <v>14</v>
      </c>
      <c r="F414" t="s">
        <v>35</v>
      </c>
      <c r="G414">
        <v>4</v>
      </c>
      <c r="H414" s="20">
        <v>937.59</v>
      </c>
      <c r="I414">
        <v>3750.36</v>
      </c>
      <c r="J414" s="17" t="str">
        <f>IF('Main Data'!I414&gt;=5000,"High", "Low")</f>
        <v>Low</v>
      </c>
      <c r="K414" s="17">
        <f t="shared" si="54"/>
        <v>2024</v>
      </c>
      <c r="L414" s="17" t="str">
        <f t="shared" si="55"/>
        <v>David Gonzalez</v>
      </c>
      <c r="M414" s="17" t="str">
        <f t="shared" si="56"/>
        <v>DAVID GONZALEZ</v>
      </c>
      <c r="N414" s="20">
        <f t="shared" si="57"/>
        <v>3375.3240000000001</v>
      </c>
      <c r="O414" s="20" t="str">
        <f t="shared" si="58"/>
        <v>Jan-2024</v>
      </c>
      <c r="P414" s="17">
        <f t="shared" si="59"/>
        <v>675.06479999999999</v>
      </c>
      <c r="Q414" s="17" t="str">
        <f t="shared" si="60"/>
        <v>Laptop Furniture</v>
      </c>
      <c r="R414" s="17" t="str">
        <f>IF('sales data'!I414&lt;3000,"Low",IF('sales data'!I414&lt;7999, "Medium","High"))</f>
        <v>Medium</v>
      </c>
      <c r="S414" s="17" t="str">
        <f t="shared" si="61"/>
        <v>Regular</v>
      </c>
      <c r="T414" s="17">
        <f t="shared" si="62"/>
        <v>1739.17</v>
      </c>
    </row>
    <row r="415" spans="1:20">
      <c r="A415">
        <v>4547</v>
      </c>
      <c r="B415" s="2">
        <v>45315</v>
      </c>
      <c r="C415" t="s">
        <v>55</v>
      </c>
      <c r="D415" t="s">
        <v>17</v>
      </c>
      <c r="E415" t="s">
        <v>20</v>
      </c>
      <c r="F415" t="s">
        <v>12</v>
      </c>
      <c r="G415">
        <v>7</v>
      </c>
      <c r="H415" s="20">
        <v>275.38</v>
      </c>
      <c r="I415">
        <v>1927.66</v>
      </c>
      <c r="J415" s="17" t="str">
        <f>IF('Main Data'!I415&gt;=5000,"High", "Low")</f>
        <v>Low</v>
      </c>
      <c r="K415" s="17">
        <f t="shared" si="54"/>
        <v>2024</v>
      </c>
      <c r="L415" s="17" t="str">
        <f t="shared" si="55"/>
        <v>Ashley Brown</v>
      </c>
      <c r="M415" s="17" t="str">
        <f t="shared" si="56"/>
        <v>ASHLEY BROWN</v>
      </c>
      <c r="N415" s="20">
        <f t="shared" si="57"/>
        <v>1734.894</v>
      </c>
      <c r="O415" s="20" t="str">
        <f t="shared" si="58"/>
        <v>Jan-2024</v>
      </c>
      <c r="P415" s="17">
        <f t="shared" si="59"/>
        <v>346.97879999999998</v>
      </c>
      <c r="Q415" s="17" t="str">
        <f t="shared" si="60"/>
        <v>Monitor Electronics</v>
      </c>
      <c r="R415" s="17" t="str">
        <f>IF('sales data'!I415&lt;3000,"Low",IF('sales data'!I415&lt;7999, "Medium","High"))</f>
        <v>Low</v>
      </c>
      <c r="S415" s="17" t="str">
        <f t="shared" si="61"/>
        <v>Regular</v>
      </c>
      <c r="T415" s="17">
        <f t="shared" si="62"/>
        <v>1908.9933333333336</v>
      </c>
    </row>
    <row r="416" spans="1:20">
      <c r="A416">
        <v>2291</v>
      </c>
      <c r="B416" s="2">
        <v>45315</v>
      </c>
      <c r="C416" t="s">
        <v>134</v>
      </c>
      <c r="D416" t="s">
        <v>10</v>
      </c>
      <c r="E416" t="s">
        <v>20</v>
      </c>
      <c r="F416" t="s">
        <v>18</v>
      </c>
      <c r="G416">
        <v>1</v>
      </c>
      <c r="H416" s="20">
        <v>801.42</v>
      </c>
      <c r="I416">
        <v>801.42</v>
      </c>
      <c r="J416" s="17" t="str">
        <f>IF('Main Data'!I416&gt;=5000,"High", "Low")</f>
        <v>Low</v>
      </c>
      <c r="K416" s="17">
        <f t="shared" si="54"/>
        <v>2024</v>
      </c>
      <c r="L416" s="17" t="str">
        <f t="shared" si="55"/>
        <v>James King</v>
      </c>
      <c r="M416" s="17" t="str">
        <f t="shared" si="56"/>
        <v>JAMES KING</v>
      </c>
      <c r="N416" s="20">
        <f t="shared" si="57"/>
        <v>721.27800000000002</v>
      </c>
      <c r="O416" s="20" t="str">
        <f t="shared" si="58"/>
        <v>Jan-2024</v>
      </c>
      <c r="P416" s="17">
        <f t="shared" si="59"/>
        <v>144.25559999999999</v>
      </c>
      <c r="Q416" s="17" t="str">
        <f t="shared" si="60"/>
        <v>Pen Electronics</v>
      </c>
      <c r="R416" s="17" t="str">
        <f>IF('sales data'!I416&lt;3000,"Low",IF('sales data'!I416&lt;7999, "Medium","High"))</f>
        <v>Low</v>
      </c>
      <c r="S416" s="17" t="str">
        <f t="shared" si="61"/>
        <v>Regular</v>
      </c>
      <c r="T416" s="17">
        <f t="shared" si="62"/>
        <v>2159.8133333333335</v>
      </c>
    </row>
    <row r="417" spans="1:20">
      <c r="A417">
        <v>5894</v>
      </c>
      <c r="B417" s="2">
        <v>45315</v>
      </c>
      <c r="C417" t="s">
        <v>198</v>
      </c>
      <c r="D417" t="s">
        <v>31</v>
      </c>
      <c r="E417" t="s">
        <v>14</v>
      </c>
      <c r="F417" t="s">
        <v>15</v>
      </c>
      <c r="G417">
        <v>1</v>
      </c>
      <c r="H417" s="20">
        <v>997.95</v>
      </c>
      <c r="I417">
        <v>997.95</v>
      </c>
      <c r="J417" s="17" t="str">
        <f>IF('Main Data'!I417&gt;=5000,"High", "Low")</f>
        <v>Low</v>
      </c>
      <c r="K417" s="17">
        <f t="shared" si="54"/>
        <v>2024</v>
      </c>
      <c r="L417" s="17" t="str">
        <f t="shared" si="55"/>
        <v>Brian Wagner</v>
      </c>
      <c r="M417" s="17" t="str">
        <f t="shared" si="56"/>
        <v>BRIAN WAGNER</v>
      </c>
      <c r="N417" s="20">
        <f t="shared" si="57"/>
        <v>898.15500000000009</v>
      </c>
      <c r="O417" s="20" t="str">
        <f t="shared" si="58"/>
        <v>Jan-2024</v>
      </c>
      <c r="P417" s="17">
        <f t="shared" si="59"/>
        <v>179.631</v>
      </c>
      <c r="Q417" s="17" t="str">
        <f t="shared" si="60"/>
        <v>Table Furniture</v>
      </c>
      <c r="R417" s="17" t="str">
        <f>IF('sales data'!I417&lt;3000,"Low",IF('sales data'!I417&lt;7999, "Medium","High"))</f>
        <v>Low</v>
      </c>
      <c r="S417" s="17" t="str">
        <f t="shared" si="61"/>
        <v>Regular</v>
      </c>
      <c r="T417" s="17">
        <f t="shared" si="62"/>
        <v>1242.3433333333332</v>
      </c>
    </row>
    <row r="418" spans="1:20">
      <c r="A418">
        <v>1352</v>
      </c>
      <c r="B418" s="2">
        <v>45315</v>
      </c>
      <c r="C418" t="s">
        <v>363</v>
      </c>
      <c r="D418" t="s">
        <v>31</v>
      </c>
      <c r="E418" t="s">
        <v>20</v>
      </c>
      <c r="F418" t="s">
        <v>43</v>
      </c>
      <c r="G418">
        <v>2</v>
      </c>
      <c r="H418" s="20">
        <v>425.53</v>
      </c>
      <c r="I418">
        <v>851.06</v>
      </c>
      <c r="J418" s="17" t="str">
        <f>IF('Main Data'!I418&gt;=5000,"High", "Low")</f>
        <v>Low</v>
      </c>
      <c r="K418" s="17">
        <f t="shared" si="54"/>
        <v>2024</v>
      </c>
      <c r="L418" s="17" t="str">
        <f t="shared" si="55"/>
        <v>Jillian May</v>
      </c>
      <c r="M418" s="17" t="str">
        <f t="shared" si="56"/>
        <v>JILLIAN MAY</v>
      </c>
      <c r="N418" s="20">
        <f t="shared" si="57"/>
        <v>765.95399999999995</v>
      </c>
      <c r="O418" s="20" t="str">
        <f t="shared" si="58"/>
        <v>Jan-2024</v>
      </c>
      <c r="P418" s="17">
        <f t="shared" si="59"/>
        <v>153.1908</v>
      </c>
      <c r="Q418" s="17" t="str">
        <f t="shared" si="60"/>
        <v>Chair Electronics</v>
      </c>
      <c r="R418" s="17" t="str">
        <f>IF('sales data'!I418&lt;3000,"Low",IF('sales data'!I418&lt;7999, "Medium","High"))</f>
        <v>Low</v>
      </c>
      <c r="S418" s="17" t="str">
        <f t="shared" si="61"/>
        <v>First Timer</v>
      </c>
      <c r="T418" s="17">
        <f t="shared" si="62"/>
        <v>883.47666666666657</v>
      </c>
    </row>
    <row r="419" spans="1:20">
      <c r="A419">
        <v>2126</v>
      </c>
      <c r="B419" s="2">
        <v>45316</v>
      </c>
      <c r="C419" t="s">
        <v>260</v>
      </c>
      <c r="D419" t="s">
        <v>31</v>
      </c>
      <c r="E419" t="s">
        <v>20</v>
      </c>
      <c r="F419" t="s">
        <v>18</v>
      </c>
      <c r="G419">
        <v>2</v>
      </c>
      <c r="H419" s="20">
        <v>272.94</v>
      </c>
      <c r="I419">
        <v>545.88</v>
      </c>
      <c r="J419" s="17" t="str">
        <f>IF('Main Data'!I419&gt;=5000,"High", "Low")</f>
        <v>Low</v>
      </c>
      <c r="K419" s="17">
        <f t="shared" si="54"/>
        <v>2024</v>
      </c>
      <c r="L419" s="17" t="str">
        <f t="shared" si="55"/>
        <v>Peter Novak</v>
      </c>
      <c r="M419" s="17" t="str">
        <f t="shared" si="56"/>
        <v>PETER NOVAK</v>
      </c>
      <c r="N419" s="20">
        <f t="shared" si="57"/>
        <v>491.29200000000003</v>
      </c>
      <c r="O419" s="20" t="str">
        <f t="shared" si="58"/>
        <v>Jan-2024</v>
      </c>
      <c r="P419" s="17">
        <f t="shared" si="59"/>
        <v>98.258399999999995</v>
      </c>
      <c r="Q419" s="17" t="str">
        <f t="shared" si="60"/>
        <v>Pen Electronics</v>
      </c>
      <c r="R419" s="17" t="str">
        <f>IF('sales data'!I419&lt;3000,"Low",IF('sales data'!I419&lt;7999, "Medium","High"))</f>
        <v>Low</v>
      </c>
      <c r="S419" s="17" t="str">
        <f t="shared" si="61"/>
        <v>Regular</v>
      </c>
      <c r="T419" s="17">
        <f t="shared" si="62"/>
        <v>798.29666666666662</v>
      </c>
    </row>
    <row r="420" spans="1:20">
      <c r="A420">
        <v>3545</v>
      </c>
      <c r="B420" s="2">
        <v>45317</v>
      </c>
      <c r="C420" t="s">
        <v>214</v>
      </c>
      <c r="D420" t="s">
        <v>31</v>
      </c>
      <c r="E420" t="s">
        <v>20</v>
      </c>
      <c r="F420" t="s">
        <v>35</v>
      </c>
      <c r="G420">
        <v>4</v>
      </c>
      <c r="H420" s="20">
        <v>241.27</v>
      </c>
      <c r="I420">
        <v>965.08</v>
      </c>
      <c r="J420" s="17" t="str">
        <f>IF('Main Data'!I420&gt;=5000,"High", "Low")</f>
        <v>Low</v>
      </c>
      <c r="K420" s="17">
        <f t="shared" si="54"/>
        <v>2024</v>
      </c>
      <c r="L420" s="17" t="str">
        <f t="shared" si="55"/>
        <v>Theresa Thomas</v>
      </c>
      <c r="M420" s="17" t="str">
        <f t="shared" si="56"/>
        <v>THERESA THOMAS</v>
      </c>
      <c r="N420" s="20">
        <f t="shared" si="57"/>
        <v>868.572</v>
      </c>
      <c r="O420" s="20" t="str">
        <f t="shared" si="58"/>
        <v>Jan-2024</v>
      </c>
      <c r="P420" s="17">
        <f t="shared" si="59"/>
        <v>173.71440000000001</v>
      </c>
      <c r="Q420" s="17" t="str">
        <f t="shared" si="60"/>
        <v>Laptop Electronics</v>
      </c>
      <c r="R420" s="17" t="str">
        <f>IF('sales data'!I420&lt;3000,"Low",IF('sales data'!I420&lt;7999, "Medium","High"))</f>
        <v>Low</v>
      </c>
      <c r="S420" s="17" t="str">
        <f t="shared" si="61"/>
        <v>Regular</v>
      </c>
      <c r="T420" s="17">
        <f t="shared" si="62"/>
        <v>787.34</v>
      </c>
    </row>
    <row r="421" spans="1:20">
      <c r="A421">
        <v>2498</v>
      </c>
      <c r="B421" s="2">
        <v>45317</v>
      </c>
      <c r="C421" t="s">
        <v>431</v>
      </c>
      <c r="D421" t="s">
        <v>31</v>
      </c>
      <c r="E421" t="s">
        <v>14</v>
      </c>
      <c r="F421" t="s">
        <v>18</v>
      </c>
      <c r="G421">
        <v>7</v>
      </c>
      <c r="H421" s="20">
        <v>571.87</v>
      </c>
      <c r="I421">
        <v>4003.09</v>
      </c>
      <c r="J421" s="17" t="str">
        <f>IF('Main Data'!I421&gt;=5000,"High", "Low")</f>
        <v>Low</v>
      </c>
      <c r="K421" s="17">
        <f t="shared" si="54"/>
        <v>2024</v>
      </c>
      <c r="L421" s="17" t="str">
        <f t="shared" si="55"/>
        <v>Terry Jenkins</v>
      </c>
      <c r="M421" s="17" t="str">
        <f t="shared" si="56"/>
        <v>TERRY JENKINS</v>
      </c>
      <c r="N421" s="20">
        <f t="shared" si="57"/>
        <v>3602.7809999999999</v>
      </c>
      <c r="O421" s="20" t="str">
        <f t="shared" si="58"/>
        <v>Jan-2024</v>
      </c>
      <c r="P421" s="17">
        <f t="shared" si="59"/>
        <v>720.55619999999999</v>
      </c>
      <c r="Q421" s="17" t="str">
        <f t="shared" si="60"/>
        <v>Pen Furniture</v>
      </c>
      <c r="R421" s="17" t="str">
        <f>IF('sales data'!I421&lt;3000,"Low",IF('sales data'!I421&lt;7999, "Medium","High"))</f>
        <v>Medium</v>
      </c>
      <c r="S421" s="17" t="str">
        <f t="shared" si="61"/>
        <v>Regular</v>
      </c>
      <c r="T421" s="17">
        <f t="shared" si="62"/>
        <v>1838.0166666666667</v>
      </c>
    </row>
    <row r="422" spans="1:20">
      <c r="A422">
        <v>7998</v>
      </c>
      <c r="B422" s="2">
        <v>45317</v>
      </c>
      <c r="C422" t="s">
        <v>664</v>
      </c>
      <c r="D422" t="s">
        <v>25</v>
      </c>
      <c r="E422" t="s">
        <v>11</v>
      </c>
      <c r="F422" t="s">
        <v>43</v>
      </c>
      <c r="G422">
        <v>2</v>
      </c>
      <c r="H422" s="20">
        <v>543.77</v>
      </c>
      <c r="I422">
        <v>1087.54</v>
      </c>
      <c r="J422" s="17" t="str">
        <f>IF('Main Data'!I422&gt;=5000,"High", "Low")</f>
        <v>Low</v>
      </c>
      <c r="K422" s="17">
        <f t="shared" si="54"/>
        <v>2024</v>
      </c>
      <c r="L422" s="17" t="str">
        <f t="shared" si="55"/>
        <v>Margaret Richardson Md</v>
      </c>
      <c r="M422" s="17" t="str">
        <f t="shared" si="56"/>
        <v>MARGARET RICHARDSON MD</v>
      </c>
      <c r="N422" s="20">
        <f t="shared" si="57"/>
        <v>978.78599999999994</v>
      </c>
      <c r="O422" s="20" t="str">
        <f t="shared" si="58"/>
        <v>Jan-2024</v>
      </c>
      <c r="P422" s="17">
        <f t="shared" si="59"/>
        <v>195.75719999999998</v>
      </c>
      <c r="Q422" s="17" t="str">
        <f t="shared" si="60"/>
        <v>Chair Office Supplies</v>
      </c>
      <c r="R422" s="17" t="str">
        <f>IF('sales data'!I422&lt;3000,"Low",IF('sales data'!I422&lt;7999, "Medium","High"))</f>
        <v>Low</v>
      </c>
      <c r="S422" s="17" t="str">
        <f t="shared" si="61"/>
        <v>Regular</v>
      </c>
      <c r="T422" s="17">
        <f t="shared" si="62"/>
        <v>2018.57</v>
      </c>
    </row>
    <row r="423" spans="1:20">
      <c r="A423">
        <v>2243</v>
      </c>
      <c r="B423" s="2">
        <v>45318</v>
      </c>
      <c r="C423" t="s">
        <v>109</v>
      </c>
      <c r="D423" t="s">
        <v>31</v>
      </c>
      <c r="E423" t="s">
        <v>14</v>
      </c>
      <c r="F423" t="s">
        <v>21</v>
      </c>
      <c r="G423">
        <v>9</v>
      </c>
      <c r="H423" s="20">
        <v>362.12</v>
      </c>
      <c r="I423">
        <v>3259.08</v>
      </c>
      <c r="J423" s="17" t="str">
        <f>IF('Main Data'!I423&gt;=5000,"High", "Low")</f>
        <v>Low</v>
      </c>
      <c r="K423" s="17">
        <f t="shared" si="54"/>
        <v>2024</v>
      </c>
      <c r="L423" s="17" t="str">
        <f t="shared" si="55"/>
        <v>Haley Buckley</v>
      </c>
      <c r="M423" s="17" t="str">
        <f t="shared" si="56"/>
        <v>HALEY BUCKLEY</v>
      </c>
      <c r="N423" s="20">
        <f t="shared" si="57"/>
        <v>2933.172</v>
      </c>
      <c r="O423" s="20" t="str">
        <f t="shared" si="58"/>
        <v>Jan-2024</v>
      </c>
      <c r="P423" s="17">
        <f t="shared" si="59"/>
        <v>586.63439999999991</v>
      </c>
      <c r="Q423" s="17" t="str">
        <f t="shared" si="60"/>
        <v>Notebook Furniture</v>
      </c>
      <c r="R423" s="17" t="str">
        <f>IF('sales data'!I423&lt;3000,"Low",IF('sales data'!I423&lt;7999, "Medium","High"))</f>
        <v>Medium</v>
      </c>
      <c r="S423" s="17" t="str">
        <f t="shared" si="61"/>
        <v>Regular</v>
      </c>
      <c r="T423" s="17">
        <f t="shared" si="62"/>
        <v>2783.2366666666662</v>
      </c>
    </row>
    <row r="424" spans="1:20">
      <c r="A424">
        <v>7324</v>
      </c>
      <c r="B424" s="2">
        <v>45318</v>
      </c>
      <c r="C424" t="s">
        <v>210</v>
      </c>
      <c r="D424" t="s">
        <v>25</v>
      </c>
      <c r="E424" t="s">
        <v>11</v>
      </c>
      <c r="F424" t="s">
        <v>26</v>
      </c>
      <c r="G424">
        <v>4</v>
      </c>
      <c r="H424" s="20">
        <v>119.37</v>
      </c>
      <c r="I424">
        <v>477.48</v>
      </c>
      <c r="J424" s="17" t="str">
        <f>IF('Main Data'!I424&gt;=5000,"High", "Low")</f>
        <v>Low</v>
      </c>
      <c r="K424" s="17">
        <f t="shared" si="54"/>
        <v>2024</v>
      </c>
      <c r="L424" s="17" t="str">
        <f t="shared" si="55"/>
        <v>Bethany Jones</v>
      </c>
      <c r="M424" s="17" t="str">
        <f t="shared" si="56"/>
        <v>BETHANY JONES</v>
      </c>
      <c r="N424" s="20">
        <f t="shared" si="57"/>
        <v>429.73200000000003</v>
      </c>
      <c r="O424" s="20" t="str">
        <f t="shared" si="58"/>
        <v>Jan-2024</v>
      </c>
      <c r="P424" s="17">
        <f t="shared" si="59"/>
        <v>85.946399999999997</v>
      </c>
      <c r="Q424" s="17" t="str">
        <f t="shared" si="60"/>
        <v>Printer Office Supplies</v>
      </c>
      <c r="R424" s="17" t="str">
        <f>IF('sales data'!I424&lt;3000,"Low",IF('sales data'!I424&lt;7999, "Medium","High"))</f>
        <v>Low</v>
      </c>
      <c r="S424" s="17" t="str">
        <f t="shared" si="61"/>
        <v>First Timer</v>
      </c>
      <c r="T424" s="17">
        <f t="shared" si="62"/>
        <v>1608.0333333333335</v>
      </c>
    </row>
    <row r="425" spans="1:20">
      <c r="A425">
        <v>9923</v>
      </c>
      <c r="B425" s="2">
        <v>45320</v>
      </c>
      <c r="C425" t="s">
        <v>129</v>
      </c>
      <c r="D425" t="s">
        <v>31</v>
      </c>
      <c r="E425" t="s">
        <v>11</v>
      </c>
      <c r="F425" t="s">
        <v>12</v>
      </c>
      <c r="G425">
        <v>7</v>
      </c>
      <c r="H425" s="20">
        <v>500.54</v>
      </c>
      <c r="I425">
        <v>3503.78</v>
      </c>
      <c r="J425" s="17" t="str">
        <f>IF('Main Data'!I425&gt;=5000,"High", "Low")</f>
        <v>Low</v>
      </c>
      <c r="K425" s="17">
        <f t="shared" si="54"/>
        <v>2024</v>
      </c>
      <c r="L425" s="17" t="str">
        <f t="shared" si="55"/>
        <v>Alex Allen</v>
      </c>
      <c r="M425" s="17" t="str">
        <f t="shared" si="56"/>
        <v>ALEX ALLEN</v>
      </c>
      <c r="N425" s="20">
        <f t="shared" si="57"/>
        <v>3153.4020000000005</v>
      </c>
      <c r="O425" s="20" t="str">
        <f t="shared" si="58"/>
        <v>Jan-2024</v>
      </c>
      <c r="P425" s="17">
        <f t="shared" si="59"/>
        <v>630.68039999999996</v>
      </c>
      <c r="Q425" s="17" t="str">
        <f t="shared" si="60"/>
        <v>Monitor Office Supplies</v>
      </c>
      <c r="R425" s="17" t="str">
        <f>IF('sales data'!I425&lt;3000,"Low",IF('sales data'!I425&lt;7999, "Medium","High"))</f>
        <v>Medium</v>
      </c>
      <c r="S425" s="17" t="str">
        <f t="shared" si="61"/>
        <v>Regular</v>
      </c>
      <c r="T425" s="17">
        <f t="shared" si="62"/>
        <v>2413.4466666666667</v>
      </c>
    </row>
    <row r="426" spans="1:20">
      <c r="A426">
        <v>7378</v>
      </c>
      <c r="B426" s="2">
        <v>45320</v>
      </c>
      <c r="C426" t="s">
        <v>183</v>
      </c>
      <c r="D426" t="s">
        <v>25</v>
      </c>
      <c r="E426" t="s">
        <v>20</v>
      </c>
      <c r="F426" t="s">
        <v>35</v>
      </c>
      <c r="G426">
        <v>2</v>
      </c>
      <c r="H426" s="20">
        <v>322.14</v>
      </c>
      <c r="I426">
        <v>644.28</v>
      </c>
      <c r="J426" s="17" t="str">
        <f>IF('Main Data'!I426&gt;=5000,"High", "Low")</f>
        <v>Low</v>
      </c>
      <c r="K426" s="17">
        <f t="shared" si="54"/>
        <v>2024</v>
      </c>
      <c r="L426" s="17" t="str">
        <f t="shared" si="55"/>
        <v>Christian Buckley</v>
      </c>
      <c r="M426" s="17" t="str">
        <f t="shared" si="56"/>
        <v>CHRISTIAN BUCKLEY</v>
      </c>
      <c r="N426" s="20">
        <f t="shared" si="57"/>
        <v>579.85199999999998</v>
      </c>
      <c r="O426" s="20" t="str">
        <f t="shared" si="58"/>
        <v>Jan-2024</v>
      </c>
      <c r="P426" s="17">
        <f t="shared" si="59"/>
        <v>115.97039999999998</v>
      </c>
      <c r="Q426" s="17" t="str">
        <f t="shared" si="60"/>
        <v>Laptop Electronics</v>
      </c>
      <c r="R426" s="17" t="str">
        <f>IF('sales data'!I426&lt;3000,"Low",IF('sales data'!I426&lt;7999, "Medium","High"))</f>
        <v>Low</v>
      </c>
      <c r="S426" s="17" t="str">
        <f t="shared" si="61"/>
        <v>Regular</v>
      </c>
      <c r="T426" s="17">
        <f t="shared" si="62"/>
        <v>1541.8466666666666</v>
      </c>
    </row>
    <row r="427" spans="1:20">
      <c r="A427">
        <v>1336</v>
      </c>
      <c r="B427" s="2">
        <v>45321</v>
      </c>
      <c r="C427" t="s">
        <v>699</v>
      </c>
      <c r="D427" t="s">
        <v>10</v>
      </c>
      <c r="E427" t="s">
        <v>20</v>
      </c>
      <c r="F427" t="s">
        <v>26</v>
      </c>
      <c r="G427">
        <v>8</v>
      </c>
      <c r="H427" s="20">
        <v>824.39</v>
      </c>
      <c r="I427">
        <v>6595.12</v>
      </c>
      <c r="J427" s="17" t="str">
        <f>IF('Main Data'!I427&gt;=5000,"High", "Low")</f>
        <v>High</v>
      </c>
      <c r="K427" s="17">
        <f t="shared" si="54"/>
        <v>2024</v>
      </c>
      <c r="L427" s="17" t="str">
        <f t="shared" si="55"/>
        <v>Elizabeth Pugh</v>
      </c>
      <c r="M427" s="17" t="str">
        <f t="shared" si="56"/>
        <v>ELIZABETH PUGH</v>
      </c>
      <c r="N427" s="20">
        <f t="shared" si="57"/>
        <v>5935.6080000000002</v>
      </c>
      <c r="O427" s="20" t="str">
        <f t="shared" si="58"/>
        <v>Jan-2024</v>
      </c>
      <c r="P427" s="17">
        <f t="shared" si="59"/>
        <v>1187.1215999999999</v>
      </c>
      <c r="Q427" s="17" t="str">
        <f t="shared" si="60"/>
        <v>Printer Electronics</v>
      </c>
      <c r="R427" s="17" t="str">
        <f>IF('sales data'!I427&lt;3000,"Low",IF('sales data'!I427&lt;7999, "Medium","High"))</f>
        <v>Medium</v>
      </c>
      <c r="S427" s="17" t="str">
        <f t="shared" si="61"/>
        <v>Regular</v>
      </c>
      <c r="T427" s="17">
        <f t="shared" si="62"/>
        <v>3581.06</v>
      </c>
    </row>
    <row r="428" spans="1:20">
      <c r="A428">
        <v>9961</v>
      </c>
      <c r="B428" s="2">
        <v>45321</v>
      </c>
      <c r="C428" t="s">
        <v>892</v>
      </c>
      <c r="D428" t="s">
        <v>31</v>
      </c>
      <c r="E428" t="s">
        <v>14</v>
      </c>
      <c r="F428" t="s">
        <v>26</v>
      </c>
      <c r="G428">
        <v>4</v>
      </c>
      <c r="H428" s="20">
        <v>107.1</v>
      </c>
      <c r="I428">
        <v>428.4</v>
      </c>
      <c r="J428" s="17" t="str">
        <f>IF('Main Data'!I428&gt;=5000,"High", "Low")</f>
        <v>Low</v>
      </c>
      <c r="K428" s="17">
        <f t="shared" si="54"/>
        <v>2024</v>
      </c>
      <c r="L428" s="17" t="str">
        <f t="shared" si="55"/>
        <v>Bryan Deleon</v>
      </c>
      <c r="M428" s="17" t="str">
        <f t="shared" si="56"/>
        <v>BRYAN DELEON</v>
      </c>
      <c r="N428" s="20">
        <f t="shared" si="57"/>
        <v>385.56</v>
      </c>
      <c r="O428" s="20" t="str">
        <f t="shared" si="58"/>
        <v>Jan-2024</v>
      </c>
      <c r="P428" s="17">
        <f t="shared" si="59"/>
        <v>77.111999999999995</v>
      </c>
      <c r="Q428" s="17" t="str">
        <f t="shared" si="60"/>
        <v>Printer Furniture</v>
      </c>
      <c r="R428" s="17" t="str">
        <f>IF('sales data'!I428&lt;3000,"Low",IF('sales data'!I428&lt;7999, "Medium","High"))</f>
        <v>Low</v>
      </c>
      <c r="S428" s="17" t="str">
        <f t="shared" si="61"/>
        <v>Regular</v>
      </c>
      <c r="T428" s="17">
        <f t="shared" si="62"/>
        <v>2555.9333333333329</v>
      </c>
    </row>
    <row r="429" spans="1:20">
      <c r="A429">
        <v>5464</v>
      </c>
      <c r="B429" s="2">
        <v>45322</v>
      </c>
      <c r="C429" t="s">
        <v>522</v>
      </c>
      <c r="D429" t="s">
        <v>25</v>
      </c>
      <c r="E429" t="s">
        <v>20</v>
      </c>
      <c r="F429" t="s">
        <v>29</v>
      </c>
      <c r="G429">
        <v>3</v>
      </c>
      <c r="H429" s="20">
        <v>331.94</v>
      </c>
      <c r="I429">
        <v>995.81999999999994</v>
      </c>
      <c r="J429" s="17" t="str">
        <f>IF('Main Data'!I429&gt;=5000,"High", "Low")</f>
        <v>Low</v>
      </c>
      <c r="K429" s="17">
        <f t="shared" si="54"/>
        <v>2024</v>
      </c>
      <c r="L429" s="17" t="str">
        <f t="shared" si="55"/>
        <v>Kenneth Bass</v>
      </c>
      <c r="M429" s="17" t="str">
        <f t="shared" si="56"/>
        <v>KENNETH BASS</v>
      </c>
      <c r="N429" s="20">
        <f t="shared" si="57"/>
        <v>896.23799999999994</v>
      </c>
      <c r="O429" s="20" t="str">
        <f t="shared" si="58"/>
        <v>Jan-2024</v>
      </c>
      <c r="P429" s="17">
        <f t="shared" si="59"/>
        <v>179.24759999999998</v>
      </c>
      <c r="Q429" s="17" t="str">
        <f t="shared" si="60"/>
        <v>Desk Electronics</v>
      </c>
      <c r="R429" s="17" t="str">
        <f>IF('sales data'!I429&lt;3000,"Low",IF('sales data'!I429&lt;7999, "Medium","High"))</f>
        <v>Low</v>
      </c>
      <c r="S429" s="17" t="str">
        <f t="shared" si="61"/>
        <v>Regular</v>
      </c>
      <c r="T429" s="17">
        <f t="shared" si="62"/>
        <v>2673.1133333333332</v>
      </c>
    </row>
    <row r="430" spans="1:20">
      <c r="A430">
        <v>6309</v>
      </c>
      <c r="B430" s="2">
        <v>45322</v>
      </c>
      <c r="C430" t="s">
        <v>528</v>
      </c>
      <c r="D430" t="s">
        <v>17</v>
      </c>
      <c r="E430" t="s">
        <v>20</v>
      </c>
      <c r="F430" t="s">
        <v>35</v>
      </c>
      <c r="G430">
        <v>1</v>
      </c>
      <c r="H430" s="20">
        <v>82.76</v>
      </c>
      <c r="I430">
        <v>82.76</v>
      </c>
      <c r="J430" s="17" t="str">
        <f>IF('Main Data'!I430&gt;=5000,"High", "Low")</f>
        <v>Low</v>
      </c>
      <c r="K430" s="17">
        <f t="shared" si="54"/>
        <v>2024</v>
      </c>
      <c r="L430" s="17" t="str">
        <f t="shared" si="55"/>
        <v>Donald Beasley</v>
      </c>
      <c r="M430" s="17" t="str">
        <f t="shared" si="56"/>
        <v>DONALD BEASLEY</v>
      </c>
      <c r="N430" s="20">
        <f t="shared" si="57"/>
        <v>74.484000000000009</v>
      </c>
      <c r="O430" s="20" t="str">
        <f t="shared" si="58"/>
        <v>Jan-2024</v>
      </c>
      <c r="P430" s="17">
        <f t="shared" si="59"/>
        <v>14.896800000000001</v>
      </c>
      <c r="Q430" s="17" t="str">
        <f t="shared" si="60"/>
        <v>Laptop Electronics</v>
      </c>
      <c r="R430" s="17" t="str">
        <f>IF('sales data'!I430&lt;3000,"Low",IF('sales data'!I430&lt;7999, "Medium","High"))</f>
        <v>Low</v>
      </c>
      <c r="S430" s="17" t="str">
        <f t="shared" si="61"/>
        <v>Regular</v>
      </c>
      <c r="T430" s="17">
        <f t="shared" si="62"/>
        <v>502.3266666666666</v>
      </c>
    </row>
    <row r="431" spans="1:20">
      <c r="A431">
        <v>4640</v>
      </c>
      <c r="B431" s="2">
        <v>45322</v>
      </c>
      <c r="C431" t="s">
        <v>907</v>
      </c>
      <c r="D431" t="s">
        <v>25</v>
      </c>
      <c r="E431" t="s">
        <v>11</v>
      </c>
      <c r="F431" t="s">
        <v>15</v>
      </c>
      <c r="G431">
        <v>8</v>
      </c>
      <c r="H431" s="20">
        <v>262.12</v>
      </c>
      <c r="I431">
        <v>2096.96</v>
      </c>
      <c r="J431" s="17" t="str">
        <f>IF('Main Data'!I431&gt;=5000,"High", "Low")</f>
        <v>Low</v>
      </c>
      <c r="K431" s="17">
        <f t="shared" si="54"/>
        <v>2024</v>
      </c>
      <c r="L431" s="17" t="str">
        <f t="shared" si="55"/>
        <v>Steven Mcdaniel</v>
      </c>
      <c r="M431" s="17" t="str">
        <f t="shared" si="56"/>
        <v>STEVEN MCDANIEL</v>
      </c>
      <c r="N431" s="20">
        <f t="shared" si="57"/>
        <v>1887.2640000000001</v>
      </c>
      <c r="O431" s="20" t="str">
        <f t="shared" si="58"/>
        <v>Jan-2024</v>
      </c>
      <c r="P431" s="17">
        <f t="shared" si="59"/>
        <v>377.45279999999997</v>
      </c>
      <c r="Q431" s="17" t="str">
        <f t="shared" si="60"/>
        <v>Table Office Supplies</v>
      </c>
      <c r="R431" s="17" t="str">
        <f>IF('sales data'!I431&lt;3000,"Low",IF('sales data'!I431&lt;7999, "Medium","High"))</f>
        <v>Low</v>
      </c>
      <c r="S431" s="17" t="str">
        <f t="shared" si="61"/>
        <v>First Timer</v>
      </c>
      <c r="T431" s="17">
        <f t="shared" si="62"/>
        <v>1058.5133333333333</v>
      </c>
    </row>
    <row r="432" spans="1:20">
      <c r="A432">
        <v>5734</v>
      </c>
      <c r="B432" s="2">
        <v>45323</v>
      </c>
      <c r="C432" t="s">
        <v>832</v>
      </c>
      <c r="D432" t="s">
        <v>31</v>
      </c>
      <c r="E432" t="s">
        <v>14</v>
      </c>
      <c r="F432" t="s">
        <v>18</v>
      </c>
      <c r="G432">
        <v>5</v>
      </c>
      <c r="H432" s="20">
        <v>966.16</v>
      </c>
      <c r="I432">
        <v>4830.8</v>
      </c>
      <c r="J432" s="17" t="str">
        <f>IF('Main Data'!I432&gt;=5000,"High", "Low")</f>
        <v>Low</v>
      </c>
      <c r="K432" s="17">
        <f t="shared" si="54"/>
        <v>2024</v>
      </c>
      <c r="L432" s="17" t="str">
        <f t="shared" si="55"/>
        <v>Robert Gill</v>
      </c>
      <c r="M432" s="17" t="str">
        <f t="shared" si="56"/>
        <v>ROBERT GILL</v>
      </c>
      <c r="N432" s="20">
        <f t="shared" si="57"/>
        <v>4347.72</v>
      </c>
      <c r="O432" s="20" t="str">
        <f t="shared" si="58"/>
        <v>Feb-2024</v>
      </c>
      <c r="P432" s="17">
        <f t="shared" si="59"/>
        <v>869.54399999999998</v>
      </c>
      <c r="Q432" s="17" t="str">
        <f t="shared" si="60"/>
        <v>Pen Furniture</v>
      </c>
      <c r="R432" s="17" t="str">
        <f>IF('sales data'!I432&lt;3000,"Low",IF('sales data'!I432&lt;7999, "Medium","High"))</f>
        <v>Medium</v>
      </c>
      <c r="S432" s="17" t="str">
        <f t="shared" si="61"/>
        <v>Regular</v>
      </c>
      <c r="T432" s="17">
        <f t="shared" si="62"/>
        <v>2336.84</v>
      </c>
    </row>
    <row r="433" spans="1:20">
      <c r="A433">
        <v>3165</v>
      </c>
      <c r="B433" s="2">
        <v>45324</v>
      </c>
      <c r="C433" t="s">
        <v>661</v>
      </c>
      <c r="D433" t="s">
        <v>31</v>
      </c>
      <c r="E433" t="s">
        <v>20</v>
      </c>
      <c r="F433" t="s">
        <v>26</v>
      </c>
      <c r="G433">
        <v>4</v>
      </c>
      <c r="H433" s="20">
        <v>292.02</v>
      </c>
      <c r="I433">
        <v>1168.08</v>
      </c>
      <c r="J433" s="17" t="str">
        <f>IF('Main Data'!I433&gt;=5000,"High", "Low")</f>
        <v>Low</v>
      </c>
      <c r="K433" s="17">
        <f t="shared" si="54"/>
        <v>2024</v>
      </c>
      <c r="L433" s="17" t="str">
        <f t="shared" si="55"/>
        <v>Jerome Jackson</v>
      </c>
      <c r="M433" s="17" t="str">
        <f t="shared" si="56"/>
        <v>JEROME JACKSON</v>
      </c>
      <c r="N433" s="20">
        <f t="shared" si="57"/>
        <v>1051.2719999999999</v>
      </c>
      <c r="O433" s="20" t="str">
        <f t="shared" si="58"/>
        <v>Feb-2024</v>
      </c>
      <c r="P433" s="17">
        <f t="shared" si="59"/>
        <v>210.25439999999998</v>
      </c>
      <c r="Q433" s="17" t="str">
        <f t="shared" si="60"/>
        <v>Printer Electronics</v>
      </c>
      <c r="R433" s="17" t="str">
        <f>IF('sales data'!I433&lt;3000,"Low",IF('sales data'!I433&lt;7999, "Medium","High"))</f>
        <v>Low</v>
      </c>
      <c r="S433" s="17" t="str">
        <f t="shared" si="61"/>
        <v>Regular</v>
      </c>
      <c r="T433" s="17">
        <f t="shared" si="62"/>
        <v>2698.6133333333332</v>
      </c>
    </row>
    <row r="434" spans="1:20">
      <c r="A434">
        <v>6565</v>
      </c>
      <c r="B434" s="2">
        <v>45324</v>
      </c>
      <c r="C434" t="s">
        <v>666</v>
      </c>
      <c r="D434" t="s">
        <v>10</v>
      </c>
      <c r="E434" t="s">
        <v>14</v>
      </c>
      <c r="F434" t="s">
        <v>43</v>
      </c>
      <c r="G434">
        <v>5</v>
      </c>
      <c r="H434" s="20">
        <v>614.23</v>
      </c>
      <c r="I434">
        <v>3071.15</v>
      </c>
      <c r="J434" s="17" t="str">
        <f>IF('Main Data'!I434&gt;=5000,"High", "Low")</f>
        <v>Low</v>
      </c>
      <c r="K434" s="17">
        <f t="shared" si="54"/>
        <v>2024</v>
      </c>
      <c r="L434" s="17" t="str">
        <f t="shared" si="55"/>
        <v>Maria Nguyen</v>
      </c>
      <c r="M434" s="17" t="str">
        <f t="shared" si="56"/>
        <v>MARIA NGUYEN</v>
      </c>
      <c r="N434" s="20">
        <f t="shared" si="57"/>
        <v>2764.0349999999999</v>
      </c>
      <c r="O434" s="20" t="str">
        <f t="shared" si="58"/>
        <v>Feb-2024</v>
      </c>
      <c r="P434" s="17">
        <f t="shared" si="59"/>
        <v>552.80700000000002</v>
      </c>
      <c r="Q434" s="17" t="str">
        <f t="shared" si="60"/>
        <v>Chair Furniture</v>
      </c>
      <c r="R434" s="17" t="str">
        <f>IF('sales data'!I434&lt;3000,"Low",IF('sales data'!I434&lt;7999, "Medium","High"))</f>
        <v>Medium</v>
      </c>
      <c r="S434" s="17" t="str">
        <f t="shared" si="61"/>
        <v>Regular</v>
      </c>
      <c r="T434" s="17">
        <f t="shared" si="62"/>
        <v>3023.3433333333337</v>
      </c>
    </row>
    <row r="435" spans="1:20">
      <c r="A435">
        <v>6162</v>
      </c>
      <c r="B435" s="2">
        <v>45324</v>
      </c>
      <c r="C435" t="s">
        <v>1001</v>
      </c>
      <c r="D435" t="s">
        <v>31</v>
      </c>
      <c r="E435" t="s">
        <v>20</v>
      </c>
      <c r="F435" t="s">
        <v>15</v>
      </c>
      <c r="G435">
        <v>8</v>
      </c>
      <c r="H435" s="20">
        <v>546.80999999999995</v>
      </c>
      <c r="I435">
        <v>4374.4799999999996</v>
      </c>
      <c r="J435" s="17" t="str">
        <f>IF('Main Data'!I435&gt;=5000,"High", "Low")</f>
        <v>Low</v>
      </c>
      <c r="K435" s="17">
        <f t="shared" si="54"/>
        <v>2024</v>
      </c>
      <c r="L435" s="17" t="str">
        <f t="shared" si="55"/>
        <v>Donna Leon</v>
      </c>
      <c r="M435" s="17" t="str">
        <f t="shared" si="56"/>
        <v>DONNA LEON</v>
      </c>
      <c r="N435" s="20">
        <f t="shared" si="57"/>
        <v>3937.0319999999997</v>
      </c>
      <c r="O435" s="20" t="str">
        <f t="shared" si="58"/>
        <v>Feb-2024</v>
      </c>
      <c r="P435" s="17">
        <f t="shared" si="59"/>
        <v>787.40639999999985</v>
      </c>
      <c r="Q435" s="17" t="str">
        <f t="shared" si="60"/>
        <v>Table Electronics</v>
      </c>
      <c r="R435" s="17" t="str">
        <f>IF('sales data'!I435&lt;3000,"Low",IF('sales data'!I435&lt;7999, "Medium","High"))</f>
        <v>Medium</v>
      </c>
      <c r="S435" s="17" t="str">
        <f t="shared" si="61"/>
        <v>Regular</v>
      </c>
      <c r="T435" s="17">
        <f t="shared" si="62"/>
        <v>2871.2366666666662</v>
      </c>
    </row>
    <row r="436" spans="1:20">
      <c r="A436">
        <v>3796</v>
      </c>
      <c r="B436" s="2">
        <v>45325</v>
      </c>
      <c r="C436" t="s">
        <v>51</v>
      </c>
      <c r="D436" t="s">
        <v>31</v>
      </c>
      <c r="E436" t="s">
        <v>14</v>
      </c>
      <c r="F436" t="s">
        <v>21</v>
      </c>
      <c r="G436">
        <v>9</v>
      </c>
      <c r="H436" s="20">
        <v>348.4</v>
      </c>
      <c r="I436">
        <v>3135.6</v>
      </c>
      <c r="J436" s="17" t="str">
        <f>IF('Main Data'!I436&gt;=5000,"High", "Low")</f>
        <v>Low</v>
      </c>
      <c r="K436" s="17">
        <f t="shared" si="54"/>
        <v>2024</v>
      </c>
      <c r="L436" s="17" t="str">
        <f t="shared" si="55"/>
        <v>Angela Robertson</v>
      </c>
      <c r="M436" s="17" t="str">
        <f t="shared" si="56"/>
        <v>ANGELA ROBERTSON</v>
      </c>
      <c r="N436" s="20">
        <f t="shared" si="57"/>
        <v>2822.04</v>
      </c>
      <c r="O436" s="20" t="str">
        <f t="shared" si="58"/>
        <v>Feb-2024</v>
      </c>
      <c r="P436" s="17">
        <f t="shared" si="59"/>
        <v>564.40800000000002</v>
      </c>
      <c r="Q436" s="17" t="str">
        <f t="shared" si="60"/>
        <v>Notebook Furniture</v>
      </c>
      <c r="R436" s="17" t="str">
        <f>IF('sales data'!I436&lt;3000,"Low",IF('sales data'!I436&lt;7999, "Medium","High"))</f>
        <v>Medium</v>
      </c>
      <c r="S436" s="17" t="str">
        <f t="shared" si="61"/>
        <v>Regular</v>
      </c>
      <c r="T436" s="17">
        <f t="shared" si="62"/>
        <v>3527.0766666666664</v>
      </c>
    </row>
    <row r="437" spans="1:20">
      <c r="A437">
        <v>7472</v>
      </c>
      <c r="B437" s="2">
        <v>45326</v>
      </c>
      <c r="C437" t="s">
        <v>336</v>
      </c>
      <c r="D437" t="s">
        <v>31</v>
      </c>
      <c r="E437" t="s">
        <v>20</v>
      </c>
      <c r="F437" t="s">
        <v>29</v>
      </c>
      <c r="G437">
        <v>1</v>
      </c>
      <c r="H437" s="20">
        <v>872.82</v>
      </c>
      <c r="I437">
        <v>872.82</v>
      </c>
      <c r="J437" s="17" t="str">
        <f>IF('Main Data'!I437&gt;=5000,"High", "Low")</f>
        <v>Low</v>
      </c>
      <c r="K437" s="17">
        <f t="shared" si="54"/>
        <v>2024</v>
      </c>
      <c r="L437" s="17" t="str">
        <f t="shared" si="55"/>
        <v>Timothy Richardson</v>
      </c>
      <c r="M437" s="17" t="str">
        <f t="shared" si="56"/>
        <v>TIMOTHY RICHARDSON</v>
      </c>
      <c r="N437" s="20">
        <f t="shared" si="57"/>
        <v>785.53800000000001</v>
      </c>
      <c r="O437" s="20" t="str">
        <f t="shared" si="58"/>
        <v>Feb-2024</v>
      </c>
      <c r="P437" s="17">
        <f t="shared" si="59"/>
        <v>157.10759999999999</v>
      </c>
      <c r="Q437" s="17" t="str">
        <f t="shared" si="60"/>
        <v>Desk Electronics</v>
      </c>
      <c r="R437" s="17" t="str">
        <f>IF('sales data'!I437&lt;3000,"Low",IF('sales data'!I437&lt;7999, "Medium","High"))</f>
        <v>Low</v>
      </c>
      <c r="S437" s="17" t="str">
        <f t="shared" si="61"/>
        <v>Regular</v>
      </c>
      <c r="T437" s="17">
        <f t="shared" si="62"/>
        <v>2794.2999999999997</v>
      </c>
    </row>
    <row r="438" spans="1:20">
      <c r="A438">
        <v>8251</v>
      </c>
      <c r="B438" s="2">
        <v>45326</v>
      </c>
      <c r="C438" t="s">
        <v>684</v>
      </c>
      <c r="D438" t="s">
        <v>25</v>
      </c>
      <c r="E438" t="s">
        <v>20</v>
      </c>
      <c r="F438" t="s">
        <v>12</v>
      </c>
      <c r="G438">
        <v>5</v>
      </c>
      <c r="H438" s="20">
        <v>636.82000000000005</v>
      </c>
      <c r="I438">
        <v>3184.1</v>
      </c>
      <c r="J438" s="17" t="str">
        <f>IF('Main Data'!I438&gt;=5000,"High", "Low")</f>
        <v>Low</v>
      </c>
      <c r="K438" s="17">
        <f t="shared" si="54"/>
        <v>2024</v>
      </c>
      <c r="L438" s="17" t="str">
        <f t="shared" si="55"/>
        <v>Vicki Hoffman</v>
      </c>
      <c r="M438" s="17" t="str">
        <f t="shared" si="56"/>
        <v>VICKI HOFFMAN</v>
      </c>
      <c r="N438" s="20">
        <f t="shared" si="57"/>
        <v>2865.69</v>
      </c>
      <c r="O438" s="20" t="str">
        <f t="shared" si="58"/>
        <v>Feb-2024</v>
      </c>
      <c r="P438" s="17">
        <f t="shared" si="59"/>
        <v>573.13799999999992</v>
      </c>
      <c r="Q438" s="17" t="str">
        <f t="shared" si="60"/>
        <v>Monitor Electronics</v>
      </c>
      <c r="R438" s="17" t="str">
        <f>IF('sales data'!I438&lt;3000,"Low",IF('sales data'!I438&lt;7999, "Medium","High"))</f>
        <v>Medium</v>
      </c>
      <c r="S438" s="17" t="str">
        <f t="shared" si="61"/>
        <v>Regular</v>
      </c>
      <c r="T438" s="17">
        <f t="shared" si="62"/>
        <v>2397.5066666666667</v>
      </c>
    </row>
    <row r="439" spans="1:20">
      <c r="A439">
        <v>1186</v>
      </c>
      <c r="B439" s="2">
        <v>45328</v>
      </c>
      <c r="C439" t="s">
        <v>596</v>
      </c>
      <c r="D439" t="s">
        <v>31</v>
      </c>
      <c r="E439" t="s">
        <v>20</v>
      </c>
      <c r="F439" t="s">
        <v>15</v>
      </c>
      <c r="G439">
        <v>3</v>
      </c>
      <c r="H439" s="20">
        <v>654.72</v>
      </c>
      <c r="I439">
        <v>1964.16</v>
      </c>
      <c r="J439" s="17" t="str">
        <f>IF('Main Data'!I439&gt;=5000,"High", "Low")</f>
        <v>Low</v>
      </c>
      <c r="K439" s="17">
        <f t="shared" si="54"/>
        <v>2024</v>
      </c>
      <c r="L439" s="17" t="str">
        <f t="shared" si="55"/>
        <v>Sheri Day</v>
      </c>
      <c r="M439" s="17" t="str">
        <f t="shared" si="56"/>
        <v>SHERI DAY</v>
      </c>
      <c r="N439" s="20">
        <f t="shared" si="57"/>
        <v>1767.7440000000001</v>
      </c>
      <c r="O439" s="20" t="str">
        <f t="shared" si="58"/>
        <v>Feb-2024</v>
      </c>
      <c r="P439" s="17">
        <f t="shared" si="59"/>
        <v>353.54880000000003</v>
      </c>
      <c r="Q439" s="17" t="str">
        <f t="shared" si="60"/>
        <v>Table Electronics</v>
      </c>
      <c r="R439" s="17" t="str">
        <f>IF('sales data'!I439&lt;3000,"Low",IF('sales data'!I439&lt;7999, "Medium","High"))</f>
        <v>Low</v>
      </c>
      <c r="S439" s="17" t="str">
        <f t="shared" si="61"/>
        <v>Regular</v>
      </c>
      <c r="T439" s="17">
        <f t="shared" si="62"/>
        <v>2007.0266666666666</v>
      </c>
    </row>
    <row r="440" spans="1:20">
      <c r="A440">
        <v>7117</v>
      </c>
      <c r="B440" s="2">
        <v>45329</v>
      </c>
      <c r="C440" t="s">
        <v>530</v>
      </c>
      <c r="D440" t="s">
        <v>17</v>
      </c>
      <c r="E440" t="s">
        <v>14</v>
      </c>
      <c r="F440" t="s">
        <v>35</v>
      </c>
      <c r="G440">
        <v>9</v>
      </c>
      <c r="H440" s="20">
        <v>524.58000000000004</v>
      </c>
      <c r="I440">
        <v>4721.22</v>
      </c>
      <c r="J440" s="17" t="str">
        <f>IF('Main Data'!I440&gt;=5000,"High", "Low")</f>
        <v>Low</v>
      </c>
      <c r="K440" s="17">
        <f t="shared" si="54"/>
        <v>2024</v>
      </c>
      <c r="L440" s="17" t="str">
        <f t="shared" si="55"/>
        <v>Amy Fernandez</v>
      </c>
      <c r="M440" s="17" t="str">
        <f t="shared" si="56"/>
        <v>AMY FERNANDEZ</v>
      </c>
      <c r="N440" s="20">
        <f t="shared" si="57"/>
        <v>4249.0980000000009</v>
      </c>
      <c r="O440" s="20" t="str">
        <f t="shared" si="58"/>
        <v>Feb-2024</v>
      </c>
      <c r="P440" s="17">
        <f t="shared" si="59"/>
        <v>849.81960000000004</v>
      </c>
      <c r="Q440" s="17" t="str">
        <f t="shared" si="60"/>
        <v>Laptop Furniture</v>
      </c>
      <c r="R440" s="17" t="str">
        <f>IF('sales data'!I440&lt;3000,"Low",IF('sales data'!I440&lt;7999, "Medium","High"))</f>
        <v>Medium</v>
      </c>
      <c r="S440" s="17" t="str">
        <f t="shared" si="61"/>
        <v>Regular</v>
      </c>
      <c r="T440" s="17">
        <f t="shared" si="62"/>
        <v>3289.8266666666664</v>
      </c>
    </row>
    <row r="441" spans="1:20">
      <c r="A441">
        <v>8633</v>
      </c>
      <c r="B441" s="2">
        <v>45329</v>
      </c>
      <c r="C441" t="s">
        <v>786</v>
      </c>
      <c r="D441" t="s">
        <v>10</v>
      </c>
      <c r="E441" t="s">
        <v>20</v>
      </c>
      <c r="F441" t="s">
        <v>43</v>
      </c>
      <c r="G441">
        <v>6</v>
      </c>
      <c r="H441" s="20">
        <v>270.48</v>
      </c>
      <c r="I441">
        <v>1622.88</v>
      </c>
      <c r="J441" s="17" t="str">
        <f>IF('Main Data'!I441&gt;=5000,"High", "Low")</f>
        <v>Low</v>
      </c>
      <c r="K441" s="17">
        <f t="shared" si="54"/>
        <v>2024</v>
      </c>
      <c r="L441" s="17" t="str">
        <f t="shared" si="55"/>
        <v>John Salinas</v>
      </c>
      <c r="M441" s="17" t="str">
        <f t="shared" si="56"/>
        <v>JOHN SALINAS</v>
      </c>
      <c r="N441" s="20">
        <f t="shared" si="57"/>
        <v>1460.5920000000001</v>
      </c>
      <c r="O441" s="20" t="str">
        <f t="shared" si="58"/>
        <v>Feb-2024</v>
      </c>
      <c r="P441" s="17">
        <f t="shared" si="59"/>
        <v>292.11840000000001</v>
      </c>
      <c r="Q441" s="17" t="str">
        <f t="shared" si="60"/>
        <v>Chair Electronics</v>
      </c>
      <c r="R441" s="17" t="str">
        <f>IF('sales data'!I441&lt;3000,"Low",IF('sales data'!I441&lt;7999, "Medium","High"))</f>
        <v>Low</v>
      </c>
      <c r="S441" s="17" t="str">
        <f t="shared" si="61"/>
        <v>Regular</v>
      </c>
      <c r="T441" s="17">
        <f t="shared" si="62"/>
        <v>2769.42</v>
      </c>
    </row>
    <row r="442" spans="1:20">
      <c r="A442">
        <v>3624</v>
      </c>
      <c r="B442" s="2">
        <v>45329</v>
      </c>
      <c r="C442" t="s">
        <v>465</v>
      </c>
      <c r="D442" t="s">
        <v>17</v>
      </c>
      <c r="E442" t="s">
        <v>14</v>
      </c>
      <c r="F442" t="s">
        <v>18</v>
      </c>
      <c r="G442">
        <v>9</v>
      </c>
      <c r="H442" s="20">
        <v>610.19000000000005</v>
      </c>
      <c r="I442">
        <v>5491.7100000000009</v>
      </c>
      <c r="J442" s="17" t="str">
        <f>IF('Main Data'!I442&gt;=5000,"High", "Low")</f>
        <v>High</v>
      </c>
      <c r="K442" s="17">
        <f t="shared" si="54"/>
        <v>2024</v>
      </c>
      <c r="L442" s="17" t="str">
        <f t="shared" si="55"/>
        <v>Justin Cox</v>
      </c>
      <c r="M442" s="17" t="str">
        <f t="shared" si="56"/>
        <v>JUSTIN COX</v>
      </c>
      <c r="N442" s="20">
        <f t="shared" si="57"/>
        <v>4942.5390000000007</v>
      </c>
      <c r="O442" s="20" t="str">
        <f t="shared" si="58"/>
        <v>Feb-2024</v>
      </c>
      <c r="P442" s="17">
        <f t="shared" si="59"/>
        <v>988.50780000000009</v>
      </c>
      <c r="Q442" s="17" t="str">
        <f t="shared" si="60"/>
        <v>Pen Furniture</v>
      </c>
      <c r="R442" s="17" t="str">
        <f>IF('sales data'!I442&lt;3000,"Low",IF('sales data'!I442&lt;7999, "Medium","High"))</f>
        <v>Medium</v>
      </c>
      <c r="S442" s="17" t="str">
        <f t="shared" si="61"/>
        <v>Regular</v>
      </c>
      <c r="T442" s="17">
        <f t="shared" si="62"/>
        <v>3945.2700000000004</v>
      </c>
    </row>
    <row r="443" spans="1:20">
      <c r="A443">
        <v>1083</v>
      </c>
      <c r="B443" s="2">
        <v>45330</v>
      </c>
      <c r="C443" t="s">
        <v>171</v>
      </c>
      <c r="D443" t="s">
        <v>31</v>
      </c>
      <c r="E443" t="s">
        <v>11</v>
      </c>
      <c r="F443" t="s">
        <v>29</v>
      </c>
      <c r="G443">
        <v>1</v>
      </c>
      <c r="H443" s="20">
        <v>846.1</v>
      </c>
      <c r="I443">
        <v>846.1</v>
      </c>
      <c r="J443" s="17" t="str">
        <f>IF('Main Data'!I443&gt;=5000,"High", "Low")</f>
        <v>Low</v>
      </c>
      <c r="K443" s="17">
        <f t="shared" si="54"/>
        <v>2024</v>
      </c>
      <c r="L443" s="17" t="str">
        <f t="shared" si="55"/>
        <v>Andrew White</v>
      </c>
      <c r="M443" s="17" t="str">
        <f t="shared" si="56"/>
        <v>ANDREW WHITE</v>
      </c>
      <c r="N443" s="20">
        <f t="shared" si="57"/>
        <v>761.49</v>
      </c>
      <c r="O443" s="20" t="str">
        <f t="shared" si="58"/>
        <v>Feb-2024</v>
      </c>
      <c r="P443" s="17">
        <f t="shared" si="59"/>
        <v>152.298</v>
      </c>
      <c r="Q443" s="17" t="str">
        <f t="shared" si="60"/>
        <v>Desk Office Supplies</v>
      </c>
      <c r="R443" s="17" t="str">
        <f>IF('sales data'!I443&lt;3000,"Low",IF('sales data'!I443&lt;7999, "Medium","High"))</f>
        <v>Low</v>
      </c>
      <c r="S443" s="17" t="str">
        <f t="shared" si="61"/>
        <v>Regular</v>
      </c>
      <c r="T443" s="17">
        <f t="shared" si="62"/>
        <v>2653.563333333334</v>
      </c>
    </row>
    <row r="444" spans="1:20">
      <c r="A444">
        <v>9674</v>
      </c>
      <c r="B444" s="2">
        <v>45330</v>
      </c>
      <c r="C444" t="s">
        <v>909</v>
      </c>
      <c r="D444" t="s">
        <v>17</v>
      </c>
      <c r="E444" t="s">
        <v>11</v>
      </c>
      <c r="F444" t="s">
        <v>18</v>
      </c>
      <c r="G444">
        <v>8</v>
      </c>
      <c r="H444" s="20">
        <v>48.04</v>
      </c>
      <c r="I444">
        <v>384.32</v>
      </c>
      <c r="J444" s="17" t="str">
        <f>IF('Main Data'!I444&gt;=5000,"High", "Low")</f>
        <v>Low</v>
      </c>
      <c r="K444" s="17">
        <f t="shared" si="54"/>
        <v>2024</v>
      </c>
      <c r="L444" s="17" t="str">
        <f t="shared" si="55"/>
        <v>Jennifer May</v>
      </c>
      <c r="M444" s="17" t="str">
        <f t="shared" si="56"/>
        <v>JENNIFER MAY</v>
      </c>
      <c r="N444" s="20">
        <f t="shared" si="57"/>
        <v>345.88799999999998</v>
      </c>
      <c r="O444" s="20" t="str">
        <f t="shared" si="58"/>
        <v>Feb-2024</v>
      </c>
      <c r="P444" s="17">
        <f t="shared" si="59"/>
        <v>69.177599999999998</v>
      </c>
      <c r="Q444" s="17" t="str">
        <f t="shared" si="60"/>
        <v>Pen Office Supplies</v>
      </c>
      <c r="R444" s="17" t="str">
        <f>IF('sales data'!I444&lt;3000,"Low",IF('sales data'!I444&lt;7999, "Medium","High"))</f>
        <v>Low</v>
      </c>
      <c r="S444" s="17" t="str">
        <f t="shared" si="61"/>
        <v>Regular</v>
      </c>
      <c r="T444" s="17">
        <f t="shared" si="62"/>
        <v>2240.7100000000005</v>
      </c>
    </row>
    <row r="445" spans="1:20">
      <c r="A445">
        <v>2877</v>
      </c>
      <c r="B445" s="2">
        <v>45331</v>
      </c>
      <c r="C445" t="s">
        <v>215</v>
      </c>
      <c r="D445" t="s">
        <v>31</v>
      </c>
      <c r="E445" t="s">
        <v>14</v>
      </c>
      <c r="F445" t="s">
        <v>18</v>
      </c>
      <c r="G445">
        <v>7</v>
      </c>
      <c r="H445" s="20">
        <v>51.67</v>
      </c>
      <c r="I445">
        <v>361.69</v>
      </c>
      <c r="J445" s="17" t="str">
        <f>IF('Main Data'!I445&gt;=5000,"High", "Low")</f>
        <v>Low</v>
      </c>
      <c r="K445" s="17">
        <f t="shared" si="54"/>
        <v>2024</v>
      </c>
      <c r="L445" s="17" t="str">
        <f t="shared" si="55"/>
        <v>Benjamin Ryan</v>
      </c>
      <c r="M445" s="17" t="str">
        <f t="shared" si="56"/>
        <v>BENJAMIN RYAN</v>
      </c>
      <c r="N445" s="20">
        <f t="shared" si="57"/>
        <v>325.52100000000002</v>
      </c>
      <c r="O445" s="20" t="str">
        <f t="shared" si="58"/>
        <v>Feb-2024</v>
      </c>
      <c r="P445" s="17">
        <f t="shared" si="59"/>
        <v>65.104199999999992</v>
      </c>
      <c r="Q445" s="17" t="str">
        <f t="shared" si="60"/>
        <v>Pen Furniture</v>
      </c>
      <c r="R445" s="17" t="str">
        <f>IF('sales data'!I445&lt;3000,"Low",IF('sales data'!I445&lt;7999, "Medium","High"))</f>
        <v>Low</v>
      </c>
      <c r="S445" s="17" t="str">
        <f t="shared" si="61"/>
        <v>Regular</v>
      </c>
      <c r="T445" s="17">
        <f t="shared" si="62"/>
        <v>530.70333333333338</v>
      </c>
    </row>
    <row r="446" spans="1:20">
      <c r="A446">
        <v>7536</v>
      </c>
      <c r="B446" s="2">
        <v>45331</v>
      </c>
      <c r="C446" t="s">
        <v>673</v>
      </c>
      <c r="D446" t="s">
        <v>17</v>
      </c>
      <c r="E446" t="s">
        <v>14</v>
      </c>
      <c r="F446" t="s">
        <v>29</v>
      </c>
      <c r="G446">
        <v>8</v>
      </c>
      <c r="H446" s="20">
        <v>189.62</v>
      </c>
      <c r="I446">
        <v>1516.96</v>
      </c>
      <c r="J446" s="17" t="str">
        <f>IF('Main Data'!I446&gt;=5000,"High", "Low")</f>
        <v>Low</v>
      </c>
      <c r="K446" s="17">
        <f t="shared" si="54"/>
        <v>2024</v>
      </c>
      <c r="L446" s="17" t="str">
        <f t="shared" si="55"/>
        <v>Cheryl Forbes</v>
      </c>
      <c r="M446" s="17" t="str">
        <f t="shared" si="56"/>
        <v>CHERYL FORBES</v>
      </c>
      <c r="N446" s="20">
        <f t="shared" si="57"/>
        <v>1365.2640000000001</v>
      </c>
      <c r="O446" s="20" t="str">
        <f t="shared" si="58"/>
        <v>Feb-2024</v>
      </c>
      <c r="P446" s="17">
        <f t="shared" si="59"/>
        <v>273.05279999999999</v>
      </c>
      <c r="Q446" s="17" t="str">
        <f t="shared" si="60"/>
        <v>Desk Furniture</v>
      </c>
      <c r="R446" s="17" t="str">
        <f>IF('sales data'!I446&lt;3000,"Low",IF('sales data'!I446&lt;7999, "Medium","High"))</f>
        <v>Low</v>
      </c>
      <c r="S446" s="17" t="str">
        <f t="shared" si="61"/>
        <v>Regular</v>
      </c>
      <c r="T446" s="17">
        <f t="shared" si="62"/>
        <v>754.32333333333338</v>
      </c>
    </row>
    <row r="447" spans="1:20">
      <c r="A447">
        <v>2740</v>
      </c>
      <c r="B447" s="2">
        <v>45335</v>
      </c>
      <c r="C447" t="s">
        <v>842</v>
      </c>
      <c r="D447" t="s">
        <v>31</v>
      </c>
      <c r="E447" t="s">
        <v>14</v>
      </c>
      <c r="F447" t="s">
        <v>35</v>
      </c>
      <c r="G447">
        <v>8</v>
      </c>
      <c r="H447" s="20">
        <v>160.5</v>
      </c>
      <c r="I447">
        <v>1284</v>
      </c>
      <c r="J447" s="17" t="str">
        <f>IF('Main Data'!I447&gt;=5000,"High", "Low")</f>
        <v>Low</v>
      </c>
      <c r="K447" s="17">
        <f t="shared" si="54"/>
        <v>2024</v>
      </c>
      <c r="L447" s="17" t="str">
        <f t="shared" si="55"/>
        <v>Veronica Green</v>
      </c>
      <c r="M447" s="17" t="str">
        <f t="shared" si="56"/>
        <v>VERONICA GREEN</v>
      </c>
      <c r="N447" s="20">
        <f t="shared" si="57"/>
        <v>1155.6000000000001</v>
      </c>
      <c r="O447" s="20" t="str">
        <f t="shared" si="58"/>
        <v>Feb-2024</v>
      </c>
      <c r="P447" s="17">
        <f t="shared" si="59"/>
        <v>231.12</v>
      </c>
      <c r="Q447" s="17" t="str">
        <f t="shared" si="60"/>
        <v>Laptop Furniture</v>
      </c>
      <c r="R447" s="17" t="str">
        <f>IF('sales data'!I447&lt;3000,"Low",IF('sales data'!I447&lt;7999, "Medium","High"))</f>
        <v>Low</v>
      </c>
      <c r="S447" s="17" t="str">
        <f t="shared" si="61"/>
        <v>Regular</v>
      </c>
      <c r="T447" s="17">
        <f t="shared" si="62"/>
        <v>1054.2166666666667</v>
      </c>
    </row>
    <row r="448" spans="1:20">
      <c r="A448">
        <v>9637</v>
      </c>
      <c r="B448" s="2">
        <v>45336</v>
      </c>
      <c r="C448" t="s">
        <v>324</v>
      </c>
      <c r="D448" t="s">
        <v>10</v>
      </c>
      <c r="E448" t="s">
        <v>14</v>
      </c>
      <c r="F448" t="s">
        <v>15</v>
      </c>
      <c r="G448">
        <v>9</v>
      </c>
      <c r="H448" s="20">
        <v>932.71</v>
      </c>
      <c r="I448">
        <v>8394.39</v>
      </c>
      <c r="J448" s="17" t="str">
        <f>IF('Main Data'!I448&gt;=5000,"High", "Low")</f>
        <v>High</v>
      </c>
      <c r="K448" s="17">
        <f t="shared" si="54"/>
        <v>2024</v>
      </c>
      <c r="L448" s="17" t="str">
        <f t="shared" si="55"/>
        <v>Katie Mcintyre</v>
      </c>
      <c r="M448" s="17" t="str">
        <f t="shared" si="56"/>
        <v>KATIE MCINTYRE</v>
      </c>
      <c r="N448" s="20">
        <f t="shared" si="57"/>
        <v>7554.9510000000009</v>
      </c>
      <c r="O448" s="20" t="str">
        <f t="shared" si="58"/>
        <v>Feb-2024</v>
      </c>
      <c r="P448" s="17">
        <f t="shared" si="59"/>
        <v>1510.9901999999997</v>
      </c>
      <c r="Q448" s="17" t="str">
        <f t="shared" si="60"/>
        <v>Table Furniture</v>
      </c>
      <c r="R448" s="17" t="str">
        <f>IF('sales data'!I448&lt;3000,"Low",IF('sales data'!I448&lt;7999, "Medium","High"))</f>
        <v>High</v>
      </c>
      <c r="S448" s="17" t="str">
        <f t="shared" si="61"/>
        <v>Regular</v>
      </c>
      <c r="T448" s="17">
        <f t="shared" si="62"/>
        <v>3731.7833333333328</v>
      </c>
    </row>
    <row r="449" spans="1:20">
      <c r="A449">
        <v>8988</v>
      </c>
      <c r="B449" s="2">
        <v>45336</v>
      </c>
      <c r="C449" t="s">
        <v>994</v>
      </c>
      <c r="D449" t="s">
        <v>17</v>
      </c>
      <c r="E449" t="s">
        <v>11</v>
      </c>
      <c r="F449" t="s">
        <v>29</v>
      </c>
      <c r="G449">
        <v>3</v>
      </c>
      <c r="H449" s="20">
        <v>140.41</v>
      </c>
      <c r="I449">
        <v>421.23</v>
      </c>
      <c r="J449" s="17" t="str">
        <f>IF('Main Data'!I449&gt;=5000,"High", "Low")</f>
        <v>Low</v>
      </c>
      <c r="K449" s="17">
        <f t="shared" si="54"/>
        <v>2024</v>
      </c>
      <c r="L449" s="17" t="str">
        <f t="shared" si="55"/>
        <v>Marilyn Casey</v>
      </c>
      <c r="M449" s="17" t="str">
        <f t="shared" si="56"/>
        <v>MARILYN CASEY</v>
      </c>
      <c r="N449" s="20">
        <f t="shared" si="57"/>
        <v>379.10699999999997</v>
      </c>
      <c r="O449" s="20" t="str">
        <f t="shared" si="58"/>
        <v>Feb-2024</v>
      </c>
      <c r="P449" s="17">
        <f t="shared" si="59"/>
        <v>75.821399999999997</v>
      </c>
      <c r="Q449" s="17" t="str">
        <f t="shared" si="60"/>
        <v>Desk Office Supplies</v>
      </c>
      <c r="R449" s="17" t="str">
        <f>IF('sales data'!I449&lt;3000,"Low",IF('sales data'!I449&lt;7999, "Medium","High"))</f>
        <v>Low</v>
      </c>
      <c r="S449" s="17" t="str">
        <f t="shared" si="61"/>
        <v>Regular</v>
      </c>
      <c r="T449" s="17">
        <f t="shared" si="62"/>
        <v>3366.5399999999995</v>
      </c>
    </row>
    <row r="450" spans="1:20">
      <c r="A450">
        <v>1456</v>
      </c>
      <c r="B450" s="2">
        <v>45338</v>
      </c>
      <c r="C450" t="s">
        <v>398</v>
      </c>
      <c r="D450" t="s">
        <v>25</v>
      </c>
      <c r="E450" t="s">
        <v>14</v>
      </c>
      <c r="F450" t="s">
        <v>21</v>
      </c>
      <c r="G450">
        <v>1</v>
      </c>
      <c r="H450" s="20">
        <v>586.15</v>
      </c>
      <c r="I450">
        <v>586.15</v>
      </c>
      <c r="J450" s="17" t="str">
        <f>IF('Main Data'!I450&gt;=5000,"High", "Low")</f>
        <v>Low</v>
      </c>
      <c r="K450" s="17">
        <f t="shared" si="54"/>
        <v>2024</v>
      </c>
      <c r="L450" s="17" t="str">
        <f t="shared" si="55"/>
        <v>Jennifer Robinson</v>
      </c>
      <c r="M450" s="17" t="str">
        <f t="shared" si="56"/>
        <v>JENNIFER ROBINSON</v>
      </c>
      <c r="N450" s="20">
        <f t="shared" si="57"/>
        <v>527.53499999999997</v>
      </c>
      <c r="O450" s="20" t="str">
        <f t="shared" si="58"/>
        <v>Feb-2024</v>
      </c>
      <c r="P450" s="17">
        <f t="shared" si="59"/>
        <v>105.50699999999999</v>
      </c>
      <c r="Q450" s="17" t="str">
        <f t="shared" si="60"/>
        <v>Notebook Furniture</v>
      </c>
      <c r="R450" s="17" t="str">
        <f>IF('sales data'!I450&lt;3000,"Low",IF('sales data'!I450&lt;7999, "Medium","High"))</f>
        <v>Low</v>
      </c>
      <c r="S450" s="17" t="str">
        <f t="shared" si="61"/>
        <v>Regular</v>
      </c>
      <c r="T450" s="17">
        <f t="shared" si="62"/>
        <v>3133.9233333333327</v>
      </c>
    </row>
    <row r="451" spans="1:20">
      <c r="A451">
        <v>3612</v>
      </c>
      <c r="B451" s="2">
        <v>45339</v>
      </c>
      <c r="C451" t="s">
        <v>280</v>
      </c>
      <c r="D451" t="s">
        <v>31</v>
      </c>
      <c r="E451" t="s">
        <v>20</v>
      </c>
      <c r="F451" t="s">
        <v>35</v>
      </c>
      <c r="G451">
        <v>6</v>
      </c>
      <c r="H451" s="20">
        <v>485.78</v>
      </c>
      <c r="I451">
        <v>2914.68</v>
      </c>
      <c r="J451" s="17" t="str">
        <f>IF('Main Data'!I451&gt;=5000,"High", "Low")</f>
        <v>Low</v>
      </c>
      <c r="K451" s="17">
        <f t="shared" ref="K451:K514" si="63">YEAR(B451)</f>
        <v>2024</v>
      </c>
      <c r="L451" s="17" t="str">
        <f t="shared" ref="L451:L514" si="64">PROPER(C451)</f>
        <v>William Barrera</v>
      </c>
      <c r="M451" s="17" t="str">
        <f t="shared" ref="M451:M514" si="65">UPPER(C451)</f>
        <v>WILLIAM BARRERA</v>
      </c>
      <c r="N451" s="20">
        <f t="shared" ref="N451:N514" si="66">G451*(H451*0.9)</f>
        <v>2623.212</v>
      </c>
      <c r="O451" s="20" t="str">
        <f t="shared" ref="O451:O514" si="67">TEXT((B451),"mmm-yyyy")</f>
        <v>Feb-2024</v>
      </c>
      <c r="P451" s="17">
        <f t="shared" ref="P451:P514" si="68">I451*18%</f>
        <v>524.64239999999995</v>
      </c>
      <c r="Q451" s="17" t="str">
        <f t="shared" ref="Q451:Q514" si="69">CONCATENATE(F451," ",E451)</f>
        <v>Laptop Electronics</v>
      </c>
      <c r="R451" s="17" t="str">
        <f>IF('sales data'!I451&lt;3000,"Low",IF('sales data'!I451&lt;7999, "Medium","High"))</f>
        <v>Low</v>
      </c>
      <c r="S451" s="17" t="str">
        <f t="shared" ref="S451:S514" si="70">IF(A451=_xlfn.MINIFS($A$3:$A$1001, $B$2:$B$1000, B451), "First Timer", "Regular")</f>
        <v>Regular</v>
      </c>
      <c r="T451" s="17">
        <f t="shared" si="62"/>
        <v>1307.3533333333332</v>
      </c>
    </row>
    <row r="452" spans="1:20">
      <c r="A452">
        <v>4658</v>
      </c>
      <c r="B452" s="2">
        <v>45340</v>
      </c>
      <c r="C452" t="s">
        <v>707</v>
      </c>
      <c r="D452" t="s">
        <v>31</v>
      </c>
      <c r="E452" t="s">
        <v>14</v>
      </c>
      <c r="F452" t="s">
        <v>35</v>
      </c>
      <c r="G452">
        <v>8</v>
      </c>
      <c r="H452" s="20">
        <v>739.51</v>
      </c>
      <c r="I452">
        <v>5916.08</v>
      </c>
      <c r="J452" s="17" t="str">
        <f>IF('Main Data'!I452&gt;=5000,"High", "Low")</f>
        <v>High</v>
      </c>
      <c r="K452" s="17">
        <f t="shared" si="63"/>
        <v>2024</v>
      </c>
      <c r="L452" s="17" t="str">
        <f t="shared" si="64"/>
        <v>Cheryl Mccarthy</v>
      </c>
      <c r="M452" s="17" t="str">
        <f t="shared" si="65"/>
        <v>CHERYL MCCARTHY</v>
      </c>
      <c r="N452" s="20">
        <f t="shared" si="66"/>
        <v>5324.4719999999998</v>
      </c>
      <c r="O452" s="20" t="str">
        <f t="shared" si="67"/>
        <v>Feb-2024</v>
      </c>
      <c r="P452" s="17">
        <f t="shared" si="68"/>
        <v>1064.8943999999999</v>
      </c>
      <c r="Q452" s="17" t="str">
        <f t="shared" si="69"/>
        <v>Laptop Furniture</v>
      </c>
      <c r="R452" s="17" t="str">
        <f>IF('sales data'!I452&lt;3000,"Low",IF('sales data'!I452&lt;7999, "Medium","High"))</f>
        <v>Medium</v>
      </c>
      <c r="S452" s="17" t="str">
        <f t="shared" si="70"/>
        <v>Regular</v>
      </c>
      <c r="T452" s="17">
        <f t="shared" si="62"/>
        <v>3138.97</v>
      </c>
    </row>
    <row r="453" spans="1:20">
      <c r="A453">
        <v>7381</v>
      </c>
      <c r="B453" s="2">
        <v>45341</v>
      </c>
      <c r="C453" t="s">
        <v>107</v>
      </c>
      <c r="D453" t="s">
        <v>25</v>
      </c>
      <c r="E453" t="s">
        <v>20</v>
      </c>
      <c r="F453" t="s">
        <v>18</v>
      </c>
      <c r="G453">
        <v>5</v>
      </c>
      <c r="H453" s="20">
        <v>395.4</v>
      </c>
      <c r="I453">
        <v>1977</v>
      </c>
      <c r="J453" s="17" t="str">
        <f>IF('Main Data'!I453&gt;=5000,"High", "Low")</f>
        <v>Low</v>
      </c>
      <c r="K453" s="17">
        <f t="shared" si="63"/>
        <v>2024</v>
      </c>
      <c r="L453" s="17" t="str">
        <f t="shared" si="64"/>
        <v>Joshua Pierce</v>
      </c>
      <c r="M453" s="17" t="str">
        <f t="shared" si="65"/>
        <v>JOSHUA PIERCE</v>
      </c>
      <c r="N453" s="20">
        <f t="shared" si="66"/>
        <v>1779.3000000000002</v>
      </c>
      <c r="O453" s="20" t="str">
        <f t="shared" si="67"/>
        <v>Feb-2024</v>
      </c>
      <c r="P453" s="17">
        <f t="shared" si="68"/>
        <v>355.86</v>
      </c>
      <c r="Q453" s="17" t="str">
        <f t="shared" si="69"/>
        <v>Pen Electronics</v>
      </c>
      <c r="R453" s="17" t="str">
        <f>IF('sales data'!I453&lt;3000,"Low",IF('sales data'!I453&lt;7999, "Medium","High"))</f>
        <v>Low</v>
      </c>
      <c r="S453" s="17" t="str">
        <f t="shared" si="70"/>
        <v>Regular</v>
      </c>
      <c r="T453" s="17">
        <f t="shared" ref="T453:T516" si="71">AVERAGE(I451,I452,I453)</f>
        <v>3602.5866666666666</v>
      </c>
    </row>
    <row r="454" spans="1:20">
      <c r="A454">
        <v>4499</v>
      </c>
      <c r="B454" s="2">
        <v>45341</v>
      </c>
      <c r="C454" t="s">
        <v>900</v>
      </c>
      <c r="D454" t="s">
        <v>10</v>
      </c>
      <c r="E454" t="s">
        <v>20</v>
      </c>
      <c r="F454" t="s">
        <v>12</v>
      </c>
      <c r="G454">
        <v>2</v>
      </c>
      <c r="H454" s="20">
        <v>787.17</v>
      </c>
      <c r="I454">
        <v>1574.34</v>
      </c>
      <c r="J454" s="17" t="str">
        <f>IF('Main Data'!I454&gt;=5000,"High", "Low")</f>
        <v>Low</v>
      </c>
      <c r="K454" s="17">
        <f t="shared" si="63"/>
        <v>2024</v>
      </c>
      <c r="L454" s="17" t="str">
        <f t="shared" si="64"/>
        <v>John Roberts</v>
      </c>
      <c r="M454" s="17" t="str">
        <f t="shared" si="65"/>
        <v>JOHN ROBERTS</v>
      </c>
      <c r="N454" s="20">
        <f t="shared" si="66"/>
        <v>1416.9059999999999</v>
      </c>
      <c r="O454" s="20" t="str">
        <f t="shared" si="67"/>
        <v>Feb-2024</v>
      </c>
      <c r="P454" s="17">
        <f t="shared" si="68"/>
        <v>283.38119999999998</v>
      </c>
      <c r="Q454" s="17" t="str">
        <f t="shared" si="69"/>
        <v>Monitor Electronics</v>
      </c>
      <c r="R454" s="17" t="str">
        <f>IF('sales data'!I454&lt;3000,"Low",IF('sales data'!I454&lt;7999, "Medium","High"))</f>
        <v>Low</v>
      </c>
      <c r="S454" s="17" t="str">
        <f t="shared" si="70"/>
        <v>Regular</v>
      </c>
      <c r="T454" s="17">
        <f t="shared" si="71"/>
        <v>3155.8066666666668</v>
      </c>
    </row>
    <row r="455" spans="1:20">
      <c r="A455">
        <v>3262</v>
      </c>
      <c r="B455" s="2">
        <v>45342</v>
      </c>
      <c r="C455" t="s">
        <v>488</v>
      </c>
      <c r="D455" t="s">
        <v>31</v>
      </c>
      <c r="E455" t="s">
        <v>20</v>
      </c>
      <c r="F455" t="s">
        <v>21</v>
      </c>
      <c r="G455">
        <v>7</v>
      </c>
      <c r="H455" s="20">
        <v>49.71</v>
      </c>
      <c r="I455">
        <v>347.97</v>
      </c>
      <c r="J455" s="17" t="str">
        <f>IF('Main Data'!I455&gt;=5000,"High", "Low")</f>
        <v>Low</v>
      </c>
      <c r="K455" s="17">
        <f t="shared" si="63"/>
        <v>2024</v>
      </c>
      <c r="L455" s="17" t="str">
        <f t="shared" si="64"/>
        <v>Patricia Haynes</v>
      </c>
      <c r="M455" s="17" t="str">
        <f t="shared" si="65"/>
        <v>PATRICIA HAYNES</v>
      </c>
      <c r="N455" s="20">
        <f t="shared" si="66"/>
        <v>313.173</v>
      </c>
      <c r="O455" s="20" t="str">
        <f t="shared" si="67"/>
        <v>Feb-2024</v>
      </c>
      <c r="P455" s="17">
        <f t="shared" si="68"/>
        <v>62.634600000000006</v>
      </c>
      <c r="Q455" s="17" t="str">
        <f t="shared" si="69"/>
        <v>Notebook Electronics</v>
      </c>
      <c r="R455" s="17" t="str">
        <f>IF('sales data'!I455&lt;3000,"Low",IF('sales data'!I455&lt;7999, "Medium","High"))</f>
        <v>Low</v>
      </c>
      <c r="S455" s="17" t="str">
        <f t="shared" si="70"/>
        <v>Regular</v>
      </c>
      <c r="T455" s="17">
        <f t="shared" si="71"/>
        <v>1299.7700000000002</v>
      </c>
    </row>
    <row r="456" spans="1:20">
      <c r="A456">
        <v>2995</v>
      </c>
      <c r="B456" s="2">
        <v>45342</v>
      </c>
      <c r="C456" t="s">
        <v>899</v>
      </c>
      <c r="D456" t="s">
        <v>25</v>
      </c>
      <c r="E456" t="s">
        <v>11</v>
      </c>
      <c r="F456" t="s">
        <v>35</v>
      </c>
      <c r="G456">
        <v>8</v>
      </c>
      <c r="H456" s="20">
        <v>464.85</v>
      </c>
      <c r="I456">
        <v>3718.8</v>
      </c>
      <c r="J456" s="17" t="str">
        <f>IF('Main Data'!I456&gt;=5000,"High", "Low")</f>
        <v>Low</v>
      </c>
      <c r="K456" s="17">
        <f t="shared" si="63"/>
        <v>2024</v>
      </c>
      <c r="L456" s="17" t="str">
        <f t="shared" si="64"/>
        <v>Roberta Mullins</v>
      </c>
      <c r="M456" s="17" t="str">
        <f t="shared" si="65"/>
        <v>ROBERTA MULLINS</v>
      </c>
      <c r="N456" s="20">
        <f t="shared" si="66"/>
        <v>3346.92</v>
      </c>
      <c r="O456" s="20" t="str">
        <f t="shared" si="67"/>
        <v>Feb-2024</v>
      </c>
      <c r="P456" s="17">
        <f t="shared" si="68"/>
        <v>669.38400000000001</v>
      </c>
      <c r="Q456" s="17" t="str">
        <f t="shared" si="69"/>
        <v>Laptop Office Supplies</v>
      </c>
      <c r="R456" s="17" t="str">
        <f>IF('sales data'!I456&lt;3000,"Low",IF('sales data'!I456&lt;7999, "Medium","High"))</f>
        <v>Medium</v>
      </c>
      <c r="S456" s="17" t="str">
        <f t="shared" si="70"/>
        <v>Regular</v>
      </c>
      <c r="T456" s="17">
        <f t="shared" si="71"/>
        <v>1880.3700000000001</v>
      </c>
    </row>
    <row r="457" spans="1:20">
      <c r="A457">
        <v>1063</v>
      </c>
      <c r="B457" s="2">
        <v>45343</v>
      </c>
      <c r="C457" t="s">
        <v>454</v>
      </c>
      <c r="D457" t="s">
        <v>31</v>
      </c>
      <c r="E457" t="s">
        <v>20</v>
      </c>
      <c r="F457" t="s">
        <v>18</v>
      </c>
      <c r="G457">
        <v>2</v>
      </c>
      <c r="H457" s="20">
        <v>647.14</v>
      </c>
      <c r="I457">
        <v>1294.28</v>
      </c>
      <c r="J457" s="17" t="str">
        <f>IF('Main Data'!I457&gt;=5000,"High", "Low")</f>
        <v>Low</v>
      </c>
      <c r="K457" s="17">
        <f t="shared" si="63"/>
        <v>2024</v>
      </c>
      <c r="L457" s="17" t="str">
        <f t="shared" si="64"/>
        <v>Nancy Chapman Dds</v>
      </c>
      <c r="M457" s="17" t="str">
        <f t="shared" si="65"/>
        <v>NANCY CHAPMAN DDS</v>
      </c>
      <c r="N457" s="20">
        <f t="shared" si="66"/>
        <v>1164.8520000000001</v>
      </c>
      <c r="O457" s="20" t="str">
        <f t="shared" si="67"/>
        <v>Feb-2024</v>
      </c>
      <c r="P457" s="17">
        <f t="shared" si="68"/>
        <v>232.97039999999998</v>
      </c>
      <c r="Q457" s="17" t="str">
        <f t="shared" si="69"/>
        <v>Pen Electronics</v>
      </c>
      <c r="R457" s="17" t="str">
        <f>IF('sales data'!I457&lt;3000,"Low",IF('sales data'!I457&lt;7999, "Medium","High"))</f>
        <v>Low</v>
      </c>
      <c r="S457" s="17" t="str">
        <f t="shared" si="70"/>
        <v>Regular</v>
      </c>
      <c r="T457" s="17">
        <f t="shared" si="71"/>
        <v>1787.0166666666667</v>
      </c>
    </row>
    <row r="458" spans="1:20">
      <c r="A458">
        <v>8219</v>
      </c>
      <c r="B458" s="2">
        <v>45343</v>
      </c>
      <c r="C458" t="s">
        <v>544</v>
      </c>
      <c r="D458" t="s">
        <v>31</v>
      </c>
      <c r="E458" t="s">
        <v>20</v>
      </c>
      <c r="F458" t="s">
        <v>15</v>
      </c>
      <c r="G458">
        <v>4</v>
      </c>
      <c r="H458" s="20">
        <v>589.5</v>
      </c>
      <c r="I458">
        <v>2358</v>
      </c>
      <c r="J458" s="17" t="str">
        <f>IF('Main Data'!I458&gt;=5000,"High", "Low")</f>
        <v>Low</v>
      </c>
      <c r="K458" s="17">
        <f t="shared" si="63"/>
        <v>2024</v>
      </c>
      <c r="L458" s="17" t="str">
        <f t="shared" si="64"/>
        <v>Melissa Nguyen</v>
      </c>
      <c r="M458" s="17" t="str">
        <f t="shared" si="65"/>
        <v>MELISSA NGUYEN</v>
      </c>
      <c r="N458" s="20">
        <f t="shared" si="66"/>
        <v>2122.2000000000003</v>
      </c>
      <c r="O458" s="20" t="str">
        <f t="shared" si="67"/>
        <v>Feb-2024</v>
      </c>
      <c r="P458" s="17">
        <f t="shared" si="68"/>
        <v>424.44</v>
      </c>
      <c r="Q458" s="17" t="str">
        <f t="shared" si="69"/>
        <v>Table Electronics</v>
      </c>
      <c r="R458" s="17" t="str">
        <f>IF('sales data'!I458&lt;3000,"Low",IF('sales data'!I458&lt;7999, "Medium","High"))</f>
        <v>Low</v>
      </c>
      <c r="S458" s="17" t="str">
        <f t="shared" si="70"/>
        <v>Regular</v>
      </c>
      <c r="T458" s="17">
        <f t="shared" si="71"/>
        <v>2457.0266666666666</v>
      </c>
    </row>
    <row r="459" spans="1:20">
      <c r="A459">
        <v>3183</v>
      </c>
      <c r="B459" s="2">
        <v>45343</v>
      </c>
      <c r="C459" t="s">
        <v>715</v>
      </c>
      <c r="D459" t="s">
        <v>25</v>
      </c>
      <c r="E459" t="s">
        <v>11</v>
      </c>
      <c r="F459" t="s">
        <v>35</v>
      </c>
      <c r="G459">
        <v>3</v>
      </c>
      <c r="H459" s="20">
        <v>239.63</v>
      </c>
      <c r="I459">
        <v>718.89</v>
      </c>
      <c r="J459" s="17" t="str">
        <f>IF('Main Data'!I459&gt;=5000,"High", "Low")</f>
        <v>Low</v>
      </c>
      <c r="K459" s="17">
        <f t="shared" si="63"/>
        <v>2024</v>
      </c>
      <c r="L459" s="17" t="str">
        <f t="shared" si="64"/>
        <v>Susan Martinez</v>
      </c>
      <c r="M459" s="17" t="str">
        <f t="shared" si="65"/>
        <v>SUSAN MARTINEZ</v>
      </c>
      <c r="N459" s="20">
        <f t="shared" si="66"/>
        <v>647.00099999999998</v>
      </c>
      <c r="O459" s="20" t="str">
        <f t="shared" si="67"/>
        <v>Feb-2024</v>
      </c>
      <c r="P459" s="17">
        <f t="shared" si="68"/>
        <v>129.40019999999998</v>
      </c>
      <c r="Q459" s="17" t="str">
        <f t="shared" si="69"/>
        <v>Laptop Office Supplies</v>
      </c>
      <c r="R459" s="17" t="str">
        <f>IF('sales data'!I459&lt;3000,"Low",IF('sales data'!I459&lt;7999, "Medium","High"))</f>
        <v>Low</v>
      </c>
      <c r="S459" s="17" t="str">
        <f t="shared" si="70"/>
        <v>First Timer</v>
      </c>
      <c r="T459" s="17">
        <f t="shared" si="71"/>
        <v>1457.0566666666666</v>
      </c>
    </row>
    <row r="460" spans="1:20">
      <c r="A460">
        <v>8662</v>
      </c>
      <c r="B460" s="2">
        <v>45344</v>
      </c>
      <c r="C460" t="s">
        <v>263</v>
      </c>
      <c r="D460" t="s">
        <v>17</v>
      </c>
      <c r="E460" t="s">
        <v>14</v>
      </c>
      <c r="F460" t="s">
        <v>29</v>
      </c>
      <c r="G460">
        <v>3</v>
      </c>
      <c r="H460" s="20">
        <v>956.09</v>
      </c>
      <c r="I460">
        <v>2868.27</v>
      </c>
      <c r="J460" s="17" t="str">
        <f>IF('Main Data'!I460&gt;=5000,"High", "Low")</f>
        <v>Low</v>
      </c>
      <c r="K460" s="17">
        <f t="shared" si="63"/>
        <v>2024</v>
      </c>
      <c r="L460" s="17" t="str">
        <f t="shared" si="64"/>
        <v>Michael Copeland</v>
      </c>
      <c r="M460" s="17" t="str">
        <f t="shared" si="65"/>
        <v>MICHAEL COPELAND</v>
      </c>
      <c r="N460" s="20">
        <f t="shared" si="66"/>
        <v>2581.4430000000002</v>
      </c>
      <c r="O460" s="20" t="str">
        <f t="shared" si="67"/>
        <v>Feb-2024</v>
      </c>
      <c r="P460" s="17">
        <f t="shared" si="68"/>
        <v>516.28859999999997</v>
      </c>
      <c r="Q460" s="17" t="str">
        <f t="shared" si="69"/>
        <v>Desk Furniture</v>
      </c>
      <c r="R460" s="17" t="str">
        <f>IF('sales data'!I460&lt;3000,"Low",IF('sales data'!I460&lt;7999, "Medium","High"))</f>
        <v>Low</v>
      </c>
      <c r="S460" s="17" t="str">
        <f t="shared" si="70"/>
        <v>Regular</v>
      </c>
      <c r="T460" s="17">
        <f t="shared" si="71"/>
        <v>1981.72</v>
      </c>
    </row>
    <row r="461" spans="1:20">
      <c r="A461">
        <v>9790</v>
      </c>
      <c r="B461" s="2">
        <v>45344</v>
      </c>
      <c r="C461" t="s">
        <v>985</v>
      </c>
      <c r="D461" t="s">
        <v>17</v>
      </c>
      <c r="E461" t="s">
        <v>20</v>
      </c>
      <c r="F461" t="s">
        <v>18</v>
      </c>
      <c r="G461">
        <v>2</v>
      </c>
      <c r="H461" s="20">
        <v>731.21</v>
      </c>
      <c r="I461">
        <v>1462.42</v>
      </c>
      <c r="J461" s="17" t="str">
        <f>IF('Main Data'!I461&gt;=5000,"High", "Low")</f>
        <v>Low</v>
      </c>
      <c r="K461" s="17">
        <f t="shared" si="63"/>
        <v>2024</v>
      </c>
      <c r="L461" s="17" t="str">
        <f t="shared" si="64"/>
        <v>John Dickson</v>
      </c>
      <c r="M461" s="17" t="str">
        <f t="shared" si="65"/>
        <v>JOHN DICKSON</v>
      </c>
      <c r="N461" s="20">
        <f t="shared" si="66"/>
        <v>1316.1780000000001</v>
      </c>
      <c r="O461" s="20" t="str">
        <f t="shared" si="67"/>
        <v>Feb-2024</v>
      </c>
      <c r="P461" s="17">
        <f t="shared" si="68"/>
        <v>263.23559999999998</v>
      </c>
      <c r="Q461" s="17" t="str">
        <f t="shared" si="69"/>
        <v>Pen Electronics</v>
      </c>
      <c r="R461" s="17" t="str">
        <f>IF('sales data'!I461&lt;3000,"Low",IF('sales data'!I461&lt;7999, "Medium","High"))</f>
        <v>Low</v>
      </c>
      <c r="S461" s="17" t="str">
        <f t="shared" si="70"/>
        <v>Regular</v>
      </c>
      <c r="T461" s="17">
        <f t="shared" si="71"/>
        <v>1683.1933333333334</v>
      </c>
    </row>
    <row r="462" spans="1:20">
      <c r="A462">
        <v>8000</v>
      </c>
      <c r="B462" s="2">
        <v>45345</v>
      </c>
      <c r="C462" t="s">
        <v>506</v>
      </c>
      <c r="D462" t="s">
        <v>31</v>
      </c>
      <c r="E462" t="s">
        <v>11</v>
      </c>
      <c r="F462" t="s">
        <v>12</v>
      </c>
      <c r="G462">
        <v>3</v>
      </c>
      <c r="H462" s="20">
        <v>245.17</v>
      </c>
      <c r="I462">
        <v>735.51</v>
      </c>
      <c r="J462" s="17" t="str">
        <f>IF('Main Data'!I462&gt;=5000,"High", "Low")</f>
        <v>Low</v>
      </c>
      <c r="K462" s="17">
        <f t="shared" si="63"/>
        <v>2024</v>
      </c>
      <c r="L462" s="17" t="str">
        <f t="shared" si="64"/>
        <v>Christina Smith</v>
      </c>
      <c r="M462" s="17" t="str">
        <f t="shared" si="65"/>
        <v>CHRISTINA SMITH</v>
      </c>
      <c r="N462" s="20">
        <f t="shared" si="66"/>
        <v>661.95899999999995</v>
      </c>
      <c r="O462" s="20" t="str">
        <f t="shared" si="67"/>
        <v>Feb-2024</v>
      </c>
      <c r="P462" s="17">
        <f t="shared" si="68"/>
        <v>132.39179999999999</v>
      </c>
      <c r="Q462" s="17" t="str">
        <f t="shared" si="69"/>
        <v>Monitor Office Supplies</v>
      </c>
      <c r="R462" s="17" t="str">
        <f>IF('sales data'!I462&lt;3000,"Low",IF('sales data'!I462&lt;7999, "Medium","High"))</f>
        <v>Low</v>
      </c>
      <c r="S462" s="17" t="str">
        <f t="shared" si="70"/>
        <v>Regular</v>
      </c>
      <c r="T462" s="17">
        <f t="shared" si="71"/>
        <v>1688.7333333333336</v>
      </c>
    </row>
    <row r="463" spans="1:20">
      <c r="A463">
        <v>4576</v>
      </c>
      <c r="B463" s="2">
        <v>45346</v>
      </c>
      <c r="C463" t="s">
        <v>275</v>
      </c>
      <c r="D463" t="s">
        <v>31</v>
      </c>
      <c r="E463" t="s">
        <v>14</v>
      </c>
      <c r="F463" t="s">
        <v>12</v>
      </c>
      <c r="G463">
        <v>1</v>
      </c>
      <c r="H463" s="20">
        <v>227.98</v>
      </c>
      <c r="I463">
        <v>227.98</v>
      </c>
      <c r="J463" s="17" t="str">
        <f>IF('Main Data'!I463&gt;=5000,"High", "Low")</f>
        <v>Low</v>
      </c>
      <c r="K463" s="17">
        <f t="shared" si="63"/>
        <v>2024</v>
      </c>
      <c r="L463" s="17" t="str">
        <f t="shared" si="64"/>
        <v>Jeanette Rice</v>
      </c>
      <c r="M463" s="17" t="str">
        <f t="shared" si="65"/>
        <v>JEANETTE RICE</v>
      </c>
      <c r="N463" s="20">
        <f t="shared" si="66"/>
        <v>205.18199999999999</v>
      </c>
      <c r="O463" s="20" t="str">
        <f t="shared" si="67"/>
        <v>Feb-2024</v>
      </c>
      <c r="P463" s="17">
        <f t="shared" si="68"/>
        <v>41.036399999999993</v>
      </c>
      <c r="Q463" s="17" t="str">
        <f t="shared" si="69"/>
        <v>Monitor Furniture</v>
      </c>
      <c r="R463" s="17" t="str">
        <f>IF('sales data'!I463&lt;3000,"Low",IF('sales data'!I463&lt;7999, "Medium","High"))</f>
        <v>Low</v>
      </c>
      <c r="S463" s="17" t="str">
        <f t="shared" si="70"/>
        <v>Regular</v>
      </c>
      <c r="T463" s="17">
        <f t="shared" si="71"/>
        <v>808.63666666666677</v>
      </c>
    </row>
    <row r="464" spans="1:20">
      <c r="A464">
        <v>5590</v>
      </c>
      <c r="B464" s="2">
        <v>45347</v>
      </c>
      <c r="C464" t="s">
        <v>585</v>
      </c>
      <c r="D464" t="s">
        <v>10</v>
      </c>
      <c r="E464" t="s">
        <v>14</v>
      </c>
      <c r="F464" t="s">
        <v>21</v>
      </c>
      <c r="G464">
        <v>6</v>
      </c>
      <c r="H464" s="20">
        <v>502.2</v>
      </c>
      <c r="I464">
        <v>3013.2</v>
      </c>
      <c r="J464" s="17" t="str">
        <f>IF('Main Data'!I464&gt;=5000,"High", "Low")</f>
        <v>Low</v>
      </c>
      <c r="K464" s="17">
        <f t="shared" si="63"/>
        <v>2024</v>
      </c>
      <c r="L464" s="17" t="str">
        <f t="shared" si="64"/>
        <v>Danielle Brooks</v>
      </c>
      <c r="M464" s="17" t="str">
        <f t="shared" si="65"/>
        <v>DANIELLE BROOKS</v>
      </c>
      <c r="N464" s="20">
        <f t="shared" si="66"/>
        <v>2711.88</v>
      </c>
      <c r="O464" s="20" t="str">
        <f t="shared" si="67"/>
        <v>Feb-2024</v>
      </c>
      <c r="P464" s="17">
        <f t="shared" si="68"/>
        <v>542.37599999999998</v>
      </c>
      <c r="Q464" s="17" t="str">
        <f t="shared" si="69"/>
        <v>Notebook Furniture</v>
      </c>
      <c r="R464" s="17" t="str">
        <f>IF('sales data'!I464&lt;3000,"Low",IF('sales data'!I464&lt;7999, "Medium","High"))</f>
        <v>Medium</v>
      </c>
      <c r="S464" s="17" t="str">
        <f t="shared" si="70"/>
        <v>Regular</v>
      </c>
      <c r="T464" s="17">
        <f t="shared" si="71"/>
        <v>1325.5633333333333</v>
      </c>
    </row>
    <row r="465" spans="1:20">
      <c r="A465">
        <v>6036</v>
      </c>
      <c r="B465" s="2">
        <v>45347</v>
      </c>
      <c r="C465" t="s">
        <v>731</v>
      </c>
      <c r="D465" t="s">
        <v>25</v>
      </c>
      <c r="E465" t="s">
        <v>20</v>
      </c>
      <c r="F465" t="s">
        <v>26</v>
      </c>
      <c r="G465">
        <v>9</v>
      </c>
      <c r="H465" s="20">
        <v>88.63</v>
      </c>
      <c r="I465">
        <v>797.67</v>
      </c>
      <c r="J465" s="17" t="str">
        <f>IF('Main Data'!I465&gt;=5000,"High", "Low")</f>
        <v>Low</v>
      </c>
      <c r="K465" s="17">
        <f t="shared" si="63"/>
        <v>2024</v>
      </c>
      <c r="L465" s="17" t="str">
        <f t="shared" si="64"/>
        <v>Emily Riggs</v>
      </c>
      <c r="M465" s="17" t="str">
        <f t="shared" si="65"/>
        <v>EMILY RIGGS</v>
      </c>
      <c r="N465" s="20">
        <f t="shared" si="66"/>
        <v>717.90300000000002</v>
      </c>
      <c r="O465" s="20" t="str">
        <f t="shared" si="67"/>
        <v>Feb-2024</v>
      </c>
      <c r="P465" s="17">
        <f t="shared" si="68"/>
        <v>143.58059999999998</v>
      </c>
      <c r="Q465" s="17" t="str">
        <f t="shared" si="69"/>
        <v>Printer Electronics</v>
      </c>
      <c r="R465" s="17" t="str">
        <f>IF('sales data'!I465&lt;3000,"Low",IF('sales data'!I465&lt;7999, "Medium","High"))</f>
        <v>Low</v>
      </c>
      <c r="S465" s="17" t="str">
        <f t="shared" si="70"/>
        <v>First Timer</v>
      </c>
      <c r="T465" s="17">
        <f t="shared" si="71"/>
        <v>1346.2833333333333</v>
      </c>
    </row>
    <row r="466" spans="1:20">
      <c r="A466">
        <v>7054</v>
      </c>
      <c r="B466" s="2">
        <v>45348</v>
      </c>
      <c r="C466" t="s">
        <v>586</v>
      </c>
      <c r="D466" t="s">
        <v>25</v>
      </c>
      <c r="E466" t="s">
        <v>14</v>
      </c>
      <c r="F466" t="s">
        <v>26</v>
      </c>
      <c r="G466">
        <v>1</v>
      </c>
      <c r="H466" s="20">
        <v>621.66999999999996</v>
      </c>
      <c r="I466">
        <v>621.66999999999996</v>
      </c>
      <c r="J466" s="17" t="str">
        <f>IF('Main Data'!I466&gt;=5000,"High", "Low")</f>
        <v>Low</v>
      </c>
      <c r="K466" s="17">
        <f t="shared" si="63"/>
        <v>2024</v>
      </c>
      <c r="L466" s="17" t="str">
        <f t="shared" si="64"/>
        <v>Brian Bauer</v>
      </c>
      <c r="M466" s="17" t="str">
        <f t="shared" si="65"/>
        <v>BRIAN BAUER</v>
      </c>
      <c r="N466" s="20">
        <f t="shared" si="66"/>
        <v>559.50299999999993</v>
      </c>
      <c r="O466" s="20" t="str">
        <f t="shared" si="67"/>
        <v>Feb-2024</v>
      </c>
      <c r="P466" s="17">
        <f t="shared" si="68"/>
        <v>111.90059999999998</v>
      </c>
      <c r="Q466" s="17" t="str">
        <f t="shared" si="69"/>
        <v>Printer Furniture</v>
      </c>
      <c r="R466" s="17" t="str">
        <f>IF('sales data'!I466&lt;3000,"Low",IF('sales data'!I466&lt;7999, "Medium","High"))</f>
        <v>Low</v>
      </c>
      <c r="S466" s="17" t="str">
        <f t="shared" si="70"/>
        <v>Regular</v>
      </c>
      <c r="T466" s="17">
        <f t="shared" si="71"/>
        <v>1477.5133333333333</v>
      </c>
    </row>
    <row r="467" spans="1:20">
      <c r="A467">
        <v>7329</v>
      </c>
      <c r="B467" s="2">
        <v>45349</v>
      </c>
      <c r="C467" t="s">
        <v>89</v>
      </c>
      <c r="D467" t="s">
        <v>10</v>
      </c>
      <c r="E467" t="s">
        <v>11</v>
      </c>
      <c r="F467" t="s">
        <v>21</v>
      </c>
      <c r="G467">
        <v>5</v>
      </c>
      <c r="H467" s="20">
        <v>20.89</v>
      </c>
      <c r="I467">
        <v>104.45</v>
      </c>
      <c r="J467" s="17" t="str">
        <f>IF('Main Data'!I467&gt;=5000,"High", "Low")</f>
        <v>Low</v>
      </c>
      <c r="K467" s="17">
        <f t="shared" si="63"/>
        <v>2024</v>
      </c>
      <c r="L467" s="17" t="str">
        <f t="shared" si="64"/>
        <v>George Curry</v>
      </c>
      <c r="M467" s="17" t="str">
        <f t="shared" si="65"/>
        <v>GEORGE CURRY</v>
      </c>
      <c r="N467" s="20">
        <f t="shared" si="66"/>
        <v>94.00500000000001</v>
      </c>
      <c r="O467" s="20" t="str">
        <f t="shared" si="67"/>
        <v>Feb-2024</v>
      </c>
      <c r="P467" s="17">
        <f t="shared" si="68"/>
        <v>18.800999999999998</v>
      </c>
      <c r="Q467" s="17" t="str">
        <f t="shared" si="69"/>
        <v>Notebook Office Supplies</v>
      </c>
      <c r="R467" s="17" t="str">
        <f>IF('sales data'!I467&lt;3000,"Low",IF('sales data'!I467&lt;7999, "Medium","High"))</f>
        <v>Low</v>
      </c>
      <c r="S467" s="17" t="str">
        <f t="shared" si="70"/>
        <v>Regular</v>
      </c>
      <c r="T467" s="17">
        <f t="shared" si="71"/>
        <v>507.93</v>
      </c>
    </row>
    <row r="468" spans="1:20">
      <c r="A468">
        <v>5596</v>
      </c>
      <c r="B468" s="2">
        <v>45350</v>
      </c>
      <c r="C468" t="s">
        <v>949</v>
      </c>
      <c r="D468" t="s">
        <v>25</v>
      </c>
      <c r="E468" t="s">
        <v>11</v>
      </c>
      <c r="F468" t="s">
        <v>12</v>
      </c>
      <c r="G468">
        <v>7</v>
      </c>
      <c r="H468" s="20">
        <v>618.86</v>
      </c>
      <c r="I468">
        <v>4332.0200000000004</v>
      </c>
      <c r="J468" s="17" t="str">
        <f>IF('Main Data'!I468&gt;=5000,"High", "Low")</f>
        <v>Low</v>
      </c>
      <c r="K468" s="17">
        <f t="shared" si="63"/>
        <v>2024</v>
      </c>
      <c r="L468" s="17" t="str">
        <f t="shared" si="64"/>
        <v>Maria Flores</v>
      </c>
      <c r="M468" s="17" t="str">
        <f t="shared" si="65"/>
        <v>MARIA FLORES</v>
      </c>
      <c r="N468" s="20">
        <f t="shared" si="66"/>
        <v>3898.8180000000002</v>
      </c>
      <c r="O468" s="20" t="str">
        <f t="shared" si="67"/>
        <v>Feb-2024</v>
      </c>
      <c r="P468" s="17">
        <f t="shared" si="68"/>
        <v>779.7636</v>
      </c>
      <c r="Q468" s="17" t="str">
        <f t="shared" si="69"/>
        <v>Monitor Office Supplies</v>
      </c>
      <c r="R468" s="17" t="str">
        <f>IF('sales data'!I468&lt;3000,"Low",IF('sales data'!I468&lt;7999, "Medium","High"))</f>
        <v>Medium</v>
      </c>
      <c r="S468" s="17" t="str">
        <f t="shared" si="70"/>
        <v>Regular</v>
      </c>
      <c r="T468" s="17">
        <f t="shared" si="71"/>
        <v>1686.0466666666669</v>
      </c>
    </row>
    <row r="469" spans="1:20">
      <c r="A469">
        <v>4511</v>
      </c>
      <c r="B469" s="2">
        <v>45351</v>
      </c>
      <c r="C469" t="s">
        <v>428</v>
      </c>
      <c r="D469" t="s">
        <v>10</v>
      </c>
      <c r="E469" t="s">
        <v>20</v>
      </c>
      <c r="F469" t="s">
        <v>18</v>
      </c>
      <c r="G469">
        <v>3</v>
      </c>
      <c r="H469" s="20">
        <v>87.79</v>
      </c>
      <c r="I469">
        <v>263.37</v>
      </c>
      <c r="J469" s="17" t="str">
        <f>IF('Main Data'!I469&gt;=5000,"High", "Low")</f>
        <v>Low</v>
      </c>
      <c r="K469" s="17">
        <f t="shared" si="63"/>
        <v>2024</v>
      </c>
      <c r="L469" s="17" t="str">
        <f t="shared" si="64"/>
        <v>Justin Smith</v>
      </c>
      <c r="M469" s="17" t="str">
        <f t="shared" si="65"/>
        <v>JUSTIN SMITH</v>
      </c>
      <c r="N469" s="20">
        <f t="shared" si="66"/>
        <v>237.03300000000002</v>
      </c>
      <c r="O469" s="20" t="str">
        <f t="shared" si="67"/>
        <v>Feb-2024</v>
      </c>
      <c r="P469" s="17">
        <f t="shared" si="68"/>
        <v>47.406599999999997</v>
      </c>
      <c r="Q469" s="17" t="str">
        <f t="shared" si="69"/>
        <v>Pen Electronics</v>
      </c>
      <c r="R469" s="17" t="str">
        <f>IF('sales data'!I469&lt;3000,"Low",IF('sales data'!I469&lt;7999, "Medium","High"))</f>
        <v>Low</v>
      </c>
      <c r="S469" s="17" t="str">
        <f t="shared" si="70"/>
        <v>Regular</v>
      </c>
      <c r="T469" s="17">
        <f t="shared" si="71"/>
        <v>1566.6133333333335</v>
      </c>
    </row>
    <row r="470" spans="1:20">
      <c r="A470">
        <v>9328</v>
      </c>
      <c r="B470" s="2">
        <v>45352</v>
      </c>
      <c r="C470" t="s">
        <v>240</v>
      </c>
      <c r="D470" t="s">
        <v>10</v>
      </c>
      <c r="E470" t="s">
        <v>20</v>
      </c>
      <c r="F470" t="s">
        <v>26</v>
      </c>
      <c r="G470">
        <v>3</v>
      </c>
      <c r="H470" s="20">
        <v>781.79</v>
      </c>
      <c r="I470">
        <v>2345.37</v>
      </c>
      <c r="J470" s="17" t="str">
        <f>IF('Main Data'!I470&gt;=5000,"High", "Low")</f>
        <v>Low</v>
      </c>
      <c r="K470" s="17">
        <f t="shared" si="63"/>
        <v>2024</v>
      </c>
      <c r="L470" s="17" t="str">
        <f t="shared" si="64"/>
        <v>David Warner</v>
      </c>
      <c r="M470" s="17" t="str">
        <f t="shared" si="65"/>
        <v>DAVID WARNER</v>
      </c>
      <c r="N470" s="20">
        <f t="shared" si="66"/>
        <v>2110.8330000000001</v>
      </c>
      <c r="O470" s="20" t="str">
        <f t="shared" si="67"/>
        <v>Mar-2024</v>
      </c>
      <c r="P470" s="17">
        <f t="shared" si="68"/>
        <v>422.16659999999996</v>
      </c>
      <c r="Q470" s="17" t="str">
        <f t="shared" si="69"/>
        <v>Printer Electronics</v>
      </c>
      <c r="R470" s="17" t="str">
        <f>IF('sales data'!I470&lt;3000,"Low",IF('sales data'!I470&lt;7999, "Medium","High"))</f>
        <v>Low</v>
      </c>
      <c r="S470" s="17" t="str">
        <f t="shared" si="70"/>
        <v>Regular</v>
      </c>
      <c r="T470" s="17">
        <f t="shared" si="71"/>
        <v>2313.5866666666666</v>
      </c>
    </row>
    <row r="471" spans="1:20">
      <c r="A471">
        <v>7023</v>
      </c>
      <c r="B471" s="2">
        <v>45353</v>
      </c>
      <c r="C471" t="s">
        <v>225</v>
      </c>
      <c r="D471" t="s">
        <v>25</v>
      </c>
      <c r="E471" t="s">
        <v>20</v>
      </c>
      <c r="F471" t="s">
        <v>26</v>
      </c>
      <c r="G471">
        <v>9</v>
      </c>
      <c r="H471" s="20">
        <v>423.4</v>
      </c>
      <c r="I471">
        <v>3810.6</v>
      </c>
      <c r="J471" s="17" t="str">
        <f>IF('Main Data'!I471&gt;=5000,"High", "Low")</f>
        <v>Low</v>
      </c>
      <c r="K471" s="17">
        <f t="shared" si="63"/>
        <v>2024</v>
      </c>
      <c r="L471" s="17" t="str">
        <f t="shared" si="64"/>
        <v>Ryan Foster</v>
      </c>
      <c r="M471" s="17" t="str">
        <f t="shared" si="65"/>
        <v>RYAN FOSTER</v>
      </c>
      <c r="N471" s="20">
        <f t="shared" si="66"/>
        <v>3429.54</v>
      </c>
      <c r="O471" s="20" t="str">
        <f t="shared" si="67"/>
        <v>Mar-2024</v>
      </c>
      <c r="P471" s="17">
        <f t="shared" si="68"/>
        <v>685.9079999999999</v>
      </c>
      <c r="Q471" s="17" t="str">
        <f t="shared" si="69"/>
        <v>Printer Electronics</v>
      </c>
      <c r="R471" s="17" t="str">
        <f>IF('sales data'!I471&lt;3000,"Low",IF('sales data'!I471&lt;7999, "Medium","High"))</f>
        <v>Medium</v>
      </c>
      <c r="S471" s="17" t="str">
        <f t="shared" si="70"/>
        <v>Regular</v>
      </c>
      <c r="T471" s="17">
        <f t="shared" si="71"/>
        <v>2139.7800000000002</v>
      </c>
    </row>
    <row r="472" spans="1:20">
      <c r="A472">
        <v>5604</v>
      </c>
      <c r="B472" s="2">
        <v>45353</v>
      </c>
      <c r="C472" t="s">
        <v>675</v>
      </c>
      <c r="D472" t="s">
        <v>17</v>
      </c>
      <c r="E472" t="s">
        <v>20</v>
      </c>
      <c r="F472" t="s">
        <v>18</v>
      </c>
      <c r="G472">
        <v>8</v>
      </c>
      <c r="H472" s="20">
        <v>711.96</v>
      </c>
      <c r="I472">
        <v>5695.68</v>
      </c>
      <c r="J472" s="17" t="str">
        <f>IF('Main Data'!I472&gt;=5000,"High", "Low")</f>
        <v>High</v>
      </c>
      <c r="K472" s="17">
        <f t="shared" si="63"/>
        <v>2024</v>
      </c>
      <c r="L472" s="17" t="str">
        <f t="shared" si="64"/>
        <v>Emily Boyd</v>
      </c>
      <c r="M472" s="17" t="str">
        <f t="shared" si="65"/>
        <v>EMILY BOYD</v>
      </c>
      <c r="N472" s="20">
        <f t="shared" si="66"/>
        <v>5126.1120000000001</v>
      </c>
      <c r="O472" s="20" t="str">
        <f t="shared" si="67"/>
        <v>Mar-2024</v>
      </c>
      <c r="P472" s="17">
        <f t="shared" si="68"/>
        <v>1025.2224000000001</v>
      </c>
      <c r="Q472" s="17" t="str">
        <f t="shared" si="69"/>
        <v>Pen Electronics</v>
      </c>
      <c r="R472" s="17" t="str">
        <f>IF('sales data'!I472&lt;3000,"Low",IF('sales data'!I472&lt;7999, "Medium","High"))</f>
        <v>Medium</v>
      </c>
      <c r="S472" s="17" t="str">
        <f t="shared" si="70"/>
        <v>Regular</v>
      </c>
      <c r="T472" s="17">
        <f t="shared" si="71"/>
        <v>3950.5499999999997</v>
      </c>
    </row>
    <row r="473" spans="1:20">
      <c r="A473">
        <v>5056</v>
      </c>
      <c r="B473" s="2">
        <v>45354</v>
      </c>
      <c r="C473" t="s">
        <v>422</v>
      </c>
      <c r="D473" t="s">
        <v>10</v>
      </c>
      <c r="E473" t="s">
        <v>11</v>
      </c>
      <c r="F473" t="s">
        <v>15</v>
      </c>
      <c r="G473">
        <v>5</v>
      </c>
      <c r="H473" s="20">
        <v>19.670000000000002</v>
      </c>
      <c r="I473">
        <v>98.350000000000009</v>
      </c>
      <c r="J473" s="17" t="str">
        <f>IF('Main Data'!I473&gt;=5000,"High", "Low")</f>
        <v>Low</v>
      </c>
      <c r="K473" s="17">
        <f t="shared" si="63"/>
        <v>2024</v>
      </c>
      <c r="L473" s="17" t="str">
        <f t="shared" si="64"/>
        <v>Amber Duran</v>
      </c>
      <c r="M473" s="17" t="str">
        <f t="shared" si="65"/>
        <v>AMBER DURAN</v>
      </c>
      <c r="N473" s="20">
        <f t="shared" si="66"/>
        <v>88.515000000000015</v>
      </c>
      <c r="O473" s="20" t="str">
        <f t="shared" si="67"/>
        <v>Mar-2024</v>
      </c>
      <c r="P473" s="17">
        <f t="shared" si="68"/>
        <v>17.702999999999999</v>
      </c>
      <c r="Q473" s="17" t="str">
        <f t="shared" si="69"/>
        <v>Table Office Supplies</v>
      </c>
      <c r="R473" s="17" t="str">
        <f>IF('sales data'!I473&lt;3000,"Low",IF('sales data'!I473&lt;7999, "Medium","High"))</f>
        <v>Low</v>
      </c>
      <c r="S473" s="17" t="str">
        <f t="shared" si="70"/>
        <v>Regular</v>
      </c>
      <c r="T473" s="17">
        <f t="shared" si="71"/>
        <v>3201.5433333333335</v>
      </c>
    </row>
    <row r="474" spans="1:20">
      <c r="A474">
        <v>5506</v>
      </c>
      <c r="B474" s="2">
        <v>45354</v>
      </c>
      <c r="C474" t="s">
        <v>957</v>
      </c>
      <c r="D474" t="s">
        <v>17</v>
      </c>
      <c r="E474" t="s">
        <v>20</v>
      </c>
      <c r="F474" t="s">
        <v>35</v>
      </c>
      <c r="G474">
        <v>2</v>
      </c>
      <c r="H474" s="20">
        <v>980.17</v>
      </c>
      <c r="I474">
        <v>1960.34</v>
      </c>
      <c r="J474" s="17" t="str">
        <f>IF('Main Data'!I474&gt;=5000,"High", "Low")</f>
        <v>Low</v>
      </c>
      <c r="K474" s="17">
        <f t="shared" si="63"/>
        <v>2024</v>
      </c>
      <c r="L474" s="17" t="str">
        <f t="shared" si="64"/>
        <v>Gregory Riley</v>
      </c>
      <c r="M474" s="17" t="str">
        <f t="shared" si="65"/>
        <v>GREGORY RILEY</v>
      </c>
      <c r="N474" s="20">
        <f t="shared" si="66"/>
        <v>1764.306</v>
      </c>
      <c r="O474" s="20" t="str">
        <f t="shared" si="67"/>
        <v>Mar-2024</v>
      </c>
      <c r="P474" s="17">
        <f t="shared" si="68"/>
        <v>352.8612</v>
      </c>
      <c r="Q474" s="17" t="str">
        <f t="shared" si="69"/>
        <v>Laptop Electronics</v>
      </c>
      <c r="R474" s="17" t="str">
        <f>IF('sales data'!I474&lt;3000,"Low",IF('sales data'!I474&lt;7999, "Medium","High"))</f>
        <v>Low</v>
      </c>
      <c r="S474" s="17" t="str">
        <f t="shared" si="70"/>
        <v>First Timer</v>
      </c>
      <c r="T474" s="17">
        <f t="shared" si="71"/>
        <v>2584.7900000000004</v>
      </c>
    </row>
    <row r="475" spans="1:20">
      <c r="A475">
        <v>9929</v>
      </c>
      <c r="B475" s="2">
        <v>45356</v>
      </c>
      <c r="C475" t="s">
        <v>399</v>
      </c>
      <c r="D475" t="s">
        <v>10</v>
      </c>
      <c r="E475" t="s">
        <v>11</v>
      </c>
      <c r="F475" t="s">
        <v>26</v>
      </c>
      <c r="G475">
        <v>5</v>
      </c>
      <c r="H475" s="20">
        <v>276.3</v>
      </c>
      <c r="I475">
        <v>1381.5</v>
      </c>
      <c r="J475" s="17" t="str">
        <f>IF('Main Data'!I475&gt;=5000,"High", "Low")</f>
        <v>Low</v>
      </c>
      <c r="K475" s="17">
        <f t="shared" si="63"/>
        <v>2024</v>
      </c>
      <c r="L475" s="17" t="str">
        <f t="shared" si="64"/>
        <v>Christopher Grant</v>
      </c>
      <c r="M475" s="17" t="str">
        <f t="shared" si="65"/>
        <v>CHRISTOPHER GRANT</v>
      </c>
      <c r="N475" s="20">
        <f t="shared" si="66"/>
        <v>1243.3500000000001</v>
      </c>
      <c r="O475" s="20" t="str">
        <f t="shared" si="67"/>
        <v>Mar-2024</v>
      </c>
      <c r="P475" s="17">
        <f t="shared" si="68"/>
        <v>248.67</v>
      </c>
      <c r="Q475" s="17" t="str">
        <f t="shared" si="69"/>
        <v>Printer Office Supplies</v>
      </c>
      <c r="R475" s="17" t="str">
        <f>IF('sales data'!I475&lt;3000,"Low",IF('sales data'!I475&lt;7999, "Medium","High"))</f>
        <v>Low</v>
      </c>
      <c r="S475" s="17" t="str">
        <f t="shared" si="70"/>
        <v>Regular</v>
      </c>
      <c r="T475" s="17">
        <f t="shared" si="71"/>
        <v>1146.73</v>
      </c>
    </row>
    <row r="476" spans="1:20">
      <c r="A476">
        <v>9541</v>
      </c>
      <c r="B476" s="2">
        <v>45356</v>
      </c>
      <c r="C476" t="s">
        <v>780</v>
      </c>
      <c r="D476" t="s">
        <v>10</v>
      </c>
      <c r="E476" t="s">
        <v>14</v>
      </c>
      <c r="F476" t="s">
        <v>12</v>
      </c>
      <c r="G476">
        <v>9</v>
      </c>
      <c r="H476" s="20">
        <v>136.44</v>
      </c>
      <c r="I476">
        <v>1227.96</v>
      </c>
      <c r="J476" s="17" t="str">
        <f>IF('Main Data'!I476&gt;=5000,"High", "Low")</f>
        <v>Low</v>
      </c>
      <c r="K476" s="17">
        <f t="shared" si="63"/>
        <v>2024</v>
      </c>
      <c r="L476" s="17" t="str">
        <f t="shared" si="64"/>
        <v>Heather Rodriguez</v>
      </c>
      <c r="M476" s="17" t="str">
        <f t="shared" si="65"/>
        <v>HEATHER RODRIGUEZ</v>
      </c>
      <c r="N476" s="20">
        <f t="shared" si="66"/>
        <v>1105.164</v>
      </c>
      <c r="O476" s="20" t="str">
        <f t="shared" si="67"/>
        <v>Mar-2024</v>
      </c>
      <c r="P476" s="17">
        <f t="shared" si="68"/>
        <v>221.03280000000001</v>
      </c>
      <c r="Q476" s="17" t="str">
        <f t="shared" si="69"/>
        <v>Monitor Furniture</v>
      </c>
      <c r="R476" s="17" t="str">
        <f>IF('sales data'!I476&lt;3000,"Low",IF('sales data'!I476&lt;7999, "Medium","High"))</f>
        <v>Low</v>
      </c>
      <c r="S476" s="17" t="str">
        <f t="shared" si="70"/>
        <v>Regular</v>
      </c>
      <c r="T476" s="17">
        <f t="shared" si="71"/>
        <v>1523.2666666666667</v>
      </c>
    </row>
    <row r="477" spans="1:20">
      <c r="A477">
        <v>7720</v>
      </c>
      <c r="B477" s="2">
        <v>45358</v>
      </c>
      <c r="C477" t="s">
        <v>211</v>
      </c>
      <c r="D477" t="s">
        <v>17</v>
      </c>
      <c r="E477" t="s">
        <v>11</v>
      </c>
      <c r="F477" t="s">
        <v>12</v>
      </c>
      <c r="G477">
        <v>3</v>
      </c>
      <c r="H477" s="20">
        <v>361.08</v>
      </c>
      <c r="I477">
        <v>1083.24</v>
      </c>
      <c r="J477" s="17" t="str">
        <f>IF('Main Data'!I477&gt;=5000,"High", "Low")</f>
        <v>Low</v>
      </c>
      <c r="K477" s="17">
        <f t="shared" si="63"/>
        <v>2024</v>
      </c>
      <c r="L477" s="17" t="str">
        <f t="shared" si="64"/>
        <v>Paul Nelson</v>
      </c>
      <c r="M477" s="17" t="str">
        <f t="shared" si="65"/>
        <v>PAUL NELSON</v>
      </c>
      <c r="N477" s="20">
        <f t="shared" si="66"/>
        <v>974.91599999999994</v>
      </c>
      <c r="O477" s="20" t="str">
        <f t="shared" si="67"/>
        <v>Mar-2024</v>
      </c>
      <c r="P477" s="17">
        <f t="shared" si="68"/>
        <v>194.98319999999998</v>
      </c>
      <c r="Q477" s="17" t="str">
        <f t="shared" si="69"/>
        <v>Monitor Office Supplies</v>
      </c>
      <c r="R477" s="17" t="str">
        <f>IF('sales data'!I477&lt;3000,"Low",IF('sales data'!I477&lt;7999, "Medium","High"))</f>
        <v>Low</v>
      </c>
      <c r="S477" s="17" t="str">
        <f t="shared" si="70"/>
        <v>Regular</v>
      </c>
      <c r="T477" s="17">
        <f t="shared" si="71"/>
        <v>1230.8999999999999</v>
      </c>
    </row>
    <row r="478" spans="1:20">
      <c r="A478">
        <v>6971</v>
      </c>
      <c r="B478" s="2">
        <v>45359</v>
      </c>
      <c r="C478" t="s">
        <v>269</v>
      </c>
      <c r="D478" t="s">
        <v>17</v>
      </c>
      <c r="E478" t="s">
        <v>11</v>
      </c>
      <c r="F478" t="s">
        <v>18</v>
      </c>
      <c r="G478">
        <v>5</v>
      </c>
      <c r="H478" s="20">
        <v>414.37</v>
      </c>
      <c r="I478">
        <v>2071.85</v>
      </c>
      <c r="J478" s="17" t="str">
        <f>IF('Main Data'!I478&gt;=5000,"High", "Low")</f>
        <v>Low</v>
      </c>
      <c r="K478" s="17">
        <f t="shared" si="63"/>
        <v>2024</v>
      </c>
      <c r="L478" s="17" t="str">
        <f t="shared" si="64"/>
        <v>Chad French</v>
      </c>
      <c r="M478" s="17" t="str">
        <f t="shared" si="65"/>
        <v>CHAD FRENCH</v>
      </c>
      <c r="N478" s="20">
        <f t="shared" si="66"/>
        <v>1864.665</v>
      </c>
      <c r="O478" s="20" t="str">
        <f t="shared" si="67"/>
        <v>Mar-2024</v>
      </c>
      <c r="P478" s="17">
        <f t="shared" si="68"/>
        <v>372.93299999999999</v>
      </c>
      <c r="Q478" s="17" t="str">
        <f t="shared" si="69"/>
        <v>Pen Office Supplies</v>
      </c>
      <c r="R478" s="17" t="str">
        <f>IF('sales data'!I478&lt;3000,"Low",IF('sales data'!I478&lt;7999, "Medium","High"))</f>
        <v>Low</v>
      </c>
      <c r="S478" s="17" t="str">
        <f t="shared" si="70"/>
        <v>Regular</v>
      </c>
      <c r="T478" s="17">
        <f t="shared" si="71"/>
        <v>1461.0166666666664</v>
      </c>
    </row>
    <row r="479" spans="1:20">
      <c r="A479">
        <v>1311</v>
      </c>
      <c r="B479" s="2">
        <v>45359</v>
      </c>
      <c r="C479" t="s">
        <v>787</v>
      </c>
      <c r="D479" t="s">
        <v>17</v>
      </c>
      <c r="E479" t="s">
        <v>14</v>
      </c>
      <c r="F479" t="s">
        <v>12</v>
      </c>
      <c r="G479">
        <v>4</v>
      </c>
      <c r="H479" s="20">
        <v>366.54</v>
      </c>
      <c r="I479">
        <v>1466.16</v>
      </c>
      <c r="J479" s="17" t="str">
        <f>IF('Main Data'!I479&gt;=5000,"High", "Low")</f>
        <v>Low</v>
      </c>
      <c r="K479" s="17">
        <f t="shared" si="63"/>
        <v>2024</v>
      </c>
      <c r="L479" s="17" t="str">
        <f t="shared" si="64"/>
        <v>Christine Davis</v>
      </c>
      <c r="M479" s="17" t="str">
        <f t="shared" si="65"/>
        <v>CHRISTINE DAVIS</v>
      </c>
      <c r="N479" s="20">
        <f t="shared" si="66"/>
        <v>1319.5440000000001</v>
      </c>
      <c r="O479" s="20" t="str">
        <f t="shared" si="67"/>
        <v>Mar-2024</v>
      </c>
      <c r="P479" s="17">
        <f t="shared" si="68"/>
        <v>263.90879999999999</v>
      </c>
      <c r="Q479" s="17" t="str">
        <f t="shared" si="69"/>
        <v>Monitor Furniture</v>
      </c>
      <c r="R479" s="17" t="str">
        <f>IF('sales data'!I479&lt;3000,"Low",IF('sales data'!I479&lt;7999, "Medium","High"))</f>
        <v>Low</v>
      </c>
      <c r="S479" s="17" t="str">
        <f t="shared" si="70"/>
        <v>First Timer</v>
      </c>
      <c r="T479" s="17">
        <f t="shared" si="71"/>
        <v>1540.4166666666667</v>
      </c>
    </row>
    <row r="480" spans="1:20">
      <c r="A480">
        <v>6386</v>
      </c>
      <c r="B480" s="2">
        <v>45360</v>
      </c>
      <c r="C480" t="s">
        <v>708</v>
      </c>
      <c r="D480" t="s">
        <v>31</v>
      </c>
      <c r="E480" t="s">
        <v>11</v>
      </c>
      <c r="F480" t="s">
        <v>26</v>
      </c>
      <c r="G480">
        <v>6</v>
      </c>
      <c r="H480" s="20">
        <v>864.17</v>
      </c>
      <c r="I480">
        <v>5185.0200000000004</v>
      </c>
      <c r="J480" s="17" t="str">
        <f>IF('Main Data'!I480&gt;=5000,"High", "Low")</f>
        <v>High</v>
      </c>
      <c r="K480" s="17">
        <f t="shared" si="63"/>
        <v>2024</v>
      </c>
      <c r="L480" s="17" t="str">
        <f t="shared" si="64"/>
        <v>Jennifer Rowe</v>
      </c>
      <c r="M480" s="17" t="str">
        <f t="shared" si="65"/>
        <v>JENNIFER ROWE</v>
      </c>
      <c r="N480" s="20">
        <f t="shared" si="66"/>
        <v>4666.518</v>
      </c>
      <c r="O480" s="20" t="str">
        <f t="shared" si="67"/>
        <v>Mar-2024</v>
      </c>
      <c r="P480" s="17">
        <f t="shared" si="68"/>
        <v>933.30360000000007</v>
      </c>
      <c r="Q480" s="17" t="str">
        <f t="shared" si="69"/>
        <v>Printer Office Supplies</v>
      </c>
      <c r="R480" s="17" t="str">
        <f>IF('sales data'!I480&lt;3000,"Low",IF('sales data'!I480&lt;7999, "Medium","High"))</f>
        <v>Medium</v>
      </c>
      <c r="S480" s="17" t="str">
        <f t="shared" si="70"/>
        <v>Regular</v>
      </c>
      <c r="T480" s="17">
        <f t="shared" si="71"/>
        <v>2907.6766666666667</v>
      </c>
    </row>
    <row r="481" spans="1:20">
      <c r="A481">
        <v>9815</v>
      </c>
      <c r="B481" s="2">
        <v>45361</v>
      </c>
      <c r="C481" t="s">
        <v>785</v>
      </c>
      <c r="D481" t="s">
        <v>17</v>
      </c>
      <c r="E481" t="s">
        <v>14</v>
      </c>
      <c r="F481" t="s">
        <v>43</v>
      </c>
      <c r="G481">
        <v>6</v>
      </c>
      <c r="H481" s="20">
        <v>310.10000000000002</v>
      </c>
      <c r="I481">
        <v>1860.6</v>
      </c>
      <c r="J481" s="17" t="str">
        <f>IF('Main Data'!I481&gt;=5000,"High", "Low")</f>
        <v>Low</v>
      </c>
      <c r="K481" s="17">
        <f t="shared" si="63"/>
        <v>2024</v>
      </c>
      <c r="L481" s="17" t="str">
        <f t="shared" si="64"/>
        <v>Stacy Leon</v>
      </c>
      <c r="M481" s="17" t="str">
        <f t="shared" si="65"/>
        <v>STACY LEON</v>
      </c>
      <c r="N481" s="20">
        <f t="shared" si="66"/>
        <v>1674.5400000000002</v>
      </c>
      <c r="O481" s="20" t="str">
        <f t="shared" si="67"/>
        <v>Mar-2024</v>
      </c>
      <c r="P481" s="17">
        <f t="shared" si="68"/>
        <v>334.90799999999996</v>
      </c>
      <c r="Q481" s="17" t="str">
        <f t="shared" si="69"/>
        <v>Chair Furniture</v>
      </c>
      <c r="R481" s="17" t="str">
        <f>IF('sales data'!I481&lt;3000,"Low",IF('sales data'!I481&lt;7999, "Medium","High"))</f>
        <v>Low</v>
      </c>
      <c r="S481" s="17" t="str">
        <f t="shared" si="70"/>
        <v>Regular</v>
      </c>
      <c r="T481" s="17">
        <f t="shared" si="71"/>
        <v>2837.26</v>
      </c>
    </row>
    <row r="482" spans="1:20">
      <c r="A482">
        <v>2695</v>
      </c>
      <c r="B482" s="2">
        <v>45361</v>
      </c>
      <c r="C482" t="s">
        <v>970</v>
      </c>
      <c r="D482" t="s">
        <v>10</v>
      </c>
      <c r="E482" t="s">
        <v>14</v>
      </c>
      <c r="F482" t="s">
        <v>43</v>
      </c>
      <c r="G482">
        <v>7</v>
      </c>
      <c r="H482" s="20">
        <v>616.80999999999995</v>
      </c>
      <c r="I482">
        <v>4317.67</v>
      </c>
      <c r="J482" s="17" t="str">
        <f>IF('Main Data'!I482&gt;=5000,"High", "Low")</f>
        <v>Low</v>
      </c>
      <c r="K482" s="17">
        <f t="shared" si="63"/>
        <v>2024</v>
      </c>
      <c r="L482" s="17" t="str">
        <f t="shared" si="64"/>
        <v>Justin Gonzalez</v>
      </c>
      <c r="M482" s="17" t="str">
        <f t="shared" si="65"/>
        <v>JUSTIN GONZALEZ</v>
      </c>
      <c r="N482" s="20">
        <f t="shared" si="66"/>
        <v>3885.9030000000002</v>
      </c>
      <c r="O482" s="20" t="str">
        <f t="shared" si="67"/>
        <v>Mar-2024</v>
      </c>
      <c r="P482" s="17">
        <f t="shared" si="68"/>
        <v>777.18060000000003</v>
      </c>
      <c r="Q482" s="17" t="str">
        <f t="shared" si="69"/>
        <v>Chair Furniture</v>
      </c>
      <c r="R482" s="17" t="str">
        <f>IF('sales data'!I482&lt;3000,"Low",IF('sales data'!I482&lt;7999, "Medium","High"))</f>
        <v>Medium</v>
      </c>
      <c r="S482" s="17" t="str">
        <f t="shared" si="70"/>
        <v>First Timer</v>
      </c>
      <c r="T482" s="17">
        <f t="shared" si="71"/>
        <v>3787.7633333333338</v>
      </c>
    </row>
    <row r="483" spans="1:20">
      <c r="A483">
        <v>9222</v>
      </c>
      <c r="B483" s="2">
        <v>45362</v>
      </c>
      <c r="C483" t="s">
        <v>137</v>
      </c>
      <c r="D483" t="s">
        <v>31</v>
      </c>
      <c r="E483" t="s">
        <v>14</v>
      </c>
      <c r="F483" t="s">
        <v>35</v>
      </c>
      <c r="G483">
        <v>5</v>
      </c>
      <c r="H483" s="20">
        <v>594.33000000000004</v>
      </c>
      <c r="I483">
        <v>2971.65</v>
      </c>
      <c r="J483" s="17" t="str">
        <f>IF('Main Data'!I483&gt;=5000,"High", "Low")</f>
        <v>Low</v>
      </c>
      <c r="K483" s="17">
        <f t="shared" si="63"/>
        <v>2024</v>
      </c>
      <c r="L483" s="17" t="str">
        <f t="shared" si="64"/>
        <v>Tiffany Liu</v>
      </c>
      <c r="M483" s="17" t="str">
        <f t="shared" si="65"/>
        <v>TIFFANY LIU</v>
      </c>
      <c r="N483" s="20">
        <f t="shared" si="66"/>
        <v>2674.4850000000001</v>
      </c>
      <c r="O483" s="20" t="str">
        <f t="shared" si="67"/>
        <v>Mar-2024</v>
      </c>
      <c r="P483" s="17">
        <f t="shared" si="68"/>
        <v>534.89700000000005</v>
      </c>
      <c r="Q483" s="17" t="str">
        <f t="shared" si="69"/>
        <v>Laptop Furniture</v>
      </c>
      <c r="R483" s="17" t="str">
        <f>IF('sales data'!I483&lt;3000,"Low",IF('sales data'!I483&lt;7999, "Medium","High"))</f>
        <v>Low</v>
      </c>
      <c r="S483" s="17" t="str">
        <f t="shared" si="70"/>
        <v>Regular</v>
      </c>
      <c r="T483" s="17">
        <f t="shared" si="71"/>
        <v>3049.9733333333334</v>
      </c>
    </row>
    <row r="484" spans="1:20">
      <c r="A484">
        <v>5038</v>
      </c>
      <c r="B484" s="2">
        <v>45362</v>
      </c>
      <c r="C484" t="s">
        <v>270</v>
      </c>
      <c r="D484" t="s">
        <v>25</v>
      </c>
      <c r="E484" t="s">
        <v>20</v>
      </c>
      <c r="F484" t="s">
        <v>12</v>
      </c>
      <c r="G484">
        <v>4</v>
      </c>
      <c r="H484" s="20">
        <v>378.96</v>
      </c>
      <c r="I484">
        <v>1515.84</v>
      </c>
      <c r="J484" s="17" t="str">
        <f>IF('Main Data'!I484&gt;=5000,"High", "Low")</f>
        <v>Low</v>
      </c>
      <c r="K484" s="17">
        <f t="shared" si="63"/>
        <v>2024</v>
      </c>
      <c r="L484" s="17" t="str">
        <f t="shared" si="64"/>
        <v>Gina Davis</v>
      </c>
      <c r="M484" s="17" t="str">
        <f t="shared" si="65"/>
        <v>GINA DAVIS</v>
      </c>
      <c r="N484" s="20">
        <f t="shared" si="66"/>
        <v>1364.2559999999999</v>
      </c>
      <c r="O484" s="20" t="str">
        <f t="shared" si="67"/>
        <v>Mar-2024</v>
      </c>
      <c r="P484" s="17">
        <f t="shared" si="68"/>
        <v>272.85119999999995</v>
      </c>
      <c r="Q484" s="17" t="str">
        <f t="shared" si="69"/>
        <v>Monitor Electronics</v>
      </c>
      <c r="R484" s="17" t="str">
        <f>IF('sales data'!I484&lt;3000,"Low",IF('sales data'!I484&lt;7999, "Medium","High"))</f>
        <v>Low</v>
      </c>
      <c r="S484" s="17" t="str">
        <f t="shared" si="70"/>
        <v>Regular</v>
      </c>
      <c r="T484" s="17">
        <f t="shared" si="71"/>
        <v>2935.0533333333333</v>
      </c>
    </row>
    <row r="485" spans="1:20">
      <c r="A485">
        <v>2431</v>
      </c>
      <c r="B485" s="2">
        <v>45365</v>
      </c>
      <c r="C485" t="s">
        <v>636</v>
      </c>
      <c r="D485" t="s">
        <v>10</v>
      </c>
      <c r="E485" t="s">
        <v>11</v>
      </c>
      <c r="F485" t="s">
        <v>15</v>
      </c>
      <c r="G485">
        <v>5</v>
      </c>
      <c r="H485" s="20">
        <v>484.39</v>
      </c>
      <c r="I485">
        <v>2421.9499999999998</v>
      </c>
      <c r="J485" s="17" t="str">
        <f>IF('Main Data'!I485&gt;=5000,"High", "Low")</f>
        <v>Low</v>
      </c>
      <c r="K485" s="17">
        <f t="shared" si="63"/>
        <v>2024</v>
      </c>
      <c r="L485" s="17" t="str">
        <f t="shared" si="64"/>
        <v>Paul Robbins</v>
      </c>
      <c r="M485" s="17" t="str">
        <f t="shared" si="65"/>
        <v>PAUL ROBBINS</v>
      </c>
      <c r="N485" s="20">
        <f t="shared" si="66"/>
        <v>2179.7550000000001</v>
      </c>
      <c r="O485" s="20" t="str">
        <f t="shared" si="67"/>
        <v>Mar-2024</v>
      </c>
      <c r="P485" s="17">
        <f t="shared" si="68"/>
        <v>435.95099999999996</v>
      </c>
      <c r="Q485" s="17" t="str">
        <f t="shared" si="69"/>
        <v>Table Office Supplies</v>
      </c>
      <c r="R485" s="17" t="str">
        <f>IF('sales data'!I485&lt;3000,"Low",IF('sales data'!I485&lt;7999, "Medium","High"))</f>
        <v>Low</v>
      </c>
      <c r="S485" s="17" t="str">
        <f t="shared" si="70"/>
        <v>Regular</v>
      </c>
      <c r="T485" s="17">
        <f t="shared" si="71"/>
        <v>2303.1466666666665</v>
      </c>
    </row>
    <row r="486" spans="1:20">
      <c r="A486">
        <v>8672</v>
      </c>
      <c r="B486" s="2">
        <v>45365</v>
      </c>
      <c r="C486" t="s">
        <v>995</v>
      </c>
      <c r="D486" t="s">
        <v>31</v>
      </c>
      <c r="E486" t="s">
        <v>20</v>
      </c>
      <c r="F486" t="s">
        <v>18</v>
      </c>
      <c r="G486">
        <v>2</v>
      </c>
      <c r="H486" s="20">
        <v>728.72</v>
      </c>
      <c r="I486">
        <v>1457.44</v>
      </c>
      <c r="J486" s="17" t="str">
        <f>IF('Main Data'!I486&gt;=5000,"High", "Low")</f>
        <v>Low</v>
      </c>
      <c r="K486" s="17">
        <f t="shared" si="63"/>
        <v>2024</v>
      </c>
      <c r="L486" s="17" t="str">
        <f t="shared" si="64"/>
        <v>Jacob Jennings</v>
      </c>
      <c r="M486" s="17" t="str">
        <f t="shared" si="65"/>
        <v>JACOB JENNINGS</v>
      </c>
      <c r="N486" s="20">
        <f t="shared" si="66"/>
        <v>1311.6960000000001</v>
      </c>
      <c r="O486" s="20" t="str">
        <f t="shared" si="67"/>
        <v>Mar-2024</v>
      </c>
      <c r="P486" s="17">
        <f t="shared" si="68"/>
        <v>262.33920000000001</v>
      </c>
      <c r="Q486" s="17" t="str">
        <f t="shared" si="69"/>
        <v>Pen Electronics</v>
      </c>
      <c r="R486" s="17" t="str">
        <f>IF('sales data'!I486&lt;3000,"Low",IF('sales data'!I486&lt;7999, "Medium","High"))</f>
        <v>Low</v>
      </c>
      <c r="S486" s="17" t="str">
        <f t="shared" si="70"/>
        <v>Regular</v>
      </c>
      <c r="T486" s="17">
        <f t="shared" si="71"/>
        <v>1798.4099999999999</v>
      </c>
    </row>
    <row r="487" spans="1:20">
      <c r="A487">
        <v>1319</v>
      </c>
      <c r="B487" s="2">
        <v>45366</v>
      </c>
      <c r="C487" t="s">
        <v>562</v>
      </c>
      <c r="D487" t="s">
        <v>10</v>
      </c>
      <c r="E487" t="s">
        <v>14</v>
      </c>
      <c r="F487" t="s">
        <v>26</v>
      </c>
      <c r="G487">
        <v>8</v>
      </c>
      <c r="H487" s="20">
        <v>14.89</v>
      </c>
      <c r="I487">
        <v>119.12</v>
      </c>
      <c r="J487" s="17" t="str">
        <f>IF('Main Data'!I487&gt;=5000,"High", "Low")</f>
        <v>Low</v>
      </c>
      <c r="K487" s="17">
        <f t="shared" si="63"/>
        <v>2024</v>
      </c>
      <c r="L487" s="17" t="str">
        <f t="shared" si="64"/>
        <v>Nathan Cruz</v>
      </c>
      <c r="M487" s="17" t="str">
        <f t="shared" si="65"/>
        <v>NATHAN CRUZ</v>
      </c>
      <c r="N487" s="20">
        <f t="shared" si="66"/>
        <v>107.20800000000001</v>
      </c>
      <c r="O487" s="20" t="str">
        <f t="shared" si="67"/>
        <v>Mar-2024</v>
      </c>
      <c r="P487" s="17">
        <f t="shared" si="68"/>
        <v>21.441600000000001</v>
      </c>
      <c r="Q487" s="17" t="str">
        <f t="shared" si="69"/>
        <v>Printer Furniture</v>
      </c>
      <c r="R487" s="17" t="str">
        <f>IF('sales data'!I487&lt;3000,"Low",IF('sales data'!I487&lt;7999, "Medium","High"))</f>
        <v>Low</v>
      </c>
      <c r="S487" s="17" t="str">
        <f t="shared" si="70"/>
        <v>Regular</v>
      </c>
      <c r="T487" s="17">
        <f t="shared" si="71"/>
        <v>1332.8366666666666</v>
      </c>
    </row>
    <row r="488" spans="1:20">
      <c r="A488">
        <v>8364</v>
      </c>
      <c r="B488" s="2">
        <v>45366</v>
      </c>
      <c r="C488" t="s">
        <v>763</v>
      </c>
      <c r="D488" t="s">
        <v>17</v>
      </c>
      <c r="E488" t="s">
        <v>20</v>
      </c>
      <c r="F488" t="s">
        <v>21</v>
      </c>
      <c r="G488">
        <v>7</v>
      </c>
      <c r="H488" s="20">
        <v>455.87</v>
      </c>
      <c r="I488">
        <v>3191.09</v>
      </c>
      <c r="J488" s="17" t="str">
        <f>IF('Main Data'!I488&gt;=5000,"High", "Low")</f>
        <v>Low</v>
      </c>
      <c r="K488" s="17">
        <f t="shared" si="63"/>
        <v>2024</v>
      </c>
      <c r="L488" s="17" t="str">
        <f t="shared" si="64"/>
        <v>Michael Simon</v>
      </c>
      <c r="M488" s="17" t="str">
        <f t="shared" si="65"/>
        <v>MICHAEL SIMON</v>
      </c>
      <c r="N488" s="20">
        <f t="shared" si="66"/>
        <v>2871.9810000000002</v>
      </c>
      <c r="O488" s="20" t="str">
        <f t="shared" si="67"/>
        <v>Mar-2024</v>
      </c>
      <c r="P488" s="17">
        <f t="shared" si="68"/>
        <v>574.39620000000002</v>
      </c>
      <c r="Q488" s="17" t="str">
        <f t="shared" si="69"/>
        <v>Notebook Electronics</v>
      </c>
      <c r="R488" s="17" t="str">
        <f>IF('sales data'!I488&lt;3000,"Low",IF('sales data'!I488&lt;7999, "Medium","High"))</f>
        <v>Medium</v>
      </c>
      <c r="S488" s="17" t="str">
        <f t="shared" si="70"/>
        <v>Regular</v>
      </c>
      <c r="T488" s="17">
        <f t="shared" si="71"/>
        <v>1589.2166666666665</v>
      </c>
    </row>
    <row r="489" spans="1:20">
      <c r="A489">
        <v>2860</v>
      </c>
      <c r="B489" s="2">
        <v>45366</v>
      </c>
      <c r="C489" t="s">
        <v>896</v>
      </c>
      <c r="D489" t="s">
        <v>25</v>
      </c>
      <c r="E489" t="s">
        <v>11</v>
      </c>
      <c r="F489" t="s">
        <v>12</v>
      </c>
      <c r="G489">
        <v>6</v>
      </c>
      <c r="H489" s="20">
        <v>481.26</v>
      </c>
      <c r="I489">
        <v>2887.56</v>
      </c>
      <c r="J489" s="17" t="str">
        <f>IF('Main Data'!I489&gt;=5000,"High", "Low")</f>
        <v>Low</v>
      </c>
      <c r="K489" s="17">
        <f t="shared" si="63"/>
        <v>2024</v>
      </c>
      <c r="L489" s="17" t="str">
        <f t="shared" si="64"/>
        <v>Natasha Carter</v>
      </c>
      <c r="M489" s="17" t="str">
        <f t="shared" si="65"/>
        <v>NATASHA CARTER</v>
      </c>
      <c r="N489" s="20">
        <f t="shared" si="66"/>
        <v>2598.8040000000001</v>
      </c>
      <c r="O489" s="20" t="str">
        <f t="shared" si="67"/>
        <v>Mar-2024</v>
      </c>
      <c r="P489" s="17">
        <f t="shared" si="68"/>
        <v>519.76080000000002</v>
      </c>
      <c r="Q489" s="17" t="str">
        <f t="shared" si="69"/>
        <v>Monitor Office Supplies</v>
      </c>
      <c r="R489" s="17" t="str">
        <f>IF('sales data'!I489&lt;3000,"Low",IF('sales data'!I489&lt;7999, "Medium","High"))</f>
        <v>Low</v>
      </c>
      <c r="S489" s="17" t="str">
        <f t="shared" si="70"/>
        <v>First Timer</v>
      </c>
      <c r="T489" s="17">
        <f t="shared" si="71"/>
        <v>2065.9233333333336</v>
      </c>
    </row>
    <row r="490" spans="1:20">
      <c r="A490">
        <v>8503</v>
      </c>
      <c r="B490" s="2">
        <v>45367</v>
      </c>
      <c r="C490" t="s">
        <v>136</v>
      </c>
      <c r="D490" t="s">
        <v>25</v>
      </c>
      <c r="E490" t="s">
        <v>11</v>
      </c>
      <c r="F490" t="s">
        <v>26</v>
      </c>
      <c r="G490">
        <v>4</v>
      </c>
      <c r="H490" s="20">
        <v>279.42</v>
      </c>
      <c r="I490">
        <v>1117.68</v>
      </c>
      <c r="J490" s="17" t="str">
        <f>IF('Main Data'!I490&gt;=5000,"High", "Low")</f>
        <v>Low</v>
      </c>
      <c r="K490" s="17">
        <f t="shared" si="63"/>
        <v>2024</v>
      </c>
      <c r="L490" s="17" t="str">
        <f t="shared" si="64"/>
        <v>Heather Williams</v>
      </c>
      <c r="M490" s="17" t="str">
        <f t="shared" si="65"/>
        <v>HEATHER WILLIAMS</v>
      </c>
      <c r="N490" s="20">
        <f t="shared" si="66"/>
        <v>1005.912</v>
      </c>
      <c r="O490" s="20" t="str">
        <f t="shared" si="67"/>
        <v>Mar-2024</v>
      </c>
      <c r="P490" s="17">
        <f t="shared" si="68"/>
        <v>201.1824</v>
      </c>
      <c r="Q490" s="17" t="str">
        <f t="shared" si="69"/>
        <v>Printer Office Supplies</v>
      </c>
      <c r="R490" s="17" t="str">
        <f>IF('sales data'!I490&lt;3000,"Low",IF('sales data'!I490&lt;7999, "Medium","High"))</f>
        <v>Low</v>
      </c>
      <c r="S490" s="17" t="str">
        <f t="shared" si="70"/>
        <v>Regular</v>
      </c>
      <c r="T490" s="17">
        <f t="shared" si="71"/>
        <v>2398.7766666666666</v>
      </c>
    </row>
    <row r="491" spans="1:20">
      <c r="A491">
        <v>9375</v>
      </c>
      <c r="B491" s="2">
        <v>45367</v>
      </c>
      <c r="C491" t="s">
        <v>297</v>
      </c>
      <c r="D491" t="s">
        <v>17</v>
      </c>
      <c r="E491" t="s">
        <v>14</v>
      </c>
      <c r="F491" t="s">
        <v>35</v>
      </c>
      <c r="G491">
        <v>6</v>
      </c>
      <c r="H491" s="20">
        <v>755.19</v>
      </c>
      <c r="I491">
        <v>4531.1400000000003</v>
      </c>
      <c r="J491" s="17" t="str">
        <f>IF('Main Data'!I491&gt;=5000,"High", "Low")</f>
        <v>Low</v>
      </c>
      <c r="K491" s="17">
        <f t="shared" si="63"/>
        <v>2024</v>
      </c>
      <c r="L491" s="17" t="str">
        <f t="shared" si="64"/>
        <v>Darrell Graham</v>
      </c>
      <c r="M491" s="17" t="str">
        <f t="shared" si="65"/>
        <v>DARRELL GRAHAM</v>
      </c>
      <c r="N491" s="20">
        <f t="shared" si="66"/>
        <v>4078.0260000000003</v>
      </c>
      <c r="O491" s="20" t="str">
        <f t="shared" si="67"/>
        <v>Mar-2024</v>
      </c>
      <c r="P491" s="17">
        <f t="shared" si="68"/>
        <v>815.60520000000008</v>
      </c>
      <c r="Q491" s="17" t="str">
        <f t="shared" si="69"/>
        <v>Laptop Furniture</v>
      </c>
      <c r="R491" s="17" t="str">
        <f>IF('sales data'!I491&lt;3000,"Low",IF('sales data'!I491&lt;7999, "Medium","High"))</f>
        <v>Medium</v>
      </c>
      <c r="S491" s="17" t="str">
        <f t="shared" si="70"/>
        <v>Regular</v>
      </c>
      <c r="T491" s="17">
        <f t="shared" si="71"/>
        <v>2845.4600000000005</v>
      </c>
    </row>
    <row r="492" spans="1:20">
      <c r="A492">
        <v>6261</v>
      </c>
      <c r="B492" s="2">
        <v>45369</v>
      </c>
      <c r="C492" t="s">
        <v>947</v>
      </c>
      <c r="D492" t="s">
        <v>17</v>
      </c>
      <c r="E492" t="s">
        <v>14</v>
      </c>
      <c r="F492" t="s">
        <v>26</v>
      </c>
      <c r="G492">
        <v>8</v>
      </c>
      <c r="H492" s="20">
        <v>213.63</v>
      </c>
      <c r="I492">
        <v>1709.04</v>
      </c>
      <c r="J492" s="17" t="str">
        <f>IF('Main Data'!I492&gt;=5000,"High", "Low")</f>
        <v>Low</v>
      </c>
      <c r="K492" s="17">
        <f t="shared" si="63"/>
        <v>2024</v>
      </c>
      <c r="L492" s="17" t="str">
        <f t="shared" si="64"/>
        <v>Kevin Morgan</v>
      </c>
      <c r="M492" s="17" t="str">
        <f t="shared" si="65"/>
        <v>KEVIN MORGAN</v>
      </c>
      <c r="N492" s="20">
        <f t="shared" si="66"/>
        <v>1538.136</v>
      </c>
      <c r="O492" s="20" t="str">
        <f t="shared" si="67"/>
        <v>Mar-2024</v>
      </c>
      <c r="P492" s="17">
        <f t="shared" si="68"/>
        <v>307.62719999999996</v>
      </c>
      <c r="Q492" s="17" t="str">
        <f t="shared" si="69"/>
        <v>Printer Furniture</v>
      </c>
      <c r="R492" s="17" t="str">
        <f>IF('sales data'!I492&lt;3000,"Low",IF('sales data'!I492&lt;7999, "Medium","High"))</f>
        <v>Low</v>
      </c>
      <c r="S492" s="17" t="str">
        <f t="shared" si="70"/>
        <v>Regular</v>
      </c>
      <c r="T492" s="17">
        <f t="shared" si="71"/>
        <v>2452.6200000000003</v>
      </c>
    </row>
    <row r="493" spans="1:20">
      <c r="A493">
        <v>5836</v>
      </c>
      <c r="B493" s="2">
        <v>45370</v>
      </c>
      <c r="C493" t="s">
        <v>727</v>
      </c>
      <c r="D493" t="s">
        <v>10</v>
      </c>
      <c r="E493" t="s">
        <v>14</v>
      </c>
      <c r="F493" t="s">
        <v>35</v>
      </c>
      <c r="G493">
        <v>6</v>
      </c>
      <c r="H493" s="20">
        <v>113.07</v>
      </c>
      <c r="I493">
        <v>678.42</v>
      </c>
      <c r="J493" s="17" t="str">
        <f>IF('Main Data'!I493&gt;=5000,"High", "Low")</f>
        <v>Low</v>
      </c>
      <c r="K493" s="17">
        <f t="shared" si="63"/>
        <v>2024</v>
      </c>
      <c r="L493" s="17" t="str">
        <f t="shared" si="64"/>
        <v>Lori Carter</v>
      </c>
      <c r="M493" s="17" t="str">
        <f t="shared" si="65"/>
        <v>LORI CARTER</v>
      </c>
      <c r="N493" s="20">
        <f t="shared" si="66"/>
        <v>610.57799999999997</v>
      </c>
      <c r="O493" s="20" t="str">
        <f t="shared" si="67"/>
        <v>Mar-2024</v>
      </c>
      <c r="P493" s="17">
        <f t="shared" si="68"/>
        <v>122.11559999999999</v>
      </c>
      <c r="Q493" s="17" t="str">
        <f t="shared" si="69"/>
        <v>Laptop Furniture</v>
      </c>
      <c r="R493" s="17" t="str">
        <f>IF('sales data'!I493&lt;3000,"Low",IF('sales data'!I493&lt;7999, "Medium","High"))</f>
        <v>Low</v>
      </c>
      <c r="S493" s="17" t="str">
        <f t="shared" si="70"/>
        <v>Regular</v>
      </c>
      <c r="T493" s="17">
        <f t="shared" si="71"/>
        <v>2306.2000000000003</v>
      </c>
    </row>
    <row r="494" spans="1:20">
      <c r="A494">
        <v>1581</v>
      </c>
      <c r="B494" s="2">
        <v>45371</v>
      </c>
      <c r="C494" t="s">
        <v>452</v>
      </c>
      <c r="D494" t="s">
        <v>17</v>
      </c>
      <c r="E494" t="s">
        <v>14</v>
      </c>
      <c r="F494" t="s">
        <v>15</v>
      </c>
      <c r="G494">
        <v>3</v>
      </c>
      <c r="H494" s="20">
        <v>819.12</v>
      </c>
      <c r="I494">
        <v>2457.36</v>
      </c>
      <c r="J494" s="17" t="str">
        <f>IF('Main Data'!I494&gt;=5000,"High", "Low")</f>
        <v>Low</v>
      </c>
      <c r="K494" s="17">
        <f t="shared" si="63"/>
        <v>2024</v>
      </c>
      <c r="L494" s="17" t="str">
        <f t="shared" si="64"/>
        <v>Sarah Martin</v>
      </c>
      <c r="M494" s="17" t="str">
        <f t="shared" si="65"/>
        <v>SARAH MARTIN</v>
      </c>
      <c r="N494" s="20">
        <f t="shared" si="66"/>
        <v>2211.6239999999998</v>
      </c>
      <c r="O494" s="20" t="str">
        <f t="shared" si="67"/>
        <v>Mar-2024</v>
      </c>
      <c r="P494" s="17">
        <f t="shared" si="68"/>
        <v>442.32479999999998</v>
      </c>
      <c r="Q494" s="17" t="str">
        <f t="shared" si="69"/>
        <v>Table Furniture</v>
      </c>
      <c r="R494" s="17" t="str">
        <f>IF('sales data'!I494&lt;3000,"Low",IF('sales data'!I494&lt;7999, "Medium","High"))</f>
        <v>Low</v>
      </c>
      <c r="S494" s="17" t="str">
        <f t="shared" si="70"/>
        <v>Regular</v>
      </c>
      <c r="T494" s="17">
        <f t="shared" si="71"/>
        <v>1614.9399999999998</v>
      </c>
    </row>
    <row r="495" spans="1:20">
      <c r="A495">
        <v>8901</v>
      </c>
      <c r="B495" s="2">
        <v>45371</v>
      </c>
      <c r="C495" t="s">
        <v>725</v>
      </c>
      <c r="D495" t="s">
        <v>31</v>
      </c>
      <c r="E495" t="s">
        <v>11</v>
      </c>
      <c r="F495" t="s">
        <v>12</v>
      </c>
      <c r="G495">
        <v>1</v>
      </c>
      <c r="H495" s="20">
        <v>991.34</v>
      </c>
      <c r="I495">
        <v>991.34</v>
      </c>
      <c r="J495" s="17" t="str">
        <f>IF('Main Data'!I495&gt;=5000,"High", "Low")</f>
        <v>Low</v>
      </c>
      <c r="K495" s="17">
        <f t="shared" si="63"/>
        <v>2024</v>
      </c>
      <c r="L495" s="17" t="str">
        <f t="shared" si="64"/>
        <v>Jimmy Ellis</v>
      </c>
      <c r="M495" s="17" t="str">
        <f t="shared" si="65"/>
        <v>JIMMY ELLIS</v>
      </c>
      <c r="N495" s="20">
        <f t="shared" si="66"/>
        <v>892.20600000000002</v>
      </c>
      <c r="O495" s="20" t="str">
        <f t="shared" si="67"/>
        <v>Mar-2024</v>
      </c>
      <c r="P495" s="17">
        <f t="shared" si="68"/>
        <v>178.44120000000001</v>
      </c>
      <c r="Q495" s="17" t="str">
        <f t="shared" si="69"/>
        <v>Monitor Office Supplies</v>
      </c>
      <c r="R495" s="17" t="str">
        <f>IF('sales data'!I495&lt;3000,"Low",IF('sales data'!I495&lt;7999, "Medium","High"))</f>
        <v>Low</v>
      </c>
      <c r="S495" s="17" t="str">
        <f t="shared" si="70"/>
        <v>Regular</v>
      </c>
      <c r="T495" s="17">
        <f t="shared" si="71"/>
        <v>1375.7066666666667</v>
      </c>
    </row>
    <row r="496" spans="1:20">
      <c r="A496">
        <v>1933</v>
      </c>
      <c r="B496" s="2">
        <v>45372</v>
      </c>
      <c r="C496" t="s">
        <v>651</v>
      </c>
      <c r="D496" t="s">
        <v>17</v>
      </c>
      <c r="E496" t="s">
        <v>20</v>
      </c>
      <c r="F496" t="s">
        <v>29</v>
      </c>
      <c r="G496">
        <v>1</v>
      </c>
      <c r="H496" s="20">
        <v>651</v>
      </c>
      <c r="I496">
        <v>651</v>
      </c>
      <c r="J496" s="17" t="str">
        <f>IF('Main Data'!I496&gt;=5000,"High", "Low")</f>
        <v>Low</v>
      </c>
      <c r="K496" s="17">
        <f t="shared" si="63"/>
        <v>2024</v>
      </c>
      <c r="L496" s="17" t="str">
        <f t="shared" si="64"/>
        <v>Jesse Reynolds</v>
      </c>
      <c r="M496" s="17" t="str">
        <f t="shared" si="65"/>
        <v>JESSE REYNOLDS</v>
      </c>
      <c r="N496" s="20">
        <f t="shared" si="66"/>
        <v>585.9</v>
      </c>
      <c r="O496" s="20" t="str">
        <f t="shared" si="67"/>
        <v>Mar-2024</v>
      </c>
      <c r="P496" s="17">
        <f t="shared" si="68"/>
        <v>117.17999999999999</v>
      </c>
      <c r="Q496" s="17" t="str">
        <f t="shared" si="69"/>
        <v>Desk Electronics</v>
      </c>
      <c r="R496" s="17" t="str">
        <f>IF('sales data'!I496&lt;3000,"Low",IF('sales data'!I496&lt;7999, "Medium","High"))</f>
        <v>Low</v>
      </c>
      <c r="S496" s="17" t="str">
        <f t="shared" si="70"/>
        <v>Regular</v>
      </c>
      <c r="T496" s="17">
        <f t="shared" si="71"/>
        <v>1366.5666666666668</v>
      </c>
    </row>
    <row r="497" spans="1:20">
      <c r="A497">
        <v>9567</v>
      </c>
      <c r="B497" s="2">
        <v>45372</v>
      </c>
      <c r="C497" t="s">
        <v>762</v>
      </c>
      <c r="D497" t="s">
        <v>17</v>
      </c>
      <c r="E497" t="s">
        <v>20</v>
      </c>
      <c r="F497" t="s">
        <v>15</v>
      </c>
      <c r="G497">
        <v>9</v>
      </c>
      <c r="H497" s="20">
        <v>105.71</v>
      </c>
      <c r="I497">
        <v>951.39</v>
      </c>
      <c r="J497" s="17" t="str">
        <f>IF('Main Data'!I497&gt;=5000,"High", "Low")</f>
        <v>Low</v>
      </c>
      <c r="K497" s="17">
        <f t="shared" si="63"/>
        <v>2024</v>
      </c>
      <c r="L497" s="17" t="str">
        <f t="shared" si="64"/>
        <v>Shane Glover</v>
      </c>
      <c r="M497" s="17" t="str">
        <f t="shared" si="65"/>
        <v>SHANE GLOVER</v>
      </c>
      <c r="N497" s="20">
        <f t="shared" si="66"/>
        <v>856.25099999999998</v>
      </c>
      <c r="O497" s="20" t="str">
        <f t="shared" si="67"/>
        <v>Mar-2024</v>
      </c>
      <c r="P497" s="17">
        <f t="shared" si="68"/>
        <v>171.25019999999998</v>
      </c>
      <c r="Q497" s="17" t="str">
        <f t="shared" si="69"/>
        <v>Table Electronics</v>
      </c>
      <c r="R497" s="17" t="str">
        <f>IF('sales data'!I497&lt;3000,"Low",IF('sales data'!I497&lt;7999, "Medium","High"))</f>
        <v>Low</v>
      </c>
      <c r="S497" s="17" t="str">
        <f t="shared" si="70"/>
        <v>Regular</v>
      </c>
      <c r="T497" s="17">
        <f t="shared" si="71"/>
        <v>864.57666666666671</v>
      </c>
    </row>
    <row r="498" spans="1:20">
      <c r="A498">
        <v>1999</v>
      </c>
      <c r="B498" s="2">
        <v>45373</v>
      </c>
      <c r="C498" t="s">
        <v>194</v>
      </c>
      <c r="D498" t="s">
        <v>10</v>
      </c>
      <c r="E498" t="s">
        <v>11</v>
      </c>
      <c r="F498" t="s">
        <v>43</v>
      </c>
      <c r="G498">
        <v>7</v>
      </c>
      <c r="H498" s="20">
        <v>875.95</v>
      </c>
      <c r="I498">
        <v>6131.6500000000005</v>
      </c>
      <c r="J498" s="17" t="str">
        <f>IF('Main Data'!I498&gt;=5000,"High", "Low")</f>
        <v>High</v>
      </c>
      <c r="K498" s="17">
        <f t="shared" si="63"/>
        <v>2024</v>
      </c>
      <c r="L498" s="17" t="str">
        <f t="shared" si="64"/>
        <v>Renee Johnson</v>
      </c>
      <c r="M498" s="17" t="str">
        <f t="shared" si="65"/>
        <v>RENEE JOHNSON</v>
      </c>
      <c r="N498" s="20">
        <f t="shared" si="66"/>
        <v>5518.4850000000006</v>
      </c>
      <c r="O498" s="20" t="str">
        <f t="shared" si="67"/>
        <v>Mar-2024</v>
      </c>
      <c r="P498" s="17">
        <f t="shared" si="68"/>
        <v>1103.6970000000001</v>
      </c>
      <c r="Q498" s="17" t="str">
        <f t="shared" si="69"/>
        <v>Chair Office Supplies</v>
      </c>
      <c r="R498" s="17" t="str">
        <f>IF('sales data'!I498&lt;3000,"Low",IF('sales data'!I498&lt;7999, "Medium","High"))</f>
        <v>Medium</v>
      </c>
      <c r="S498" s="17" t="str">
        <f t="shared" si="70"/>
        <v>Regular</v>
      </c>
      <c r="T498" s="17">
        <f t="shared" si="71"/>
        <v>2578.0133333333338</v>
      </c>
    </row>
    <row r="499" spans="1:20">
      <c r="A499">
        <v>2309</v>
      </c>
      <c r="B499" s="2">
        <v>45373</v>
      </c>
      <c r="C499" t="s">
        <v>781</v>
      </c>
      <c r="D499" t="s">
        <v>17</v>
      </c>
      <c r="E499" t="s">
        <v>20</v>
      </c>
      <c r="F499" t="s">
        <v>12</v>
      </c>
      <c r="G499">
        <v>2</v>
      </c>
      <c r="H499" s="20">
        <v>827.81</v>
      </c>
      <c r="I499">
        <v>1655.62</v>
      </c>
      <c r="J499" s="17" t="str">
        <f>IF('Main Data'!I499&gt;=5000,"High", "Low")</f>
        <v>Low</v>
      </c>
      <c r="K499" s="17">
        <f t="shared" si="63"/>
        <v>2024</v>
      </c>
      <c r="L499" s="17" t="str">
        <f t="shared" si="64"/>
        <v>Victor Vasquez</v>
      </c>
      <c r="M499" s="17" t="str">
        <f t="shared" si="65"/>
        <v>VICTOR VASQUEZ</v>
      </c>
      <c r="N499" s="20">
        <f t="shared" si="66"/>
        <v>1490.058</v>
      </c>
      <c r="O499" s="20" t="str">
        <f t="shared" si="67"/>
        <v>Mar-2024</v>
      </c>
      <c r="P499" s="17">
        <f t="shared" si="68"/>
        <v>298.01159999999999</v>
      </c>
      <c r="Q499" s="17" t="str">
        <f t="shared" si="69"/>
        <v>Monitor Electronics</v>
      </c>
      <c r="R499" s="17" t="str">
        <f>IF('sales data'!I499&lt;3000,"Low",IF('sales data'!I499&lt;7999, "Medium","High"))</f>
        <v>Low</v>
      </c>
      <c r="S499" s="17" t="str">
        <f t="shared" si="70"/>
        <v>First Timer</v>
      </c>
      <c r="T499" s="17">
        <f t="shared" si="71"/>
        <v>2912.8866666666668</v>
      </c>
    </row>
    <row r="500" spans="1:20">
      <c r="A500">
        <v>7590</v>
      </c>
      <c r="B500" s="2">
        <v>45373</v>
      </c>
      <c r="C500" t="s">
        <v>912</v>
      </c>
      <c r="D500" t="s">
        <v>25</v>
      </c>
      <c r="E500" t="s">
        <v>14</v>
      </c>
      <c r="F500" t="s">
        <v>43</v>
      </c>
      <c r="G500">
        <v>6</v>
      </c>
      <c r="H500" s="20">
        <v>640.83000000000004</v>
      </c>
      <c r="I500">
        <v>3844.98</v>
      </c>
      <c r="J500" s="17" t="str">
        <f>IF('Main Data'!I500&gt;=5000,"High", "Low")</f>
        <v>Low</v>
      </c>
      <c r="K500" s="17">
        <f t="shared" si="63"/>
        <v>2024</v>
      </c>
      <c r="L500" s="17" t="str">
        <f t="shared" si="64"/>
        <v>James Mckee</v>
      </c>
      <c r="M500" s="17" t="str">
        <f t="shared" si="65"/>
        <v>JAMES MCKEE</v>
      </c>
      <c r="N500" s="20">
        <f t="shared" si="66"/>
        <v>3460.4820000000004</v>
      </c>
      <c r="O500" s="20" t="str">
        <f t="shared" si="67"/>
        <v>Mar-2024</v>
      </c>
      <c r="P500" s="17">
        <f t="shared" si="68"/>
        <v>692.09640000000002</v>
      </c>
      <c r="Q500" s="17" t="str">
        <f t="shared" si="69"/>
        <v>Chair Furniture</v>
      </c>
      <c r="R500" s="17" t="str">
        <f>IF('sales data'!I500&lt;3000,"Low",IF('sales data'!I500&lt;7999, "Medium","High"))</f>
        <v>Medium</v>
      </c>
      <c r="S500" s="17" t="str">
        <f t="shared" si="70"/>
        <v>Regular</v>
      </c>
      <c r="T500" s="17">
        <f t="shared" si="71"/>
        <v>3877.4166666666665</v>
      </c>
    </row>
    <row r="501" spans="1:20">
      <c r="A501">
        <v>9806</v>
      </c>
      <c r="B501" s="2">
        <v>45374</v>
      </c>
      <c r="C501" t="s">
        <v>449</v>
      </c>
      <c r="D501" t="s">
        <v>25</v>
      </c>
      <c r="E501" t="s">
        <v>14</v>
      </c>
      <c r="F501" t="s">
        <v>35</v>
      </c>
      <c r="G501">
        <v>8</v>
      </c>
      <c r="H501" s="20">
        <v>89.31</v>
      </c>
      <c r="I501">
        <v>714.48</v>
      </c>
      <c r="J501" s="17" t="str">
        <f>IF('Main Data'!I501&gt;=5000,"High", "Low")</f>
        <v>Low</v>
      </c>
      <c r="K501" s="17">
        <f t="shared" si="63"/>
        <v>2024</v>
      </c>
      <c r="L501" s="17" t="str">
        <f t="shared" si="64"/>
        <v>Jennifer Martin</v>
      </c>
      <c r="M501" s="17" t="str">
        <f t="shared" si="65"/>
        <v>JENNIFER MARTIN</v>
      </c>
      <c r="N501" s="20">
        <f t="shared" si="66"/>
        <v>643.03200000000004</v>
      </c>
      <c r="O501" s="20" t="str">
        <f t="shared" si="67"/>
        <v>Mar-2024</v>
      </c>
      <c r="P501" s="17">
        <f t="shared" si="68"/>
        <v>128.60640000000001</v>
      </c>
      <c r="Q501" s="17" t="str">
        <f t="shared" si="69"/>
        <v>Laptop Furniture</v>
      </c>
      <c r="R501" s="17" t="str">
        <f>IF('sales data'!I501&lt;3000,"Low",IF('sales data'!I501&lt;7999, "Medium","High"))</f>
        <v>Low</v>
      </c>
      <c r="S501" s="17" t="str">
        <f t="shared" si="70"/>
        <v>Regular</v>
      </c>
      <c r="T501" s="17">
        <f t="shared" si="71"/>
        <v>2071.6933333333332</v>
      </c>
    </row>
    <row r="502" spans="1:20">
      <c r="A502">
        <v>6660</v>
      </c>
      <c r="B502" s="2">
        <v>45375</v>
      </c>
      <c r="C502" t="s">
        <v>635</v>
      </c>
      <c r="D502" t="s">
        <v>17</v>
      </c>
      <c r="E502" t="s">
        <v>11</v>
      </c>
      <c r="F502" t="s">
        <v>26</v>
      </c>
      <c r="G502">
        <v>5</v>
      </c>
      <c r="H502" s="20">
        <v>523.89</v>
      </c>
      <c r="I502">
        <v>2619.4499999999998</v>
      </c>
      <c r="J502" s="17" t="str">
        <f>IF('Main Data'!I502&gt;=5000,"High", "Low")</f>
        <v>Low</v>
      </c>
      <c r="K502" s="17">
        <f t="shared" si="63"/>
        <v>2024</v>
      </c>
      <c r="L502" s="17" t="str">
        <f t="shared" si="64"/>
        <v>Lauren Hernandez</v>
      </c>
      <c r="M502" s="17" t="str">
        <f t="shared" si="65"/>
        <v>LAUREN HERNANDEZ</v>
      </c>
      <c r="N502" s="20">
        <f t="shared" si="66"/>
        <v>2357.5050000000001</v>
      </c>
      <c r="O502" s="20" t="str">
        <f t="shared" si="67"/>
        <v>Mar-2024</v>
      </c>
      <c r="P502" s="17">
        <f t="shared" si="68"/>
        <v>471.50099999999998</v>
      </c>
      <c r="Q502" s="17" t="str">
        <f t="shared" si="69"/>
        <v>Printer Office Supplies</v>
      </c>
      <c r="R502" s="17" t="str">
        <f>IF('sales data'!I502&lt;3000,"Low",IF('sales data'!I502&lt;7999, "Medium","High"))</f>
        <v>Low</v>
      </c>
      <c r="S502" s="17" t="str">
        <f t="shared" si="70"/>
        <v>Regular</v>
      </c>
      <c r="T502" s="17">
        <f t="shared" si="71"/>
        <v>2392.9699999999998</v>
      </c>
    </row>
    <row r="503" spans="1:20">
      <c r="A503">
        <v>8370</v>
      </c>
      <c r="B503" s="2">
        <v>45376</v>
      </c>
      <c r="C503" t="s">
        <v>869</v>
      </c>
      <c r="D503" t="s">
        <v>25</v>
      </c>
      <c r="E503" t="s">
        <v>14</v>
      </c>
      <c r="F503" t="s">
        <v>12</v>
      </c>
      <c r="G503">
        <v>6</v>
      </c>
      <c r="H503" s="20">
        <v>374.08</v>
      </c>
      <c r="I503">
        <v>2244.48</v>
      </c>
      <c r="J503" s="17" t="str">
        <f>IF('Main Data'!I503&gt;=5000,"High", "Low")</f>
        <v>Low</v>
      </c>
      <c r="K503" s="17">
        <f t="shared" si="63"/>
        <v>2024</v>
      </c>
      <c r="L503" s="17" t="str">
        <f t="shared" si="64"/>
        <v>Amy Calhoun</v>
      </c>
      <c r="M503" s="17" t="str">
        <f t="shared" si="65"/>
        <v>AMY CALHOUN</v>
      </c>
      <c r="N503" s="20">
        <f t="shared" si="66"/>
        <v>2020.0319999999997</v>
      </c>
      <c r="O503" s="20" t="str">
        <f t="shared" si="67"/>
        <v>Mar-2024</v>
      </c>
      <c r="P503" s="17">
        <f t="shared" si="68"/>
        <v>404.00639999999999</v>
      </c>
      <c r="Q503" s="17" t="str">
        <f t="shared" si="69"/>
        <v>Monitor Furniture</v>
      </c>
      <c r="R503" s="17" t="str">
        <f>IF('sales data'!I503&lt;3000,"Low",IF('sales data'!I503&lt;7999, "Medium","High"))</f>
        <v>Low</v>
      </c>
      <c r="S503" s="17" t="str">
        <f t="shared" si="70"/>
        <v>Regular</v>
      </c>
      <c r="T503" s="17">
        <f t="shared" si="71"/>
        <v>1859.47</v>
      </c>
    </row>
    <row r="504" spans="1:20">
      <c r="A504">
        <v>3414</v>
      </c>
      <c r="B504" s="2">
        <v>45378</v>
      </c>
      <c r="C504" t="s">
        <v>351</v>
      </c>
      <c r="D504" t="s">
        <v>31</v>
      </c>
      <c r="E504" t="s">
        <v>20</v>
      </c>
      <c r="F504" t="s">
        <v>15</v>
      </c>
      <c r="G504">
        <v>5</v>
      </c>
      <c r="H504" s="20">
        <v>456.87</v>
      </c>
      <c r="I504">
        <v>2284.35</v>
      </c>
      <c r="J504" s="17" t="str">
        <f>IF('Main Data'!I504&gt;=5000,"High", "Low")</f>
        <v>Low</v>
      </c>
      <c r="K504" s="17">
        <f t="shared" si="63"/>
        <v>2024</v>
      </c>
      <c r="L504" s="17" t="str">
        <f t="shared" si="64"/>
        <v>David Miller</v>
      </c>
      <c r="M504" s="17" t="str">
        <f t="shared" si="65"/>
        <v>DAVID MILLER</v>
      </c>
      <c r="N504" s="20">
        <f t="shared" si="66"/>
        <v>2055.915</v>
      </c>
      <c r="O504" s="20" t="str">
        <f t="shared" si="67"/>
        <v>Mar-2024</v>
      </c>
      <c r="P504" s="17">
        <f t="shared" si="68"/>
        <v>411.18299999999999</v>
      </c>
      <c r="Q504" s="17" t="str">
        <f t="shared" si="69"/>
        <v>Table Electronics</v>
      </c>
      <c r="R504" s="17" t="str">
        <f>IF('sales data'!I504&lt;3000,"Low",IF('sales data'!I504&lt;7999, "Medium","High"))</f>
        <v>Low</v>
      </c>
      <c r="S504" s="17" t="str">
        <f t="shared" si="70"/>
        <v>Regular</v>
      </c>
      <c r="T504" s="17">
        <f t="shared" si="71"/>
        <v>2382.7600000000002</v>
      </c>
    </row>
    <row r="505" spans="1:20">
      <c r="A505">
        <v>2673</v>
      </c>
      <c r="B505" s="2">
        <v>45378</v>
      </c>
      <c r="C505" t="s">
        <v>696</v>
      </c>
      <c r="D505" t="s">
        <v>17</v>
      </c>
      <c r="E505" t="s">
        <v>14</v>
      </c>
      <c r="F505" t="s">
        <v>18</v>
      </c>
      <c r="G505">
        <v>9</v>
      </c>
      <c r="H505" s="20">
        <v>244.5</v>
      </c>
      <c r="I505">
        <v>2200.5</v>
      </c>
      <c r="J505" s="17" t="str">
        <f>IF('Main Data'!I505&gt;=5000,"High", "Low")</f>
        <v>Low</v>
      </c>
      <c r="K505" s="17">
        <f t="shared" si="63"/>
        <v>2024</v>
      </c>
      <c r="L505" s="17" t="str">
        <f t="shared" si="64"/>
        <v>Phillip Harvey</v>
      </c>
      <c r="M505" s="17" t="str">
        <f t="shared" si="65"/>
        <v>PHILLIP HARVEY</v>
      </c>
      <c r="N505" s="20">
        <f t="shared" si="66"/>
        <v>1980.45</v>
      </c>
      <c r="O505" s="20" t="str">
        <f t="shared" si="67"/>
        <v>Mar-2024</v>
      </c>
      <c r="P505" s="17">
        <f t="shared" si="68"/>
        <v>396.09</v>
      </c>
      <c r="Q505" s="17" t="str">
        <f t="shared" si="69"/>
        <v>Pen Furniture</v>
      </c>
      <c r="R505" s="17" t="str">
        <f>IF('sales data'!I505&lt;3000,"Low",IF('sales data'!I505&lt;7999, "Medium","High"))</f>
        <v>Low</v>
      </c>
      <c r="S505" s="17" t="str">
        <f t="shared" si="70"/>
        <v>Regular</v>
      </c>
      <c r="T505" s="17">
        <f t="shared" si="71"/>
        <v>2243.11</v>
      </c>
    </row>
    <row r="506" spans="1:20">
      <c r="A506">
        <v>1598</v>
      </c>
      <c r="B506" s="2">
        <v>45379</v>
      </c>
      <c r="C506" t="s">
        <v>139</v>
      </c>
      <c r="D506" t="s">
        <v>25</v>
      </c>
      <c r="E506" t="s">
        <v>20</v>
      </c>
      <c r="F506" t="s">
        <v>35</v>
      </c>
      <c r="G506">
        <v>7</v>
      </c>
      <c r="H506" s="20">
        <v>100.67</v>
      </c>
      <c r="I506">
        <v>704.69</v>
      </c>
      <c r="J506" s="17" t="str">
        <f>IF('Main Data'!I506&gt;=5000,"High", "Low")</f>
        <v>Low</v>
      </c>
      <c r="K506" s="17">
        <f t="shared" si="63"/>
        <v>2024</v>
      </c>
      <c r="L506" s="17" t="str">
        <f t="shared" si="64"/>
        <v>Donna Rasmussen</v>
      </c>
      <c r="M506" s="17" t="str">
        <f t="shared" si="65"/>
        <v>DONNA RASMUSSEN</v>
      </c>
      <c r="N506" s="20">
        <f t="shared" si="66"/>
        <v>634.221</v>
      </c>
      <c r="O506" s="20" t="str">
        <f t="shared" si="67"/>
        <v>Mar-2024</v>
      </c>
      <c r="P506" s="17">
        <f t="shared" si="68"/>
        <v>126.8442</v>
      </c>
      <c r="Q506" s="17" t="str">
        <f t="shared" si="69"/>
        <v>Laptop Electronics</v>
      </c>
      <c r="R506" s="17" t="str">
        <f>IF('sales data'!I506&lt;3000,"Low",IF('sales data'!I506&lt;7999, "Medium","High"))</f>
        <v>Low</v>
      </c>
      <c r="S506" s="17" t="str">
        <f t="shared" si="70"/>
        <v>Regular</v>
      </c>
      <c r="T506" s="17">
        <f t="shared" si="71"/>
        <v>1729.846666666667</v>
      </c>
    </row>
    <row r="507" spans="1:20">
      <c r="A507">
        <v>7807</v>
      </c>
      <c r="B507" s="2">
        <v>45380</v>
      </c>
      <c r="C507" t="s">
        <v>205</v>
      </c>
      <c r="D507" t="s">
        <v>31</v>
      </c>
      <c r="E507" t="s">
        <v>11</v>
      </c>
      <c r="F507" t="s">
        <v>21</v>
      </c>
      <c r="G507">
        <v>1</v>
      </c>
      <c r="H507" s="20">
        <v>770.59</v>
      </c>
      <c r="I507">
        <v>770.59</v>
      </c>
      <c r="J507" s="17" t="str">
        <f>IF('Main Data'!I507&gt;=5000,"High", "Low")</f>
        <v>Low</v>
      </c>
      <c r="K507" s="17">
        <f t="shared" si="63"/>
        <v>2024</v>
      </c>
      <c r="L507" s="17" t="str">
        <f t="shared" si="64"/>
        <v>Kathleen Walker</v>
      </c>
      <c r="M507" s="17" t="str">
        <f t="shared" si="65"/>
        <v>KATHLEEN WALKER</v>
      </c>
      <c r="N507" s="20">
        <f t="shared" si="66"/>
        <v>693.53100000000006</v>
      </c>
      <c r="O507" s="20" t="str">
        <f t="shared" si="67"/>
        <v>Mar-2024</v>
      </c>
      <c r="P507" s="17">
        <f t="shared" si="68"/>
        <v>138.7062</v>
      </c>
      <c r="Q507" s="17" t="str">
        <f t="shared" si="69"/>
        <v>Notebook Office Supplies</v>
      </c>
      <c r="R507" s="17" t="str">
        <f>IF('sales data'!I507&lt;3000,"Low",IF('sales data'!I507&lt;7999, "Medium","High"))</f>
        <v>Low</v>
      </c>
      <c r="S507" s="17" t="str">
        <f t="shared" si="70"/>
        <v>Regular</v>
      </c>
      <c r="T507" s="17">
        <f t="shared" si="71"/>
        <v>1225.26</v>
      </c>
    </row>
    <row r="508" spans="1:20">
      <c r="A508">
        <v>8489</v>
      </c>
      <c r="B508" s="2">
        <v>45380</v>
      </c>
      <c r="C508" t="s">
        <v>984</v>
      </c>
      <c r="D508" t="s">
        <v>10</v>
      </c>
      <c r="E508" t="s">
        <v>14</v>
      </c>
      <c r="F508" t="s">
        <v>18</v>
      </c>
      <c r="G508">
        <v>1</v>
      </c>
      <c r="H508" s="20">
        <v>843.58</v>
      </c>
      <c r="I508">
        <v>843.58</v>
      </c>
      <c r="J508" s="17" t="str">
        <f>IF('Main Data'!I508&gt;=5000,"High", "Low")</f>
        <v>Low</v>
      </c>
      <c r="K508" s="17">
        <f t="shared" si="63"/>
        <v>2024</v>
      </c>
      <c r="L508" s="17" t="str">
        <f t="shared" si="64"/>
        <v>Scott Holloway</v>
      </c>
      <c r="M508" s="17" t="str">
        <f t="shared" si="65"/>
        <v>SCOTT HOLLOWAY</v>
      </c>
      <c r="N508" s="20">
        <f t="shared" si="66"/>
        <v>759.22200000000009</v>
      </c>
      <c r="O508" s="20" t="str">
        <f t="shared" si="67"/>
        <v>Mar-2024</v>
      </c>
      <c r="P508" s="17">
        <f t="shared" si="68"/>
        <v>151.84440000000001</v>
      </c>
      <c r="Q508" s="17" t="str">
        <f t="shared" si="69"/>
        <v>Pen Furniture</v>
      </c>
      <c r="R508" s="17" t="str">
        <f>IF('sales data'!I508&lt;3000,"Low",IF('sales data'!I508&lt;7999, "Medium","High"))</f>
        <v>Low</v>
      </c>
      <c r="S508" s="17" t="str">
        <f t="shared" si="70"/>
        <v>First Timer</v>
      </c>
      <c r="T508" s="17">
        <f t="shared" si="71"/>
        <v>772.95333333333338</v>
      </c>
    </row>
    <row r="509" spans="1:20">
      <c r="A509">
        <v>8916</v>
      </c>
      <c r="B509" s="2">
        <v>45381</v>
      </c>
      <c r="C509" t="s">
        <v>83</v>
      </c>
      <c r="D509" t="s">
        <v>17</v>
      </c>
      <c r="E509" t="s">
        <v>14</v>
      </c>
      <c r="F509" t="s">
        <v>35</v>
      </c>
      <c r="G509">
        <v>8</v>
      </c>
      <c r="H509" s="20">
        <v>580.75</v>
      </c>
      <c r="I509">
        <v>4646</v>
      </c>
      <c r="J509" s="17" t="str">
        <f>IF('Main Data'!I509&gt;=5000,"High", "Low")</f>
        <v>Low</v>
      </c>
      <c r="K509" s="17">
        <f t="shared" si="63"/>
        <v>2024</v>
      </c>
      <c r="L509" s="17" t="str">
        <f t="shared" si="64"/>
        <v>Angela Smith</v>
      </c>
      <c r="M509" s="17" t="str">
        <f t="shared" si="65"/>
        <v>ANGELA SMITH</v>
      </c>
      <c r="N509" s="20">
        <f t="shared" si="66"/>
        <v>4181.4000000000005</v>
      </c>
      <c r="O509" s="20" t="str">
        <f t="shared" si="67"/>
        <v>Mar-2024</v>
      </c>
      <c r="P509" s="17">
        <f t="shared" si="68"/>
        <v>836.28</v>
      </c>
      <c r="Q509" s="17" t="str">
        <f t="shared" si="69"/>
        <v>Laptop Furniture</v>
      </c>
      <c r="R509" s="17" t="str">
        <f>IF('sales data'!I509&lt;3000,"Low",IF('sales data'!I509&lt;7999, "Medium","High"))</f>
        <v>Medium</v>
      </c>
      <c r="S509" s="17" t="str">
        <f t="shared" si="70"/>
        <v>Regular</v>
      </c>
      <c r="T509" s="17">
        <f t="shared" si="71"/>
        <v>2086.7233333333334</v>
      </c>
    </row>
    <row r="510" spans="1:20">
      <c r="A510">
        <v>3768</v>
      </c>
      <c r="B510" s="2">
        <v>45381</v>
      </c>
      <c r="C510" t="s">
        <v>862</v>
      </c>
      <c r="D510" t="s">
        <v>31</v>
      </c>
      <c r="E510" t="s">
        <v>20</v>
      </c>
      <c r="F510" t="s">
        <v>35</v>
      </c>
      <c r="G510">
        <v>3</v>
      </c>
      <c r="H510" s="20">
        <v>627.66</v>
      </c>
      <c r="I510">
        <v>1882.98</v>
      </c>
      <c r="J510" s="17" t="str">
        <f>IF('Main Data'!I510&gt;=5000,"High", "Low")</f>
        <v>Low</v>
      </c>
      <c r="K510" s="17">
        <f t="shared" si="63"/>
        <v>2024</v>
      </c>
      <c r="L510" s="17" t="str">
        <f t="shared" si="64"/>
        <v>Alexander Pace</v>
      </c>
      <c r="M510" s="17" t="str">
        <f t="shared" si="65"/>
        <v>ALEXANDER PACE</v>
      </c>
      <c r="N510" s="20">
        <f t="shared" si="66"/>
        <v>1694.682</v>
      </c>
      <c r="O510" s="20" t="str">
        <f t="shared" si="67"/>
        <v>Mar-2024</v>
      </c>
      <c r="P510" s="17">
        <f t="shared" si="68"/>
        <v>338.93639999999999</v>
      </c>
      <c r="Q510" s="17" t="str">
        <f t="shared" si="69"/>
        <v>Laptop Electronics</v>
      </c>
      <c r="R510" s="17" t="str">
        <f>IF('sales data'!I510&lt;3000,"Low",IF('sales data'!I510&lt;7999, "Medium","High"))</f>
        <v>Low</v>
      </c>
      <c r="S510" s="17" t="str">
        <f t="shared" si="70"/>
        <v>Regular</v>
      </c>
      <c r="T510" s="17">
        <f t="shared" si="71"/>
        <v>2457.52</v>
      </c>
    </row>
    <row r="511" spans="1:20">
      <c r="A511">
        <v>2014</v>
      </c>
      <c r="B511" s="2">
        <v>45381</v>
      </c>
      <c r="C511" t="s">
        <v>969</v>
      </c>
      <c r="D511" t="s">
        <v>17</v>
      </c>
      <c r="E511" t="s">
        <v>11</v>
      </c>
      <c r="F511" t="s">
        <v>29</v>
      </c>
      <c r="G511">
        <v>1</v>
      </c>
      <c r="H511" s="20">
        <v>445.01</v>
      </c>
      <c r="I511">
        <v>445.01</v>
      </c>
      <c r="J511" s="17" t="str">
        <f>IF('Main Data'!I511&gt;=5000,"High", "Low")</f>
        <v>Low</v>
      </c>
      <c r="K511" s="17">
        <f t="shared" si="63"/>
        <v>2024</v>
      </c>
      <c r="L511" s="17" t="str">
        <f t="shared" si="64"/>
        <v>Laurie Ayers</v>
      </c>
      <c r="M511" s="17" t="str">
        <f t="shared" si="65"/>
        <v>LAURIE AYERS</v>
      </c>
      <c r="N511" s="20">
        <f t="shared" si="66"/>
        <v>400.50900000000001</v>
      </c>
      <c r="O511" s="20" t="str">
        <f t="shared" si="67"/>
        <v>Mar-2024</v>
      </c>
      <c r="P511" s="17">
        <f t="shared" si="68"/>
        <v>80.101799999999997</v>
      </c>
      <c r="Q511" s="17" t="str">
        <f t="shared" si="69"/>
        <v>Desk Office Supplies</v>
      </c>
      <c r="R511" s="17" t="str">
        <f>IF('sales data'!I511&lt;3000,"Low",IF('sales data'!I511&lt;7999, "Medium","High"))</f>
        <v>Low</v>
      </c>
      <c r="S511" s="17" t="str">
        <f t="shared" si="70"/>
        <v>First Timer</v>
      </c>
      <c r="T511" s="17">
        <f t="shared" si="71"/>
        <v>2324.6633333333334</v>
      </c>
    </row>
    <row r="512" spans="1:20">
      <c r="A512">
        <v>4660</v>
      </c>
      <c r="B512" s="2">
        <v>45382</v>
      </c>
      <c r="C512" t="s">
        <v>825</v>
      </c>
      <c r="D512" t="s">
        <v>25</v>
      </c>
      <c r="E512" t="s">
        <v>14</v>
      </c>
      <c r="F512" t="s">
        <v>35</v>
      </c>
      <c r="G512">
        <v>8</v>
      </c>
      <c r="H512" s="20">
        <v>154.91</v>
      </c>
      <c r="I512">
        <v>1239.28</v>
      </c>
      <c r="J512" s="17" t="str">
        <f>IF('Main Data'!I512&gt;=5000,"High", "Low")</f>
        <v>Low</v>
      </c>
      <c r="K512" s="17">
        <f t="shared" si="63"/>
        <v>2024</v>
      </c>
      <c r="L512" s="17" t="str">
        <f t="shared" si="64"/>
        <v>Tara Quinn Dds</v>
      </c>
      <c r="M512" s="17" t="str">
        <f t="shared" si="65"/>
        <v>TARA QUINN DDS</v>
      </c>
      <c r="N512" s="20">
        <f t="shared" si="66"/>
        <v>1115.3520000000001</v>
      </c>
      <c r="O512" s="20" t="str">
        <f t="shared" si="67"/>
        <v>Mar-2024</v>
      </c>
      <c r="P512" s="17">
        <f t="shared" si="68"/>
        <v>223.07039999999998</v>
      </c>
      <c r="Q512" s="17" t="str">
        <f t="shared" si="69"/>
        <v>Laptop Furniture</v>
      </c>
      <c r="R512" s="17" t="str">
        <f>IF('sales data'!I512&lt;3000,"Low",IF('sales data'!I512&lt;7999, "Medium","High"))</f>
        <v>Low</v>
      </c>
      <c r="S512" s="17" t="str">
        <f t="shared" si="70"/>
        <v>Regular</v>
      </c>
      <c r="T512" s="17">
        <f t="shared" si="71"/>
        <v>1189.0899999999999</v>
      </c>
    </row>
    <row r="513" spans="1:20">
      <c r="A513">
        <v>9169</v>
      </c>
      <c r="B513" s="2">
        <v>45384</v>
      </c>
      <c r="C513" t="s">
        <v>976</v>
      </c>
      <c r="D513" t="s">
        <v>10</v>
      </c>
      <c r="E513" t="s">
        <v>14</v>
      </c>
      <c r="F513" t="s">
        <v>29</v>
      </c>
      <c r="G513">
        <v>8</v>
      </c>
      <c r="H513" s="20">
        <v>293.05</v>
      </c>
      <c r="I513">
        <v>2344.4</v>
      </c>
      <c r="J513" s="17" t="str">
        <f>IF('Main Data'!I513&gt;=5000,"High", "Low")</f>
        <v>Low</v>
      </c>
      <c r="K513" s="17">
        <f t="shared" si="63"/>
        <v>2024</v>
      </c>
      <c r="L513" s="17" t="str">
        <f t="shared" si="64"/>
        <v>Timothy Carson</v>
      </c>
      <c r="M513" s="17" t="str">
        <f t="shared" si="65"/>
        <v>TIMOTHY CARSON</v>
      </c>
      <c r="N513" s="20">
        <f t="shared" si="66"/>
        <v>2109.96</v>
      </c>
      <c r="O513" s="20" t="str">
        <f t="shared" si="67"/>
        <v>Apr-2024</v>
      </c>
      <c r="P513" s="17">
        <f t="shared" si="68"/>
        <v>421.99200000000002</v>
      </c>
      <c r="Q513" s="17" t="str">
        <f t="shared" si="69"/>
        <v>Desk Furniture</v>
      </c>
      <c r="R513" s="17" t="str">
        <f>IF('sales data'!I513&lt;3000,"Low",IF('sales data'!I513&lt;7999, "Medium","High"))</f>
        <v>Low</v>
      </c>
      <c r="S513" s="17" t="str">
        <f t="shared" si="70"/>
        <v>Regular</v>
      </c>
      <c r="T513" s="17">
        <f t="shared" si="71"/>
        <v>1342.8966666666668</v>
      </c>
    </row>
    <row r="514" spans="1:20">
      <c r="A514">
        <v>1392</v>
      </c>
      <c r="B514" s="2">
        <v>45386</v>
      </c>
      <c r="C514" t="s">
        <v>496</v>
      </c>
      <c r="D514" t="s">
        <v>10</v>
      </c>
      <c r="E514" t="s">
        <v>11</v>
      </c>
      <c r="F514" t="s">
        <v>12</v>
      </c>
      <c r="G514">
        <v>1</v>
      </c>
      <c r="H514" s="20">
        <v>596.42999999999995</v>
      </c>
      <c r="I514">
        <v>596.42999999999995</v>
      </c>
      <c r="J514" s="17" t="str">
        <f>IF('Main Data'!I514&gt;=5000,"High", "Low")</f>
        <v>Low</v>
      </c>
      <c r="K514" s="17">
        <f t="shared" si="63"/>
        <v>2024</v>
      </c>
      <c r="L514" s="17" t="str">
        <f t="shared" si="64"/>
        <v>Nicole Armstrong</v>
      </c>
      <c r="M514" s="17" t="str">
        <f t="shared" si="65"/>
        <v>NICOLE ARMSTRONG</v>
      </c>
      <c r="N514" s="20">
        <f t="shared" si="66"/>
        <v>536.78699999999992</v>
      </c>
      <c r="O514" s="20" t="str">
        <f t="shared" si="67"/>
        <v>Apr-2024</v>
      </c>
      <c r="P514" s="17">
        <f t="shared" si="68"/>
        <v>107.35739999999998</v>
      </c>
      <c r="Q514" s="17" t="str">
        <f t="shared" si="69"/>
        <v>Monitor Office Supplies</v>
      </c>
      <c r="R514" s="17" t="str">
        <f>IF('sales data'!I514&lt;3000,"Low",IF('sales data'!I514&lt;7999, "Medium","High"))</f>
        <v>Low</v>
      </c>
      <c r="S514" s="17" t="str">
        <f t="shared" si="70"/>
        <v>Regular</v>
      </c>
      <c r="T514" s="17">
        <f t="shared" si="71"/>
        <v>1393.3700000000001</v>
      </c>
    </row>
    <row r="515" spans="1:20">
      <c r="A515">
        <v>1095</v>
      </c>
      <c r="B515" s="2">
        <v>45386</v>
      </c>
      <c r="C515" t="s">
        <v>590</v>
      </c>
      <c r="D515" t="s">
        <v>17</v>
      </c>
      <c r="E515" t="s">
        <v>20</v>
      </c>
      <c r="F515" t="s">
        <v>43</v>
      </c>
      <c r="G515">
        <v>9</v>
      </c>
      <c r="H515" s="20">
        <v>931.64</v>
      </c>
      <c r="I515">
        <v>8384.76</v>
      </c>
      <c r="J515" s="17" t="str">
        <f>IF('Main Data'!I515&gt;=5000,"High", "Low")</f>
        <v>High</v>
      </c>
      <c r="K515" s="17">
        <f t="shared" ref="K515:K578" si="72">YEAR(B515)</f>
        <v>2024</v>
      </c>
      <c r="L515" s="17" t="str">
        <f t="shared" ref="L515:L578" si="73">PROPER(C515)</f>
        <v>Mark Houston</v>
      </c>
      <c r="M515" s="17" t="str">
        <f t="shared" ref="M515:M578" si="74">UPPER(C515)</f>
        <v>MARK HOUSTON</v>
      </c>
      <c r="N515" s="20">
        <f t="shared" ref="N515:N578" si="75">G515*(H515*0.9)</f>
        <v>7546.2839999999997</v>
      </c>
      <c r="O515" s="20" t="str">
        <f t="shared" ref="O515:O578" si="76">TEXT((B515),"mmm-yyyy")</f>
        <v>Apr-2024</v>
      </c>
      <c r="P515" s="17">
        <f t="shared" ref="P515:P578" si="77">I515*18%</f>
        <v>1509.2567999999999</v>
      </c>
      <c r="Q515" s="17" t="str">
        <f t="shared" ref="Q515:Q578" si="78">CONCATENATE(F515," ",E515)</f>
        <v>Chair Electronics</v>
      </c>
      <c r="R515" s="17" t="str">
        <f>IF('sales data'!I515&lt;3000,"Low",IF('sales data'!I515&lt;7999, "Medium","High"))</f>
        <v>High</v>
      </c>
      <c r="S515" s="17" t="str">
        <f t="shared" ref="S515:S578" si="79">IF(A515=_xlfn.MINIFS($A$3:$A$1001, $B$2:$B$1000, B515), "First Timer", "Regular")</f>
        <v>First Timer</v>
      </c>
      <c r="T515" s="17">
        <f t="shared" si="71"/>
        <v>3775.1966666666667</v>
      </c>
    </row>
    <row r="516" spans="1:20">
      <c r="A516">
        <v>2446</v>
      </c>
      <c r="B516" s="2">
        <v>45387</v>
      </c>
      <c r="C516" t="s">
        <v>494</v>
      </c>
      <c r="D516" t="s">
        <v>10</v>
      </c>
      <c r="E516" t="s">
        <v>20</v>
      </c>
      <c r="F516" t="s">
        <v>18</v>
      </c>
      <c r="G516">
        <v>2</v>
      </c>
      <c r="H516" s="20">
        <v>427.5</v>
      </c>
      <c r="I516">
        <v>855</v>
      </c>
      <c r="J516" s="17" t="str">
        <f>IF('Main Data'!I516&gt;=5000,"High", "Low")</f>
        <v>Low</v>
      </c>
      <c r="K516" s="17">
        <f t="shared" si="72"/>
        <v>2024</v>
      </c>
      <c r="L516" s="17" t="str">
        <f t="shared" si="73"/>
        <v>Margaret Pierce</v>
      </c>
      <c r="M516" s="17" t="str">
        <f t="shared" si="74"/>
        <v>MARGARET PIERCE</v>
      </c>
      <c r="N516" s="20">
        <f t="shared" si="75"/>
        <v>769.5</v>
      </c>
      <c r="O516" s="20" t="str">
        <f t="shared" si="76"/>
        <v>Apr-2024</v>
      </c>
      <c r="P516" s="17">
        <f t="shared" si="77"/>
        <v>153.9</v>
      </c>
      <c r="Q516" s="17" t="str">
        <f t="shared" si="78"/>
        <v>Pen Electronics</v>
      </c>
      <c r="R516" s="17" t="str">
        <f>IF('sales data'!I516&lt;3000,"Low",IF('sales data'!I516&lt;7999, "Medium","High"))</f>
        <v>Low</v>
      </c>
      <c r="S516" s="17" t="str">
        <f t="shared" si="79"/>
        <v>Regular</v>
      </c>
      <c r="T516" s="17">
        <f t="shared" si="71"/>
        <v>3278.73</v>
      </c>
    </row>
    <row r="517" spans="1:20">
      <c r="A517">
        <v>1042</v>
      </c>
      <c r="B517" s="2">
        <v>45388</v>
      </c>
      <c r="C517" t="s">
        <v>262</v>
      </c>
      <c r="D517" t="s">
        <v>31</v>
      </c>
      <c r="E517" t="s">
        <v>20</v>
      </c>
      <c r="F517" t="s">
        <v>12</v>
      </c>
      <c r="G517">
        <v>6</v>
      </c>
      <c r="H517" s="20">
        <v>889.86</v>
      </c>
      <c r="I517">
        <v>5339.16</v>
      </c>
      <c r="J517" s="17" t="str">
        <f>IF('Main Data'!I517&gt;=5000,"High", "Low")</f>
        <v>High</v>
      </c>
      <c r="K517" s="17">
        <f t="shared" si="72"/>
        <v>2024</v>
      </c>
      <c r="L517" s="17" t="str">
        <f t="shared" si="73"/>
        <v>Darren Watson</v>
      </c>
      <c r="M517" s="17" t="str">
        <f t="shared" si="74"/>
        <v>DARREN WATSON</v>
      </c>
      <c r="N517" s="20">
        <f t="shared" si="75"/>
        <v>4805.2440000000006</v>
      </c>
      <c r="O517" s="20" t="str">
        <f t="shared" si="76"/>
        <v>Apr-2024</v>
      </c>
      <c r="P517" s="17">
        <f t="shared" si="77"/>
        <v>961.04879999999991</v>
      </c>
      <c r="Q517" s="17" t="str">
        <f t="shared" si="78"/>
        <v>Monitor Electronics</v>
      </c>
      <c r="R517" s="17" t="str">
        <f>IF('sales data'!I517&lt;3000,"Low",IF('sales data'!I517&lt;7999, "Medium","High"))</f>
        <v>Medium</v>
      </c>
      <c r="S517" s="17" t="str">
        <f t="shared" si="79"/>
        <v>Regular</v>
      </c>
      <c r="T517" s="17">
        <f t="shared" ref="T517:T580" si="80">AVERAGE(I515,I516,I517)</f>
        <v>4859.6400000000003</v>
      </c>
    </row>
    <row r="518" spans="1:20">
      <c r="A518">
        <v>9701</v>
      </c>
      <c r="B518" s="2">
        <v>45388</v>
      </c>
      <c r="C518" t="s">
        <v>782</v>
      </c>
      <c r="D518" t="s">
        <v>25</v>
      </c>
      <c r="E518" t="s">
        <v>11</v>
      </c>
      <c r="F518" t="s">
        <v>35</v>
      </c>
      <c r="G518">
        <v>8</v>
      </c>
      <c r="H518" s="20">
        <v>784.21</v>
      </c>
      <c r="I518">
        <v>6273.68</v>
      </c>
      <c r="J518" s="17" t="str">
        <f>IF('Main Data'!I518&gt;=5000,"High", "Low")</f>
        <v>High</v>
      </c>
      <c r="K518" s="17">
        <f t="shared" si="72"/>
        <v>2024</v>
      </c>
      <c r="L518" s="17" t="str">
        <f t="shared" si="73"/>
        <v>Douglas Harvey</v>
      </c>
      <c r="M518" s="17" t="str">
        <f t="shared" si="74"/>
        <v>DOUGLAS HARVEY</v>
      </c>
      <c r="N518" s="20">
        <f t="shared" si="75"/>
        <v>5646.3120000000008</v>
      </c>
      <c r="O518" s="20" t="str">
        <f t="shared" si="76"/>
        <v>Apr-2024</v>
      </c>
      <c r="P518" s="17">
        <f t="shared" si="77"/>
        <v>1129.2624000000001</v>
      </c>
      <c r="Q518" s="17" t="str">
        <f t="shared" si="78"/>
        <v>Laptop Office Supplies</v>
      </c>
      <c r="R518" s="17" t="str">
        <f>IF('sales data'!I518&lt;3000,"Low",IF('sales data'!I518&lt;7999, "Medium","High"))</f>
        <v>Medium</v>
      </c>
      <c r="S518" s="17" t="str">
        <f t="shared" si="79"/>
        <v>Regular</v>
      </c>
      <c r="T518" s="17">
        <f t="shared" si="80"/>
        <v>4155.9466666666667</v>
      </c>
    </row>
    <row r="519" spans="1:20">
      <c r="A519">
        <v>4545</v>
      </c>
      <c r="B519" s="2">
        <v>45389</v>
      </c>
      <c r="C519" t="s">
        <v>418</v>
      </c>
      <c r="D519" t="s">
        <v>25</v>
      </c>
      <c r="E519" t="s">
        <v>14</v>
      </c>
      <c r="F519" t="s">
        <v>18</v>
      </c>
      <c r="G519">
        <v>3</v>
      </c>
      <c r="H519" s="20">
        <v>503.9</v>
      </c>
      <c r="I519">
        <v>1511.7</v>
      </c>
      <c r="J519" s="17" t="str">
        <f>IF('Main Data'!I519&gt;=5000,"High", "Low")</f>
        <v>Low</v>
      </c>
      <c r="K519" s="17">
        <f t="shared" si="72"/>
        <v>2024</v>
      </c>
      <c r="L519" s="17" t="str">
        <f t="shared" si="73"/>
        <v>Tammy Carter</v>
      </c>
      <c r="M519" s="17" t="str">
        <f t="shared" si="74"/>
        <v>TAMMY CARTER</v>
      </c>
      <c r="N519" s="20">
        <f t="shared" si="75"/>
        <v>1360.53</v>
      </c>
      <c r="O519" s="20" t="str">
        <f t="shared" si="76"/>
        <v>Apr-2024</v>
      </c>
      <c r="P519" s="17">
        <f t="shared" si="77"/>
        <v>272.10599999999999</v>
      </c>
      <c r="Q519" s="17" t="str">
        <f t="shared" si="78"/>
        <v>Pen Furniture</v>
      </c>
      <c r="R519" s="17" t="str">
        <f>IF('sales data'!I519&lt;3000,"Low",IF('sales data'!I519&lt;7999, "Medium","High"))</f>
        <v>Low</v>
      </c>
      <c r="S519" s="17" t="str">
        <f t="shared" si="79"/>
        <v>Regular</v>
      </c>
      <c r="T519" s="17">
        <f t="shared" si="80"/>
        <v>4374.8466666666673</v>
      </c>
    </row>
    <row r="520" spans="1:20">
      <c r="A520">
        <v>5581</v>
      </c>
      <c r="B520" s="2">
        <v>45389</v>
      </c>
      <c r="C520" t="s">
        <v>750</v>
      </c>
      <c r="D520" t="s">
        <v>10</v>
      </c>
      <c r="E520" t="s">
        <v>11</v>
      </c>
      <c r="F520" t="s">
        <v>15</v>
      </c>
      <c r="G520">
        <v>5</v>
      </c>
      <c r="H520" s="20">
        <v>994.2</v>
      </c>
      <c r="I520">
        <v>4971</v>
      </c>
      <c r="J520" s="17" t="str">
        <f>IF('Main Data'!I520&gt;=5000,"High", "Low")</f>
        <v>Low</v>
      </c>
      <c r="K520" s="17">
        <f t="shared" si="72"/>
        <v>2024</v>
      </c>
      <c r="L520" s="17" t="str">
        <f t="shared" si="73"/>
        <v>Lauren Salazar</v>
      </c>
      <c r="M520" s="17" t="str">
        <f t="shared" si="74"/>
        <v>LAUREN SALAZAR</v>
      </c>
      <c r="N520" s="20">
        <f t="shared" si="75"/>
        <v>4473.9000000000005</v>
      </c>
      <c r="O520" s="20" t="str">
        <f t="shared" si="76"/>
        <v>Apr-2024</v>
      </c>
      <c r="P520" s="17">
        <f t="shared" si="77"/>
        <v>894.78</v>
      </c>
      <c r="Q520" s="17" t="str">
        <f t="shared" si="78"/>
        <v>Table Office Supplies</v>
      </c>
      <c r="R520" s="17" t="str">
        <f>IF('sales data'!I520&lt;3000,"Low",IF('sales data'!I520&lt;7999, "Medium","High"))</f>
        <v>Medium</v>
      </c>
      <c r="S520" s="17" t="str">
        <f t="shared" si="79"/>
        <v>Regular</v>
      </c>
      <c r="T520" s="17">
        <f t="shared" si="80"/>
        <v>4252.126666666667</v>
      </c>
    </row>
    <row r="521" spans="1:20">
      <c r="A521">
        <v>2578</v>
      </c>
      <c r="B521" s="2">
        <v>45390</v>
      </c>
      <c r="C521" t="s">
        <v>710</v>
      </c>
      <c r="D521" t="s">
        <v>31</v>
      </c>
      <c r="E521" t="s">
        <v>20</v>
      </c>
      <c r="F521" t="s">
        <v>15</v>
      </c>
      <c r="G521">
        <v>8</v>
      </c>
      <c r="H521" s="20">
        <v>104.76</v>
      </c>
      <c r="I521">
        <v>838.08</v>
      </c>
      <c r="J521" s="17" t="str">
        <f>IF('Main Data'!I521&gt;=5000,"High", "Low")</f>
        <v>Low</v>
      </c>
      <c r="K521" s="17">
        <f t="shared" si="72"/>
        <v>2024</v>
      </c>
      <c r="L521" s="17" t="str">
        <f t="shared" si="73"/>
        <v>Sharon King</v>
      </c>
      <c r="M521" s="17" t="str">
        <f t="shared" si="74"/>
        <v>SHARON KING</v>
      </c>
      <c r="N521" s="20">
        <f t="shared" si="75"/>
        <v>754.27200000000005</v>
      </c>
      <c r="O521" s="20" t="str">
        <f t="shared" si="76"/>
        <v>Apr-2024</v>
      </c>
      <c r="P521" s="17">
        <f t="shared" si="77"/>
        <v>150.8544</v>
      </c>
      <c r="Q521" s="17" t="str">
        <f t="shared" si="78"/>
        <v>Table Electronics</v>
      </c>
      <c r="R521" s="17" t="str">
        <f>IF('sales data'!I521&lt;3000,"Low",IF('sales data'!I521&lt;7999, "Medium","High"))</f>
        <v>Low</v>
      </c>
      <c r="S521" s="17" t="str">
        <f t="shared" si="79"/>
        <v>Regular</v>
      </c>
      <c r="T521" s="17">
        <f t="shared" si="80"/>
        <v>2440.2599999999998</v>
      </c>
    </row>
    <row r="522" spans="1:20">
      <c r="A522">
        <v>7418</v>
      </c>
      <c r="B522" s="2">
        <v>45391</v>
      </c>
      <c r="C522" t="s">
        <v>218</v>
      </c>
      <c r="D522" t="s">
        <v>31</v>
      </c>
      <c r="E522" t="s">
        <v>14</v>
      </c>
      <c r="F522" t="s">
        <v>29</v>
      </c>
      <c r="G522">
        <v>1</v>
      </c>
      <c r="H522" s="20">
        <v>433.5</v>
      </c>
      <c r="I522">
        <v>433.5</v>
      </c>
      <c r="J522" s="17" t="str">
        <f>IF('Main Data'!I522&gt;=5000,"High", "Low")</f>
        <v>Low</v>
      </c>
      <c r="K522" s="17">
        <f t="shared" si="72"/>
        <v>2024</v>
      </c>
      <c r="L522" s="17" t="str">
        <f t="shared" si="73"/>
        <v>Philip Sullivan</v>
      </c>
      <c r="M522" s="17" t="str">
        <f t="shared" si="74"/>
        <v>PHILIP SULLIVAN</v>
      </c>
      <c r="N522" s="20">
        <f t="shared" si="75"/>
        <v>390.15000000000003</v>
      </c>
      <c r="O522" s="20" t="str">
        <f t="shared" si="76"/>
        <v>Apr-2024</v>
      </c>
      <c r="P522" s="17">
        <f t="shared" si="77"/>
        <v>78.03</v>
      </c>
      <c r="Q522" s="17" t="str">
        <f t="shared" si="78"/>
        <v>Desk Furniture</v>
      </c>
      <c r="R522" s="17" t="str">
        <f>IF('sales data'!I522&lt;3000,"Low",IF('sales data'!I522&lt;7999, "Medium","High"))</f>
        <v>Low</v>
      </c>
      <c r="S522" s="17" t="str">
        <f t="shared" si="79"/>
        <v>Regular</v>
      </c>
      <c r="T522" s="17">
        <f t="shared" si="80"/>
        <v>2080.86</v>
      </c>
    </row>
    <row r="523" spans="1:20">
      <c r="A523">
        <v>7305</v>
      </c>
      <c r="B523" s="2">
        <v>45391</v>
      </c>
      <c r="C523" t="s">
        <v>274</v>
      </c>
      <c r="D523" t="s">
        <v>31</v>
      </c>
      <c r="E523" t="s">
        <v>20</v>
      </c>
      <c r="F523" t="s">
        <v>15</v>
      </c>
      <c r="G523">
        <v>3</v>
      </c>
      <c r="H523" s="20">
        <v>90.24</v>
      </c>
      <c r="I523">
        <v>270.72000000000003</v>
      </c>
      <c r="J523" s="17" t="str">
        <f>IF('Main Data'!I523&gt;=5000,"High", "Low")</f>
        <v>Low</v>
      </c>
      <c r="K523" s="17">
        <f t="shared" si="72"/>
        <v>2024</v>
      </c>
      <c r="L523" s="17" t="str">
        <f t="shared" si="73"/>
        <v>Lori Nguyen</v>
      </c>
      <c r="M523" s="17" t="str">
        <f t="shared" si="74"/>
        <v>LORI NGUYEN</v>
      </c>
      <c r="N523" s="20">
        <f t="shared" si="75"/>
        <v>243.64799999999997</v>
      </c>
      <c r="O523" s="20" t="str">
        <f t="shared" si="76"/>
        <v>Apr-2024</v>
      </c>
      <c r="P523" s="17">
        <f t="shared" si="77"/>
        <v>48.729600000000005</v>
      </c>
      <c r="Q523" s="17" t="str">
        <f t="shared" si="78"/>
        <v>Table Electronics</v>
      </c>
      <c r="R523" s="17" t="str">
        <f>IF('sales data'!I523&lt;3000,"Low",IF('sales data'!I523&lt;7999, "Medium","High"))</f>
        <v>Low</v>
      </c>
      <c r="S523" s="17" t="str">
        <f t="shared" si="79"/>
        <v>Regular</v>
      </c>
      <c r="T523" s="17">
        <f t="shared" si="80"/>
        <v>514.1</v>
      </c>
    </row>
    <row r="524" spans="1:20">
      <c r="A524">
        <v>2553</v>
      </c>
      <c r="B524" s="2">
        <v>45392</v>
      </c>
      <c r="C524" t="s">
        <v>303</v>
      </c>
      <c r="D524" t="s">
        <v>25</v>
      </c>
      <c r="E524" t="s">
        <v>11</v>
      </c>
      <c r="F524" t="s">
        <v>29</v>
      </c>
      <c r="G524">
        <v>5</v>
      </c>
      <c r="H524" s="20">
        <v>137.58000000000001</v>
      </c>
      <c r="I524">
        <v>687.90000000000009</v>
      </c>
      <c r="J524" s="17" t="str">
        <f>IF('Main Data'!I524&gt;=5000,"High", "Low")</f>
        <v>Low</v>
      </c>
      <c r="K524" s="17">
        <f t="shared" si="72"/>
        <v>2024</v>
      </c>
      <c r="L524" s="17" t="str">
        <f t="shared" si="73"/>
        <v>Matthew Waters</v>
      </c>
      <c r="M524" s="17" t="str">
        <f t="shared" si="74"/>
        <v>MATTHEW WATERS</v>
      </c>
      <c r="N524" s="20">
        <f t="shared" si="75"/>
        <v>619.11000000000013</v>
      </c>
      <c r="O524" s="20" t="str">
        <f t="shared" si="76"/>
        <v>Apr-2024</v>
      </c>
      <c r="P524" s="17">
        <f t="shared" si="77"/>
        <v>123.82200000000002</v>
      </c>
      <c r="Q524" s="17" t="str">
        <f t="shared" si="78"/>
        <v>Desk Office Supplies</v>
      </c>
      <c r="R524" s="17" t="str">
        <f>IF('sales data'!I524&lt;3000,"Low",IF('sales data'!I524&lt;7999, "Medium","High"))</f>
        <v>Low</v>
      </c>
      <c r="S524" s="17" t="str">
        <f t="shared" si="79"/>
        <v>Regular</v>
      </c>
      <c r="T524" s="17">
        <f t="shared" si="80"/>
        <v>464.04</v>
      </c>
    </row>
    <row r="525" spans="1:20">
      <c r="A525">
        <v>5665</v>
      </c>
      <c r="B525" s="2">
        <v>45393</v>
      </c>
      <c r="C525" t="s">
        <v>252</v>
      </c>
      <c r="D525" t="s">
        <v>10</v>
      </c>
      <c r="E525" t="s">
        <v>20</v>
      </c>
      <c r="F525" t="s">
        <v>21</v>
      </c>
      <c r="G525">
        <v>6</v>
      </c>
      <c r="H525" s="20">
        <v>817.67</v>
      </c>
      <c r="I525">
        <v>4906.0200000000004</v>
      </c>
      <c r="J525" s="17" t="str">
        <f>IF('Main Data'!I525&gt;=5000,"High", "Low")</f>
        <v>Low</v>
      </c>
      <c r="K525" s="17">
        <f t="shared" si="72"/>
        <v>2024</v>
      </c>
      <c r="L525" s="17" t="str">
        <f t="shared" si="73"/>
        <v>Ashley Jones</v>
      </c>
      <c r="M525" s="17" t="str">
        <f t="shared" si="74"/>
        <v>ASHLEY JONES</v>
      </c>
      <c r="N525" s="20">
        <f t="shared" si="75"/>
        <v>4415.4179999999997</v>
      </c>
      <c r="O525" s="20" t="str">
        <f t="shared" si="76"/>
        <v>Apr-2024</v>
      </c>
      <c r="P525" s="17">
        <f t="shared" si="77"/>
        <v>883.08360000000005</v>
      </c>
      <c r="Q525" s="17" t="str">
        <f t="shared" si="78"/>
        <v>Notebook Electronics</v>
      </c>
      <c r="R525" s="17" t="str">
        <f>IF('sales data'!I525&lt;3000,"Low",IF('sales data'!I525&lt;7999, "Medium","High"))</f>
        <v>Medium</v>
      </c>
      <c r="S525" s="17" t="str">
        <f t="shared" si="79"/>
        <v>Regular</v>
      </c>
      <c r="T525" s="17">
        <f t="shared" si="80"/>
        <v>1954.88</v>
      </c>
    </row>
    <row r="526" spans="1:20">
      <c r="A526">
        <v>3092</v>
      </c>
      <c r="B526" s="2">
        <v>45393</v>
      </c>
      <c r="C526" t="s">
        <v>637</v>
      </c>
      <c r="D526" t="s">
        <v>31</v>
      </c>
      <c r="E526" t="s">
        <v>11</v>
      </c>
      <c r="F526" t="s">
        <v>35</v>
      </c>
      <c r="G526">
        <v>2</v>
      </c>
      <c r="H526" s="20">
        <v>35.39</v>
      </c>
      <c r="I526">
        <v>70.78</v>
      </c>
      <c r="J526" s="17" t="str">
        <f>IF('Main Data'!I526&gt;=5000,"High", "Low")</f>
        <v>Low</v>
      </c>
      <c r="K526" s="17">
        <f t="shared" si="72"/>
        <v>2024</v>
      </c>
      <c r="L526" s="17" t="str">
        <f t="shared" si="73"/>
        <v>Kaitlyn Duncan</v>
      </c>
      <c r="M526" s="17" t="str">
        <f t="shared" si="74"/>
        <v>KAITLYN DUNCAN</v>
      </c>
      <c r="N526" s="20">
        <f t="shared" si="75"/>
        <v>63.702000000000005</v>
      </c>
      <c r="O526" s="20" t="str">
        <f t="shared" si="76"/>
        <v>Apr-2024</v>
      </c>
      <c r="P526" s="17">
        <f t="shared" si="77"/>
        <v>12.740399999999999</v>
      </c>
      <c r="Q526" s="17" t="str">
        <f t="shared" si="78"/>
        <v>Laptop Office Supplies</v>
      </c>
      <c r="R526" s="17" t="str">
        <f>IF('sales data'!I526&lt;3000,"Low",IF('sales data'!I526&lt;7999, "Medium","High"))</f>
        <v>Low</v>
      </c>
      <c r="S526" s="17" t="str">
        <f t="shared" si="79"/>
        <v>First Timer</v>
      </c>
      <c r="T526" s="17">
        <f t="shared" si="80"/>
        <v>1888.2333333333333</v>
      </c>
    </row>
    <row r="527" spans="1:20">
      <c r="A527">
        <v>5610</v>
      </c>
      <c r="B527" s="2">
        <v>45395</v>
      </c>
      <c r="C527" t="s">
        <v>865</v>
      </c>
      <c r="D527" t="s">
        <v>25</v>
      </c>
      <c r="E527" t="s">
        <v>14</v>
      </c>
      <c r="F527" t="s">
        <v>26</v>
      </c>
      <c r="G527">
        <v>1</v>
      </c>
      <c r="H527" s="20">
        <v>139.4</v>
      </c>
      <c r="I527">
        <v>139.4</v>
      </c>
      <c r="J527" s="17" t="str">
        <f>IF('Main Data'!I527&gt;=5000,"High", "Low")</f>
        <v>Low</v>
      </c>
      <c r="K527" s="17">
        <f t="shared" si="72"/>
        <v>2024</v>
      </c>
      <c r="L527" s="17" t="str">
        <f t="shared" si="73"/>
        <v>Regina Cox</v>
      </c>
      <c r="M527" s="17" t="str">
        <f t="shared" si="74"/>
        <v>REGINA COX</v>
      </c>
      <c r="N527" s="20">
        <f t="shared" si="75"/>
        <v>125.46000000000001</v>
      </c>
      <c r="O527" s="20" t="str">
        <f t="shared" si="76"/>
        <v>Apr-2024</v>
      </c>
      <c r="P527" s="17">
        <f t="shared" si="77"/>
        <v>25.091999999999999</v>
      </c>
      <c r="Q527" s="17" t="str">
        <f t="shared" si="78"/>
        <v>Printer Furniture</v>
      </c>
      <c r="R527" s="17" t="str">
        <f>IF('sales data'!I527&lt;3000,"Low",IF('sales data'!I527&lt;7999, "Medium","High"))</f>
        <v>Low</v>
      </c>
      <c r="S527" s="17" t="str">
        <f t="shared" si="79"/>
        <v>Regular</v>
      </c>
      <c r="T527" s="17">
        <f t="shared" si="80"/>
        <v>1705.3999999999999</v>
      </c>
    </row>
    <row r="528" spans="1:20">
      <c r="A528">
        <v>2261</v>
      </c>
      <c r="B528" s="2">
        <v>45395</v>
      </c>
      <c r="C528" t="s">
        <v>884</v>
      </c>
      <c r="D528" t="s">
        <v>10</v>
      </c>
      <c r="E528" t="s">
        <v>14</v>
      </c>
      <c r="F528" t="s">
        <v>21</v>
      </c>
      <c r="G528">
        <v>8</v>
      </c>
      <c r="H528" s="20">
        <v>976.12</v>
      </c>
      <c r="I528">
        <v>7808.96</v>
      </c>
      <c r="J528" s="17" t="str">
        <f>IF('Main Data'!I528&gt;=5000,"High", "Low")</f>
        <v>High</v>
      </c>
      <c r="K528" s="17">
        <f t="shared" si="72"/>
        <v>2024</v>
      </c>
      <c r="L528" s="17" t="str">
        <f t="shared" si="73"/>
        <v>Kristen Cruz</v>
      </c>
      <c r="M528" s="17" t="str">
        <f t="shared" si="74"/>
        <v>KRISTEN CRUZ</v>
      </c>
      <c r="N528" s="20">
        <f t="shared" si="75"/>
        <v>7028.0640000000003</v>
      </c>
      <c r="O528" s="20" t="str">
        <f t="shared" si="76"/>
        <v>Apr-2024</v>
      </c>
      <c r="P528" s="17">
        <f t="shared" si="77"/>
        <v>1405.6127999999999</v>
      </c>
      <c r="Q528" s="17" t="str">
        <f t="shared" si="78"/>
        <v>Notebook Furniture</v>
      </c>
      <c r="R528" s="17" t="str">
        <f>IF('sales data'!I528&lt;3000,"Low",IF('sales data'!I528&lt;7999, "Medium","High"))</f>
        <v>Medium</v>
      </c>
      <c r="S528" s="17" t="str">
        <f t="shared" si="79"/>
        <v>First Timer</v>
      </c>
      <c r="T528" s="17">
        <f t="shared" si="80"/>
        <v>2673.0466666666666</v>
      </c>
    </row>
    <row r="529" spans="1:20">
      <c r="A529">
        <v>6863</v>
      </c>
      <c r="B529" s="2">
        <v>45396</v>
      </c>
      <c r="C529" t="s">
        <v>140</v>
      </c>
      <c r="D529" t="s">
        <v>10</v>
      </c>
      <c r="E529" t="s">
        <v>11</v>
      </c>
      <c r="F529" t="s">
        <v>15</v>
      </c>
      <c r="G529">
        <v>4</v>
      </c>
      <c r="H529" s="20">
        <v>918.14</v>
      </c>
      <c r="I529">
        <v>3672.56</v>
      </c>
      <c r="J529" s="17" t="str">
        <f>IF('Main Data'!I529&gt;=5000,"High", "Low")</f>
        <v>Low</v>
      </c>
      <c r="K529" s="17">
        <f t="shared" si="72"/>
        <v>2024</v>
      </c>
      <c r="L529" s="17" t="str">
        <f t="shared" si="73"/>
        <v>Courtney Padilla</v>
      </c>
      <c r="M529" s="17" t="str">
        <f t="shared" si="74"/>
        <v>COURTNEY PADILLA</v>
      </c>
      <c r="N529" s="20">
        <f t="shared" si="75"/>
        <v>3305.3040000000001</v>
      </c>
      <c r="O529" s="20" t="str">
        <f t="shared" si="76"/>
        <v>Apr-2024</v>
      </c>
      <c r="P529" s="17">
        <f t="shared" si="77"/>
        <v>661.06079999999997</v>
      </c>
      <c r="Q529" s="17" t="str">
        <f t="shared" si="78"/>
        <v>Table Office Supplies</v>
      </c>
      <c r="R529" s="17" t="str">
        <f>IF('sales data'!I529&lt;3000,"Low",IF('sales data'!I529&lt;7999, "Medium","High"))</f>
        <v>Medium</v>
      </c>
      <c r="S529" s="17" t="str">
        <f t="shared" si="79"/>
        <v>Regular</v>
      </c>
      <c r="T529" s="17">
        <f t="shared" si="80"/>
        <v>3873.64</v>
      </c>
    </row>
    <row r="530" spans="1:20">
      <c r="A530">
        <v>8734</v>
      </c>
      <c r="B530" s="2">
        <v>45396</v>
      </c>
      <c r="C530" t="s">
        <v>298</v>
      </c>
      <c r="D530" t="s">
        <v>10</v>
      </c>
      <c r="E530" t="s">
        <v>20</v>
      </c>
      <c r="F530" t="s">
        <v>43</v>
      </c>
      <c r="G530">
        <v>3</v>
      </c>
      <c r="H530" s="20">
        <v>167.02</v>
      </c>
      <c r="I530">
        <v>501.06000000000012</v>
      </c>
      <c r="J530" s="17" t="str">
        <f>IF('Main Data'!I530&gt;=5000,"High", "Low")</f>
        <v>Low</v>
      </c>
      <c r="K530" s="17">
        <f t="shared" si="72"/>
        <v>2024</v>
      </c>
      <c r="L530" s="17" t="str">
        <f t="shared" si="73"/>
        <v>Joanne Thomas</v>
      </c>
      <c r="M530" s="17" t="str">
        <f t="shared" si="74"/>
        <v>JOANNE THOMAS</v>
      </c>
      <c r="N530" s="20">
        <f t="shared" si="75"/>
        <v>450.95400000000006</v>
      </c>
      <c r="O530" s="20" t="str">
        <f t="shared" si="76"/>
        <v>Apr-2024</v>
      </c>
      <c r="P530" s="17">
        <f t="shared" si="77"/>
        <v>90.190800000000024</v>
      </c>
      <c r="Q530" s="17" t="str">
        <f t="shared" si="78"/>
        <v>Chair Electronics</v>
      </c>
      <c r="R530" s="17" t="str">
        <f>IF('sales data'!I530&lt;3000,"Low",IF('sales data'!I530&lt;7999, "Medium","High"))</f>
        <v>Low</v>
      </c>
      <c r="S530" s="17" t="str">
        <f t="shared" si="79"/>
        <v>Regular</v>
      </c>
      <c r="T530" s="17">
        <f t="shared" si="80"/>
        <v>3994.1933333333332</v>
      </c>
    </row>
    <row r="531" spans="1:20">
      <c r="A531">
        <v>7151</v>
      </c>
      <c r="B531" s="2">
        <v>45396</v>
      </c>
      <c r="C531" t="s">
        <v>339</v>
      </c>
      <c r="D531" t="s">
        <v>25</v>
      </c>
      <c r="E531" t="s">
        <v>11</v>
      </c>
      <c r="F531" t="s">
        <v>21</v>
      </c>
      <c r="G531">
        <v>7</v>
      </c>
      <c r="H531" s="20">
        <v>752.16</v>
      </c>
      <c r="I531">
        <v>5265.12</v>
      </c>
      <c r="J531" s="17" t="str">
        <f>IF('Main Data'!I531&gt;=5000,"High", "Low")</f>
        <v>High</v>
      </c>
      <c r="K531" s="17">
        <f t="shared" si="72"/>
        <v>2024</v>
      </c>
      <c r="L531" s="17" t="str">
        <f t="shared" si="73"/>
        <v>Heidi Davidson</v>
      </c>
      <c r="M531" s="17" t="str">
        <f t="shared" si="74"/>
        <v>HEIDI DAVIDSON</v>
      </c>
      <c r="N531" s="20">
        <f t="shared" si="75"/>
        <v>4738.6080000000002</v>
      </c>
      <c r="O531" s="20" t="str">
        <f t="shared" si="76"/>
        <v>Apr-2024</v>
      </c>
      <c r="P531" s="17">
        <f t="shared" si="77"/>
        <v>947.72159999999997</v>
      </c>
      <c r="Q531" s="17" t="str">
        <f t="shared" si="78"/>
        <v>Notebook Office Supplies</v>
      </c>
      <c r="R531" s="17" t="str">
        <f>IF('sales data'!I531&lt;3000,"Low",IF('sales data'!I531&lt;7999, "Medium","High"))</f>
        <v>Medium</v>
      </c>
      <c r="S531" s="17" t="str">
        <f t="shared" si="79"/>
        <v>First Timer</v>
      </c>
      <c r="T531" s="17">
        <f t="shared" si="80"/>
        <v>3146.2466666666664</v>
      </c>
    </row>
    <row r="532" spans="1:20">
      <c r="A532">
        <v>8939</v>
      </c>
      <c r="B532" s="2">
        <v>45396</v>
      </c>
      <c r="C532" t="s">
        <v>826</v>
      </c>
      <c r="D532" t="s">
        <v>31</v>
      </c>
      <c r="E532" t="s">
        <v>20</v>
      </c>
      <c r="F532" t="s">
        <v>21</v>
      </c>
      <c r="G532">
        <v>6</v>
      </c>
      <c r="H532" s="20">
        <v>373.86</v>
      </c>
      <c r="I532">
        <v>2243.16</v>
      </c>
      <c r="J532" s="17" t="str">
        <f>IF('Main Data'!I532&gt;=5000,"High", "Low")</f>
        <v>Low</v>
      </c>
      <c r="K532" s="17">
        <f t="shared" si="72"/>
        <v>2024</v>
      </c>
      <c r="L532" s="17" t="str">
        <f t="shared" si="73"/>
        <v>Jessica Allen</v>
      </c>
      <c r="M532" s="17" t="str">
        <f t="shared" si="74"/>
        <v>JESSICA ALLEN</v>
      </c>
      <c r="N532" s="20">
        <f t="shared" si="75"/>
        <v>2018.8440000000003</v>
      </c>
      <c r="O532" s="20" t="str">
        <f t="shared" si="76"/>
        <v>Apr-2024</v>
      </c>
      <c r="P532" s="17">
        <f t="shared" si="77"/>
        <v>403.76879999999994</v>
      </c>
      <c r="Q532" s="17" t="str">
        <f t="shared" si="78"/>
        <v>Notebook Electronics</v>
      </c>
      <c r="R532" s="17" t="str">
        <f>IF('sales data'!I532&lt;3000,"Low",IF('sales data'!I532&lt;7999, "Medium","High"))</f>
        <v>Low</v>
      </c>
      <c r="S532" s="17" t="str">
        <f t="shared" si="79"/>
        <v>Regular</v>
      </c>
      <c r="T532" s="17">
        <f t="shared" si="80"/>
        <v>2669.78</v>
      </c>
    </row>
    <row r="533" spans="1:20">
      <c r="A533">
        <v>9636</v>
      </c>
      <c r="B533" s="2">
        <v>45397</v>
      </c>
      <c r="C533" t="s">
        <v>926</v>
      </c>
      <c r="D533" t="s">
        <v>31</v>
      </c>
      <c r="E533" t="s">
        <v>20</v>
      </c>
      <c r="F533" t="s">
        <v>26</v>
      </c>
      <c r="G533">
        <v>7</v>
      </c>
      <c r="H533" s="20">
        <v>80.540000000000006</v>
      </c>
      <c r="I533">
        <v>563.78000000000009</v>
      </c>
      <c r="J533" s="17" t="str">
        <f>IF('Main Data'!I533&gt;=5000,"High", "Low")</f>
        <v>Low</v>
      </c>
      <c r="K533" s="17">
        <f t="shared" si="72"/>
        <v>2024</v>
      </c>
      <c r="L533" s="17" t="str">
        <f t="shared" si="73"/>
        <v>Sarah Fleming</v>
      </c>
      <c r="M533" s="17" t="str">
        <f t="shared" si="74"/>
        <v>SARAH FLEMING</v>
      </c>
      <c r="N533" s="20">
        <f t="shared" si="75"/>
        <v>507.40200000000004</v>
      </c>
      <c r="O533" s="20" t="str">
        <f t="shared" si="76"/>
        <v>Apr-2024</v>
      </c>
      <c r="P533" s="17">
        <f t="shared" si="77"/>
        <v>101.48040000000002</v>
      </c>
      <c r="Q533" s="17" t="str">
        <f t="shared" si="78"/>
        <v>Printer Electronics</v>
      </c>
      <c r="R533" s="17" t="str">
        <f>IF('sales data'!I533&lt;3000,"Low",IF('sales data'!I533&lt;7999, "Medium","High"))</f>
        <v>Low</v>
      </c>
      <c r="S533" s="17" t="str">
        <f t="shared" si="79"/>
        <v>Regular</v>
      </c>
      <c r="T533" s="17">
        <f t="shared" si="80"/>
        <v>2690.6866666666665</v>
      </c>
    </row>
    <row r="534" spans="1:20">
      <c r="A534">
        <v>1557</v>
      </c>
      <c r="B534" s="2">
        <v>45397</v>
      </c>
      <c r="C534" t="s">
        <v>931</v>
      </c>
      <c r="D534" t="s">
        <v>25</v>
      </c>
      <c r="E534" t="s">
        <v>11</v>
      </c>
      <c r="F534" t="s">
        <v>29</v>
      </c>
      <c r="G534">
        <v>5</v>
      </c>
      <c r="H534" s="20">
        <v>303.57</v>
      </c>
      <c r="I534">
        <v>1517.85</v>
      </c>
      <c r="J534" s="17" t="str">
        <f>IF('Main Data'!I534&gt;=5000,"High", "Low")</f>
        <v>Low</v>
      </c>
      <c r="K534" s="17">
        <f t="shared" si="72"/>
        <v>2024</v>
      </c>
      <c r="L534" s="17" t="str">
        <f t="shared" si="73"/>
        <v>Jennifer Lopez</v>
      </c>
      <c r="M534" s="17" t="str">
        <f t="shared" si="74"/>
        <v>JENNIFER LOPEZ</v>
      </c>
      <c r="N534" s="20">
        <f t="shared" si="75"/>
        <v>1366.0650000000001</v>
      </c>
      <c r="O534" s="20" t="str">
        <f t="shared" si="76"/>
        <v>Apr-2024</v>
      </c>
      <c r="P534" s="17">
        <f t="shared" si="77"/>
        <v>273.21299999999997</v>
      </c>
      <c r="Q534" s="17" t="str">
        <f t="shared" si="78"/>
        <v>Desk Office Supplies</v>
      </c>
      <c r="R534" s="17" t="str">
        <f>IF('sales data'!I534&lt;3000,"Low",IF('sales data'!I534&lt;7999, "Medium","High"))</f>
        <v>Low</v>
      </c>
      <c r="S534" s="17" t="str">
        <f t="shared" si="79"/>
        <v>First Timer</v>
      </c>
      <c r="T534" s="17">
        <f t="shared" si="80"/>
        <v>1441.5966666666666</v>
      </c>
    </row>
    <row r="535" spans="1:20">
      <c r="A535">
        <v>1848</v>
      </c>
      <c r="B535" s="2">
        <v>45400</v>
      </c>
      <c r="C535" t="s">
        <v>259</v>
      </c>
      <c r="D535" t="s">
        <v>25</v>
      </c>
      <c r="E535" t="s">
        <v>20</v>
      </c>
      <c r="F535" t="s">
        <v>21</v>
      </c>
      <c r="G535">
        <v>2</v>
      </c>
      <c r="H535" s="20">
        <v>878.69</v>
      </c>
      <c r="I535">
        <v>1757.38</v>
      </c>
      <c r="J535" s="17" t="str">
        <f>IF('Main Data'!I535&gt;=5000,"High", "Low")</f>
        <v>Low</v>
      </c>
      <c r="K535" s="17">
        <f t="shared" si="72"/>
        <v>2024</v>
      </c>
      <c r="L535" s="17" t="str">
        <f t="shared" si="73"/>
        <v>Nicholas Wright</v>
      </c>
      <c r="M535" s="17" t="str">
        <f t="shared" si="74"/>
        <v>NICHOLAS WRIGHT</v>
      </c>
      <c r="N535" s="20">
        <f t="shared" si="75"/>
        <v>1581.6420000000001</v>
      </c>
      <c r="O535" s="20" t="str">
        <f t="shared" si="76"/>
        <v>Apr-2024</v>
      </c>
      <c r="P535" s="17">
        <f t="shared" si="77"/>
        <v>316.32839999999999</v>
      </c>
      <c r="Q535" s="17" t="str">
        <f t="shared" si="78"/>
        <v>Notebook Electronics</v>
      </c>
      <c r="R535" s="17" t="str">
        <f>IF('sales data'!I535&lt;3000,"Low",IF('sales data'!I535&lt;7999, "Medium","High"))</f>
        <v>Low</v>
      </c>
      <c r="S535" s="17" t="str">
        <f t="shared" si="79"/>
        <v>Regular</v>
      </c>
      <c r="T535" s="17">
        <f t="shared" si="80"/>
        <v>1279.67</v>
      </c>
    </row>
    <row r="536" spans="1:20">
      <c r="A536">
        <v>2290</v>
      </c>
      <c r="B536" s="2">
        <v>45403</v>
      </c>
      <c r="C536" t="s">
        <v>672</v>
      </c>
      <c r="D536" t="s">
        <v>31</v>
      </c>
      <c r="E536" t="s">
        <v>14</v>
      </c>
      <c r="F536" t="s">
        <v>21</v>
      </c>
      <c r="G536">
        <v>6</v>
      </c>
      <c r="H536" s="20">
        <v>684.31</v>
      </c>
      <c r="I536">
        <v>4105.8599999999997</v>
      </c>
      <c r="J536" s="17" t="str">
        <f>IF('Main Data'!I536&gt;=5000,"High", "Low")</f>
        <v>Low</v>
      </c>
      <c r="K536" s="17">
        <f t="shared" si="72"/>
        <v>2024</v>
      </c>
      <c r="L536" s="17" t="str">
        <f t="shared" si="73"/>
        <v>Russell Burns Md</v>
      </c>
      <c r="M536" s="17" t="str">
        <f t="shared" si="74"/>
        <v>RUSSELL BURNS MD</v>
      </c>
      <c r="N536" s="20">
        <f t="shared" si="75"/>
        <v>3695.2740000000003</v>
      </c>
      <c r="O536" s="20" t="str">
        <f t="shared" si="76"/>
        <v>Apr-2024</v>
      </c>
      <c r="P536" s="17">
        <f t="shared" si="77"/>
        <v>739.05479999999989</v>
      </c>
      <c r="Q536" s="17" t="str">
        <f t="shared" si="78"/>
        <v>Notebook Furniture</v>
      </c>
      <c r="R536" s="17" t="str">
        <f>IF('sales data'!I536&lt;3000,"Low",IF('sales data'!I536&lt;7999, "Medium","High"))</f>
        <v>Medium</v>
      </c>
      <c r="S536" s="17" t="str">
        <f t="shared" si="79"/>
        <v>Regular</v>
      </c>
      <c r="T536" s="17">
        <f t="shared" si="80"/>
        <v>2460.3633333333332</v>
      </c>
    </row>
    <row r="537" spans="1:20">
      <c r="A537">
        <v>6679</v>
      </c>
      <c r="B537" s="2">
        <v>45404</v>
      </c>
      <c r="C537" t="s">
        <v>125</v>
      </c>
      <c r="D537" t="s">
        <v>31</v>
      </c>
      <c r="E537" t="s">
        <v>14</v>
      </c>
      <c r="F537" t="s">
        <v>35</v>
      </c>
      <c r="G537">
        <v>5</v>
      </c>
      <c r="H537" s="20">
        <v>773.2</v>
      </c>
      <c r="I537">
        <v>3866</v>
      </c>
      <c r="J537" s="17" t="str">
        <f>IF('Main Data'!I537&gt;=5000,"High", "Low")</f>
        <v>Low</v>
      </c>
      <c r="K537" s="17">
        <f t="shared" si="72"/>
        <v>2024</v>
      </c>
      <c r="L537" s="17" t="str">
        <f t="shared" si="73"/>
        <v>Bradley Burke</v>
      </c>
      <c r="M537" s="17" t="str">
        <f t="shared" si="74"/>
        <v>BRADLEY BURKE</v>
      </c>
      <c r="N537" s="20">
        <f t="shared" si="75"/>
        <v>3479.4000000000005</v>
      </c>
      <c r="O537" s="20" t="str">
        <f t="shared" si="76"/>
        <v>Apr-2024</v>
      </c>
      <c r="P537" s="17">
        <f t="shared" si="77"/>
        <v>695.88</v>
      </c>
      <c r="Q537" s="17" t="str">
        <f t="shared" si="78"/>
        <v>Laptop Furniture</v>
      </c>
      <c r="R537" s="17" t="str">
        <f>IF('sales data'!I537&lt;3000,"Low",IF('sales data'!I537&lt;7999, "Medium","High"))</f>
        <v>Medium</v>
      </c>
      <c r="S537" s="17" t="str">
        <f t="shared" si="79"/>
        <v>Regular</v>
      </c>
      <c r="T537" s="17">
        <f t="shared" si="80"/>
        <v>3243.08</v>
      </c>
    </row>
    <row r="538" spans="1:20">
      <c r="A538">
        <v>9125</v>
      </c>
      <c r="B538" s="2">
        <v>45404</v>
      </c>
      <c r="C538" t="s">
        <v>313</v>
      </c>
      <c r="D538" t="s">
        <v>25</v>
      </c>
      <c r="E538" t="s">
        <v>20</v>
      </c>
      <c r="F538" t="s">
        <v>43</v>
      </c>
      <c r="G538">
        <v>6</v>
      </c>
      <c r="H538" s="20">
        <v>981.37</v>
      </c>
      <c r="I538">
        <v>5888.22</v>
      </c>
      <c r="J538" s="17" t="str">
        <f>IF('Main Data'!I538&gt;=5000,"High", "Low")</f>
        <v>High</v>
      </c>
      <c r="K538" s="17">
        <f t="shared" si="72"/>
        <v>2024</v>
      </c>
      <c r="L538" s="17" t="str">
        <f t="shared" si="73"/>
        <v>Michael Miller</v>
      </c>
      <c r="M538" s="17" t="str">
        <f t="shared" si="74"/>
        <v>MICHAEL MILLER</v>
      </c>
      <c r="N538" s="20">
        <f t="shared" si="75"/>
        <v>5299.3980000000001</v>
      </c>
      <c r="O538" s="20" t="str">
        <f t="shared" si="76"/>
        <v>Apr-2024</v>
      </c>
      <c r="P538" s="17">
        <f t="shared" si="77"/>
        <v>1059.8796</v>
      </c>
      <c r="Q538" s="17" t="str">
        <f t="shared" si="78"/>
        <v>Chair Electronics</v>
      </c>
      <c r="R538" s="17" t="str">
        <f>IF('sales data'!I538&lt;3000,"Low",IF('sales data'!I538&lt;7999, "Medium","High"))</f>
        <v>Medium</v>
      </c>
      <c r="S538" s="17" t="str">
        <f t="shared" si="79"/>
        <v>Regular</v>
      </c>
      <c r="T538" s="17">
        <f t="shared" si="80"/>
        <v>4620.0266666666666</v>
      </c>
    </row>
    <row r="539" spans="1:20">
      <c r="A539">
        <v>8865</v>
      </c>
      <c r="B539" s="2">
        <v>45405</v>
      </c>
      <c r="C539" t="s">
        <v>703</v>
      </c>
      <c r="D539" t="s">
        <v>17</v>
      </c>
      <c r="E539" t="s">
        <v>14</v>
      </c>
      <c r="F539" t="s">
        <v>35</v>
      </c>
      <c r="G539">
        <v>8</v>
      </c>
      <c r="H539" s="20">
        <v>627.62</v>
      </c>
      <c r="I539">
        <v>5020.96</v>
      </c>
      <c r="J539" s="17" t="str">
        <f>IF('Main Data'!I539&gt;=5000,"High", "Low")</f>
        <v>High</v>
      </c>
      <c r="K539" s="17">
        <f t="shared" si="72"/>
        <v>2024</v>
      </c>
      <c r="L539" s="17" t="str">
        <f t="shared" si="73"/>
        <v>Lori Morris</v>
      </c>
      <c r="M539" s="17" t="str">
        <f t="shared" si="74"/>
        <v>LORI MORRIS</v>
      </c>
      <c r="N539" s="20">
        <f t="shared" si="75"/>
        <v>4518.8640000000005</v>
      </c>
      <c r="O539" s="20" t="str">
        <f t="shared" si="76"/>
        <v>Apr-2024</v>
      </c>
      <c r="P539" s="17">
        <f t="shared" si="77"/>
        <v>903.77279999999996</v>
      </c>
      <c r="Q539" s="17" t="str">
        <f t="shared" si="78"/>
        <v>Laptop Furniture</v>
      </c>
      <c r="R539" s="17" t="str">
        <f>IF('sales data'!I539&lt;3000,"Low",IF('sales data'!I539&lt;7999, "Medium","High"))</f>
        <v>Medium</v>
      </c>
      <c r="S539" s="17" t="str">
        <f t="shared" si="79"/>
        <v>Regular</v>
      </c>
      <c r="T539" s="17">
        <f t="shared" si="80"/>
        <v>4925.0600000000004</v>
      </c>
    </row>
    <row r="540" spans="1:20">
      <c r="A540">
        <v>6599</v>
      </c>
      <c r="B540" s="2">
        <v>45407</v>
      </c>
      <c r="C540" t="s">
        <v>365</v>
      </c>
      <c r="D540" t="s">
        <v>31</v>
      </c>
      <c r="E540" t="s">
        <v>20</v>
      </c>
      <c r="F540" t="s">
        <v>29</v>
      </c>
      <c r="G540">
        <v>1</v>
      </c>
      <c r="H540" s="20">
        <v>403.62</v>
      </c>
      <c r="I540">
        <v>403.62</v>
      </c>
      <c r="J540" s="17" t="str">
        <f>IF('Main Data'!I540&gt;=5000,"High", "Low")</f>
        <v>Low</v>
      </c>
      <c r="K540" s="17">
        <f t="shared" si="72"/>
        <v>2024</v>
      </c>
      <c r="L540" s="17" t="str">
        <f t="shared" si="73"/>
        <v>Matthew Coleman</v>
      </c>
      <c r="M540" s="17" t="str">
        <f t="shared" si="74"/>
        <v>MATTHEW COLEMAN</v>
      </c>
      <c r="N540" s="20">
        <f t="shared" si="75"/>
        <v>363.25800000000004</v>
      </c>
      <c r="O540" s="20" t="str">
        <f t="shared" si="76"/>
        <v>Apr-2024</v>
      </c>
      <c r="P540" s="17">
        <f t="shared" si="77"/>
        <v>72.651600000000002</v>
      </c>
      <c r="Q540" s="17" t="str">
        <f t="shared" si="78"/>
        <v>Desk Electronics</v>
      </c>
      <c r="R540" s="17" t="str">
        <f>IF('sales data'!I540&lt;3000,"Low",IF('sales data'!I540&lt;7999, "Medium","High"))</f>
        <v>Low</v>
      </c>
      <c r="S540" s="17" t="str">
        <f t="shared" si="79"/>
        <v>Regular</v>
      </c>
      <c r="T540" s="17">
        <f t="shared" si="80"/>
        <v>3770.9333333333338</v>
      </c>
    </row>
    <row r="541" spans="1:20">
      <c r="A541">
        <v>6804</v>
      </c>
      <c r="B541" s="2">
        <v>45408</v>
      </c>
      <c r="C541" t="s">
        <v>836</v>
      </c>
      <c r="D541" t="s">
        <v>25</v>
      </c>
      <c r="E541" t="s">
        <v>11</v>
      </c>
      <c r="F541" t="s">
        <v>21</v>
      </c>
      <c r="G541">
        <v>9</v>
      </c>
      <c r="H541" s="20">
        <v>445.12</v>
      </c>
      <c r="I541">
        <v>4006.08</v>
      </c>
      <c r="J541" s="17" t="str">
        <f>IF('Main Data'!I541&gt;=5000,"High", "Low")</f>
        <v>Low</v>
      </c>
      <c r="K541" s="17">
        <f t="shared" si="72"/>
        <v>2024</v>
      </c>
      <c r="L541" s="17" t="str">
        <f t="shared" si="73"/>
        <v>Lorraine Turner</v>
      </c>
      <c r="M541" s="17" t="str">
        <f t="shared" si="74"/>
        <v>LORRAINE TURNER</v>
      </c>
      <c r="N541" s="20">
        <f t="shared" si="75"/>
        <v>3605.4720000000002</v>
      </c>
      <c r="O541" s="20" t="str">
        <f t="shared" si="76"/>
        <v>Apr-2024</v>
      </c>
      <c r="P541" s="17">
        <f t="shared" si="77"/>
        <v>721.09439999999995</v>
      </c>
      <c r="Q541" s="17" t="str">
        <f t="shared" si="78"/>
        <v>Notebook Office Supplies</v>
      </c>
      <c r="R541" s="17" t="str">
        <f>IF('sales data'!I541&lt;3000,"Low",IF('sales data'!I541&lt;7999, "Medium","High"))</f>
        <v>Medium</v>
      </c>
      <c r="S541" s="17" t="str">
        <f t="shared" si="79"/>
        <v>Regular</v>
      </c>
      <c r="T541" s="17">
        <f t="shared" si="80"/>
        <v>3143.5533333333333</v>
      </c>
    </row>
    <row r="542" spans="1:20">
      <c r="A542">
        <v>7799</v>
      </c>
      <c r="B542" s="2">
        <v>45408</v>
      </c>
      <c r="C542" t="s">
        <v>881</v>
      </c>
      <c r="D542" t="s">
        <v>10</v>
      </c>
      <c r="E542" t="s">
        <v>20</v>
      </c>
      <c r="F542" t="s">
        <v>35</v>
      </c>
      <c r="G542">
        <v>4</v>
      </c>
      <c r="H542" s="20">
        <v>223.05</v>
      </c>
      <c r="I542">
        <v>892.2</v>
      </c>
      <c r="J542" s="17" t="str">
        <f>IF('Main Data'!I542&gt;=5000,"High", "Low")</f>
        <v>Low</v>
      </c>
      <c r="K542" s="17">
        <f t="shared" si="72"/>
        <v>2024</v>
      </c>
      <c r="L542" s="17" t="str">
        <f t="shared" si="73"/>
        <v>Bradley Wallace</v>
      </c>
      <c r="M542" s="17" t="str">
        <f t="shared" si="74"/>
        <v>BRADLEY WALLACE</v>
      </c>
      <c r="N542" s="20">
        <f t="shared" si="75"/>
        <v>802.98</v>
      </c>
      <c r="O542" s="20" t="str">
        <f t="shared" si="76"/>
        <v>Apr-2024</v>
      </c>
      <c r="P542" s="17">
        <f t="shared" si="77"/>
        <v>160.596</v>
      </c>
      <c r="Q542" s="17" t="str">
        <f t="shared" si="78"/>
        <v>Laptop Electronics</v>
      </c>
      <c r="R542" s="17" t="str">
        <f>IF('sales data'!I542&lt;3000,"Low",IF('sales data'!I542&lt;7999, "Medium","High"))</f>
        <v>Low</v>
      </c>
      <c r="S542" s="17" t="str">
        <f t="shared" si="79"/>
        <v>Regular</v>
      </c>
      <c r="T542" s="17">
        <f t="shared" si="80"/>
        <v>1767.3</v>
      </c>
    </row>
    <row r="543" spans="1:20">
      <c r="A543">
        <v>4231</v>
      </c>
      <c r="B543" s="2">
        <v>45410</v>
      </c>
      <c r="C543" t="s">
        <v>372</v>
      </c>
      <c r="D543" t="s">
        <v>17</v>
      </c>
      <c r="E543" t="s">
        <v>14</v>
      </c>
      <c r="F543" t="s">
        <v>26</v>
      </c>
      <c r="G543">
        <v>9</v>
      </c>
      <c r="H543" s="20">
        <v>40.82</v>
      </c>
      <c r="I543">
        <v>367.38</v>
      </c>
      <c r="J543" s="17" t="str">
        <f>IF('Main Data'!I543&gt;=5000,"High", "Low")</f>
        <v>Low</v>
      </c>
      <c r="K543" s="17">
        <f t="shared" si="72"/>
        <v>2024</v>
      </c>
      <c r="L543" s="17" t="str">
        <f t="shared" si="73"/>
        <v>Christopher Peterson</v>
      </c>
      <c r="M543" s="17" t="str">
        <f t="shared" si="74"/>
        <v>CHRISTOPHER PETERSON</v>
      </c>
      <c r="N543" s="20">
        <f t="shared" si="75"/>
        <v>330.642</v>
      </c>
      <c r="O543" s="20" t="str">
        <f t="shared" si="76"/>
        <v>Apr-2024</v>
      </c>
      <c r="P543" s="17">
        <f t="shared" si="77"/>
        <v>66.128399999999999</v>
      </c>
      <c r="Q543" s="17" t="str">
        <f t="shared" si="78"/>
        <v>Printer Furniture</v>
      </c>
      <c r="R543" s="17" t="str">
        <f>IF('sales data'!I543&lt;3000,"Low",IF('sales data'!I543&lt;7999, "Medium","High"))</f>
        <v>Low</v>
      </c>
      <c r="S543" s="17" t="str">
        <f t="shared" si="79"/>
        <v>Regular</v>
      </c>
      <c r="T543" s="17">
        <f t="shared" si="80"/>
        <v>1755.22</v>
      </c>
    </row>
    <row r="544" spans="1:20">
      <c r="A544">
        <v>5381</v>
      </c>
      <c r="B544" s="2">
        <v>45410</v>
      </c>
      <c r="C544" t="s">
        <v>838</v>
      </c>
      <c r="D544" t="s">
        <v>31</v>
      </c>
      <c r="E544" t="s">
        <v>14</v>
      </c>
      <c r="F544" t="s">
        <v>18</v>
      </c>
      <c r="G544">
        <v>2</v>
      </c>
      <c r="H544" s="20">
        <v>644.41999999999996</v>
      </c>
      <c r="I544">
        <v>1288.8399999999999</v>
      </c>
      <c r="J544" s="17" t="str">
        <f>IF('Main Data'!I544&gt;=5000,"High", "Low")</f>
        <v>Low</v>
      </c>
      <c r="K544" s="17">
        <f t="shared" si="72"/>
        <v>2024</v>
      </c>
      <c r="L544" s="17" t="str">
        <f t="shared" si="73"/>
        <v>Elizabeth Roach</v>
      </c>
      <c r="M544" s="17" t="str">
        <f t="shared" si="74"/>
        <v>ELIZABETH ROACH</v>
      </c>
      <c r="N544" s="20">
        <f t="shared" si="75"/>
        <v>1159.9559999999999</v>
      </c>
      <c r="O544" s="20" t="str">
        <f t="shared" si="76"/>
        <v>Apr-2024</v>
      </c>
      <c r="P544" s="17">
        <f t="shared" si="77"/>
        <v>231.99119999999996</v>
      </c>
      <c r="Q544" s="17" t="str">
        <f t="shared" si="78"/>
        <v>Pen Furniture</v>
      </c>
      <c r="R544" s="17" t="str">
        <f>IF('sales data'!I544&lt;3000,"Low",IF('sales data'!I544&lt;7999, "Medium","High"))</f>
        <v>Low</v>
      </c>
      <c r="S544" s="17" t="str">
        <f t="shared" si="79"/>
        <v>Regular</v>
      </c>
      <c r="T544" s="17">
        <f t="shared" si="80"/>
        <v>849.47333333333336</v>
      </c>
    </row>
    <row r="545" spans="1:20">
      <c r="A545">
        <v>2252</v>
      </c>
      <c r="B545" s="2">
        <v>45411</v>
      </c>
      <c r="C545" t="s">
        <v>374</v>
      </c>
      <c r="D545" t="s">
        <v>31</v>
      </c>
      <c r="E545" t="s">
        <v>11</v>
      </c>
      <c r="F545" t="s">
        <v>43</v>
      </c>
      <c r="G545">
        <v>1</v>
      </c>
      <c r="H545" s="20">
        <v>374.84</v>
      </c>
      <c r="I545">
        <v>374.84</v>
      </c>
      <c r="J545" s="17" t="str">
        <f>IF('Main Data'!I545&gt;=5000,"High", "Low")</f>
        <v>Low</v>
      </c>
      <c r="K545" s="17">
        <f t="shared" si="72"/>
        <v>2024</v>
      </c>
      <c r="L545" s="17" t="str">
        <f t="shared" si="73"/>
        <v>Jose Marquez</v>
      </c>
      <c r="M545" s="17" t="str">
        <f t="shared" si="74"/>
        <v>JOSE MARQUEZ</v>
      </c>
      <c r="N545" s="20">
        <f t="shared" si="75"/>
        <v>337.35599999999999</v>
      </c>
      <c r="O545" s="20" t="str">
        <f t="shared" si="76"/>
        <v>Apr-2024</v>
      </c>
      <c r="P545" s="17">
        <f t="shared" si="77"/>
        <v>67.471199999999996</v>
      </c>
      <c r="Q545" s="17" t="str">
        <f t="shared" si="78"/>
        <v>Chair Office Supplies</v>
      </c>
      <c r="R545" s="17" t="str">
        <f>IF('sales data'!I545&lt;3000,"Low",IF('sales data'!I545&lt;7999, "Medium","High"))</f>
        <v>Low</v>
      </c>
      <c r="S545" s="17" t="str">
        <f t="shared" si="79"/>
        <v>Regular</v>
      </c>
      <c r="T545" s="17">
        <f t="shared" si="80"/>
        <v>677.01999999999987</v>
      </c>
    </row>
    <row r="546" spans="1:20">
      <c r="A546">
        <v>1717</v>
      </c>
      <c r="B546" s="2">
        <v>45412</v>
      </c>
      <c r="C546" t="s">
        <v>792</v>
      </c>
      <c r="D546" t="s">
        <v>10</v>
      </c>
      <c r="E546" t="s">
        <v>11</v>
      </c>
      <c r="F546" t="s">
        <v>35</v>
      </c>
      <c r="G546">
        <v>1</v>
      </c>
      <c r="H546" s="20">
        <v>403.01</v>
      </c>
      <c r="I546">
        <v>403.01</v>
      </c>
      <c r="J546" s="17" t="str">
        <f>IF('Main Data'!I546&gt;=5000,"High", "Low")</f>
        <v>Low</v>
      </c>
      <c r="K546" s="17">
        <f t="shared" si="72"/>
        <v>2024</v>
      </c>
      <c r="L546" s="17" t="str">
        <f t="shared" si="73"/>
        <v>Harry Evans</v>
      </c>
      <c r="M546" s="17" t="str">
        <f t="shared" si="74"/>
        <v>HARRY EVANS</v>
      </c>
      <c r="N546" s="20">
        <f t="shared" si="75"/>
        <v>362.709</v>
      </c>
      <c r="O546" s="20" t="str">
        <f t="shared" si="76"/>
        <v>Apr-2024</v>
      </c>
      <c r="P546" s="17">
        <f t="shared" si="77"/>
        <v>72.541799999999995</v>
      </c>
      <c r="Q546" s="17" t="str">
        <f t="shared" si="78"/>
        <v>Laptop Office Supplies</v>
      </c>
      <c r="R546" s="17" t="str">
        <f>IF('sales data'!I546&lt;3000,"Low",IF('sales data'!I546&lt;7999, "Medium","High"))</f>
        <v>Low</v>
      </c>
      <c r="S546" s="17" t="str">
        <f t="shared" si="79"/>
        <v>Regular</v>
      </c>
      <c r="T546" s="17">
        <f t="shared" si="80"/>
        <v>688.89666666666653</v>
      </c>
    </row>
    <row r="547" spans="1:20">
      <c r="A547">
        <v>8940</v>
      </c>
      <c r="B547" s="2">
        <v>45412</v>
      </c>
      <c r="C547" t="s">
        <v>804</v>
      </c>
      <c r="D547" t="s">
        <v>17</v>
      </c>
      <c r="E547" t="s">
        <v>14</v>
      </c>
      <c r="F547" t="s">
        <v>15</v>
      </c>
      <c r="G547">
        <v>2</v>
      </c>
      <c r="H547" s="20">
        <v>386.82</v>
      </c>
      <c r="I547">
        <v>773.64</v>
      </c>
      <c r="J547" s="17" t="str">
        <f>IF('Main Data'!I547&gt;=5000,"High", "Low")</f>
        <v>Low</v>
      </c>
      <c r="K547" s="17">
        <f t="shared" si="72"/>
        <v>2024</v>
      </c>
      <c r="L547" s="17" t="str">
        <f t="shared" si="73"/>
        <v>Morgan Mercado</v>
      </c>
      <c r="M547" s="17" t="str">
        <f t="shared" si="74"/>
        <v>MORGAN MERCADO</v>
      </c>
      <c r="N547" s="20">
        <f t="shared" si="75"/>
        <v>696.27599999999995</v>
      </c>
      <c r="O547" s="20" t="str">
        <f t="shared" si="76"/>
        <v>Apr-2024</v>
      </c>
      <c r="P547" s="17">
        <f t="shared" si="77"/>
        <v>139.2552</v>
      </c>
      <c r="Q547" s="17" t="str">
        <f t="shared" si="78"/>
        <v>Table Furniture</v>
      </c>
      <c r="R547" s="17" t="str">
        <f>IF('sales data'!I547&lt;3000,"Low",IF('sales data'!I547&lt;7999, "Medium","High"))</f>
        <v>Low</v>
      </c>
      <c r="S547" s="17" t="str">
        <f t="shared" si="79"/>
        <v>Regular</v>
      </c>
      <c r="T547" s="17">
        <f t="shared" si="80"/>
        <v>517.1633333333333</v>
      </c>
    </row>
    <row r="548" spans="1:20">
      <c r="A548">
        <v>4678</v>
      </c>
      <c r="B548" s="2">
        <v>45415</v>
      </c>
      <c r="C548" t="s">
        <v>32</v>
      </c>
      <c r="D548" t="s">
        <v>10</v>
      </c>
      <c r="E548" t="s">
        <v>11</v>
      </c>
      <c r="F548" t="s">
        <v>26</v>
      </c>
      <c r="G548">
        <v>8</v>
      </c>
      <c r="H548" s="20">
        <v>725.04</v>
      </c>
      <c r="I548">
        <v>5800.32</v>
      </c>
      <c r="J548" s="17" t="str">
        <f>IF('Main Data'!I548&gt;=5000,"High", "Low")</f>
        <v>High</v>
      </c>
      <c r="K548" s="17">
        <f t="shared" si="72"/>
        <v>2024</v>
      </c>
      <c r="L548" s="17" t="str">
        <f t="shared" si="73"/>
        <v>Stacy Phillips</v>
      </c>
      <c r="M548" s="17" t="str">
        <f t="shared" si="74"/>
        <v>STACY PHILLIPS</v>
      </c>
      <c r="N548" s="20">
        <f t="shared" si="75"/>
        <v>5220.2879999999996</v>
      </c>
      <c r="O548" s="20" t="str">
        <f t="shared" si="76"/>
        <v>May-2024</v>
      </c>
      <c r="P548" s="17">
        <f t="shared" si="77"/>
        <v>1044.0575999999999</v>
      </c>
      <c r="Q548" s="17" t="str">
        <f t="shared" si="78"/>
        <v>Printer Office Supplies</v>
      </c>
      <c r="R548" s="17" t="str">
        <f>IF('sales data'!I548&lt;3000,"Low",IF('sales data'!I548&lt;7999, "Medium","High"))</f>
        <v>Medium</v>
      </c>
      <c r="S548" s="17" t="str">
        <f t="shared" si="79"/>
        <v>Regular</v>
      </c>
      <c r="T548" s="17">
        <f t="shared" si="80"/>
        <v>2325.6566666666663</v>
      </c>
    </row>
    <row r="549" spans="1:20">
      <c r="A549">
        <v>4818</v>
      </c>
      <c r="B549" s="2">
        <v>45415</v>
      </c>
      <c r="C549" t="s">
        <v>40</v>
      </c>
      <c r="D549" t="s">
        <v>25</v>
      </c>
      <c r="E549" t="s">
        <v>20</v>
      </c>
      <c r="F549" t="s">
        <v>18</v>
      </c>
      <c r="G549">
        <v>6</v>
      </c>
      <c r="H549" s="20">
        <v>897.37</v>
      </c>
      <c r="I549">
        <v>5384.22</v>
      </c>
      <c r="J549" s="17" t="str">
        <f>IF('Main Data'!I549&gt;=5000,"High", "Low")</f>
        <v>High</v>
      </c>
      <c r="K549" s="17">
        <f t="shared" si="72"/>
        <v>2024</v>
      </c>
      <c r="L549" s="17" t="str">
        <f t="shared" si="73"/>
        <v>Alexander Jackson</v>
      </c>
      <c r="M549" s="17" t="str">
        <f t="shared" si="74"/>
        <v>ALEXANDER JACKSON</v>
      </c>
      <c r="N549" s="20">
        <f t="shared" si="75"/>
        <v>4845.7980000000007</v>
      </c>
      <c r="O549" s="20" t="str">
        <f t="shared" si="76"/>
        <v>May-2024</v>
      </c>
      <c r="P549" s="17">
        <f t="shared" si="77"/>
        <v>969.15959999999995</v>
      </c>
      <c r="Q549" s="17" t="str">
        <f t="shared" si="78"/>
        <v>Pen Electronics</v>
      </c>
      <c r="R549" s="17" t="str">
        <f>IF('sales data'!I549&lt;3000,"Low",IF('sales data'!I549&lt;7999, "Medium","High"))</f>
        <v>Medium</v>
      </c>
      <c r="S549" s="17" t="str">
        <f t="shared" si="79"/>
        <v>First Timer</v>
      </c>
      <c r="T549" s="17">
        <f t="shared" si="80"/>
        <v>3986.06</v>
      </c>
    </row>
    <row r="550" spans="1:20">
      <c r="A550">
        <v>7154</v>
      </c>
      <c r="B550" s="2">
        <v>45416</v>
      </c>
      <c r="C550" t="s">
        <v>158</v>
      </c>
      <c r="D550" t="s">
        <v>17</v>
      </c>
      <c r="E550" t="s">
        <v>11</v>
      </c>
      <c r="F550" t="s">
        <v>43</v>
      </c>
      <c r="G550">
        <v>3</v>
      </c>
      <c r="H550" s="20">
        <v>708.52</v>
      </c>
      <c r="I550">
        <v>2125.56</v>
      </c>
      <c r="J550" s="17" t="str">
        <f>IF('Main Data'!I550&gt;=5000,"High", "Low")</f>
        <v>Low</v>
      </c>
      <c r="K550" s="17">
        <f t="shared" si="72"/>
        <v>2024</v>
      </c>
      <c r="L550" s="17" t="str">
        <f t="shared" si="73"/>
        <v>Samantha Richards</v>
      </c>
      <c r="M550" s="17" t="str">
        <f t="shared" si="74"/>
        <v>SAMANTHA RICHARDS</v>
      </c>
      <c r="N550" s="20">
        <f t="shared" si="75"/>
        <v>1913.0039999999999</v>
      </c>
      <c r="O550" s="20" t="str">
        <f t="shared" si="76"/>
        <v>May-2024</v>
      </c>
      <c r="P550" s="17">
        <f t="shared" si="77"/>
        <v>382.60079999999999</v>
      </c>
      <c r="Q550" s="17" t="str">
        <f t="shared" si="78"/>
        <v>Chair Office Supplies</v>
      </c>
      <c r="R550" s="17" t="str">
        <f>IF('sales data'!I550&lt;3000,"Low",IF('sales data'!I550&lt;7999, "Medium","High"))</f>
        <v>Low</v>
      </c>
      <c r="S550" s="17" t="str">
        <f t="shared" si="79"/>
        <v>Regular</v>
      </c>
      <c r="T550" s="17">
        <f t="shared" si="80"/>
        <v>4436.7</v>
      </c>
    </row>
    <row r="551" spans="1:20">
      <c r="A551">
        <v>9915</v>
      </c>
      <c r="B551" s="2">
        <v>45418</v>
      </c>
      <c r="C551" t="s">
        <v>207</v>
      </c>
      <c r="D551" t="s">
        <v>10</v>
      </c>
      <c r="E551" t="s">
        <v>11</v>
      </c>
      <c r="F551" t="s">
        <v>29</v>
      </c>
      <c r="G551">
        <v>6</v>
      </c>
      <c r="H551" s="20">
        <v>427.14</v>
      </c>
      <c r="I551">
        <v>2562.84</v>
      </c>
      <c r="J551" s="17" t="str">
        <f>IF('Main Data'!I551&gt;=5000,"High", "Low")</f>
        <v>Low</v>
      </c>
      <c r="K551" s="17">
        <f t="shared" si="72"/>
        <v>2024</v>
      </c>
      <c r="L551" s="17" t="str">
        <f t="shared" si="73"/>
        <v>Ryan Carr</v>
      </c>
      <c r="M551" s="17" t="str">
        <f t="shared" si="74"/>
        <v>RYAN CARR</v>
      </c>
      <c r="N551" s="20">
        <f t="shared" si="75"/>
        <v>2306.556</v>
      </c>
      <c r="O551" s="20" t="str">
        <f t="shared" si="76"/>
        <v>May-2024</v>
      </c>
      <c r="P551" s="17">
        <f t="shared" si="77"/>
        <v>461.31119999999999</v>
      </c>
      <c r="Q551" s="17" t="str">
        <f t="shared" si="78"/>
        <v>Desk Office Supplies</v>
      </c>
      <c r="R551" s="17" t="str">
        <f>IF('sales data'!I551&lt;3000,"Low",IF('sales data'!I551&lt;7999, "Medium","High"))</f>
        <v>Low</v>
      </c>
      <c r="S551" s="17" t="str">
        <f t="shared" si="79"/>
        <v>Regular</v>
      </c>
      <c r="T551" s="17">
        <f t="shared" si="80"/>
        <v>3357.5400000000004</v>
      </c>
    </row>
    <row r="552" spans="1:20">
      <c r="A552">
        <v>3556</v>
      </c>
      <c r="B552" s="2">
        <v>45418</v>
      </c>
      <c r="C552" t="s">
        <v>366</v>
      </c>
      <c r="D552" t="s">
        <v>31</v>
      </c>
      <c r="E552" t="s">
        <v>14</v>
      </c>
      <c r="F552" t="s">
        <v>21</v>
      </c>
      <c r="G552">
        <v>8</v>
      </c>
      <c r="H552" s="20">
        <v>281.47000000000003</v>
      </c>
      <c r="I552">
        <v>2251.7600000000002</v>
      </c>
      <c r="J552" s="17" t="str">
        <f>IF('Main Data'!I552&gt;=5000,"High", "Low")</f>
        <v>Low</v>
      </c>
      <c r="K552" s="17">
        <f t="shared" si="72"/>
        <v>2024</v>
      </c>
      <c r="L552" s="17" t="str">
        <f t="shared" si="73"/>
        <v>Robyn Jones</v>
      </c>
      <c r="M552" s="17" t="str">
        <f t="shared" si="74"/>
        <v>ROBYN JONES</v>
      </c>
      <c r="N552" s="20">
        <f t="shared" si="75"/>
        <v>2026.5840000000003</v>
      </c>
      <c r="O552" s="20" t="str">
        <f t="shared" si="76"/>
        <v>May-2024</v>
      </c>
      <c r="P552" s="17">
        <f t="shared" si="77"/>
        <v>405.3168</v>
      </c>
      <c r="Q552" s="17" t="str">
        <f t="shared" si="78"/>
        <v>Notebook Furniture</v>
      </c>
      <c r="R552" s="17" t="str">
        <f>IF('sales data'!I552&lt;3000,"Low",IF('sales data'!I552&lt;7999, "Medium","High"))</f>
        <v>Low</v>
      </c>
      <c r="S552" s="17" t="str">
        <f t="shared" si="79"/>
        <v>First Timer</v>
      </c>
      <c r="T552" s="17">
        <f t="shared" si="80"/>
        <v>2313.3866666666668</v>
      </c>
    </row>
    <row r="553" spans="1:20">
      <c r="A553">
        <v>4729</v>
      </c>
      <c r="B553" s="2">
        <v>45422</v>
      </c>
      <c r="C553" t="s">
        <v>561</v>
      </c>
      <c r="D553" t="s">
        <v>25</v>
      </c>
      <c r="E553" t="s">
        <v>11</v>
      </c>
      <c r="F553" t="s">
        <v>43</v>
      </c>
      <c r="G553">
        <v>4</v>
      </c>
      <c r="H553" s="20">
        <v>965.47</v>
      </c>
      <c r="I553">
        <v>3861.88</v>
      </c>
      <c r="J553" s="17" t="str">
        <f>IF('Main Data'!I553&gt;=5000,"High", "Low")</f>
        <v>Low</v>
      </c>
      <c r="K553" s="17">
        <f t="shared" si="72"/>
        <v>2024</v>
      </c>
      <c r="L553" s="17" t="str">
        <f t="shared" si="73"/>
        <v>William Lowe</v>
      </c>
      <c r="M553" s="17" t="str">
        <f t="shared" si="74"/>
        <v>WILLIAM LOWE</v>
      </c>
      <c r="N553" s="20">
        <f t="shared" si="75"/>
        <v>3475.692</v>
      </c>
      <c r="O553" s="20" t="str">
        <f t="shared" si="76"/>
        <v>May-2024</v>
      </c>
      <c r="P553" s="17">
        <f t="shared" si="77"/>
        <v>695.13840000000005</v>
      </c>
      <c r="Q553" s="17" t="str">
        <f t="shared" si="78"/>
        <v>Chair Office Supplies</v>
      </c>
      <c r="R553" s="17" t="str">
        <f>IF('sales data'!I553&lt;3000,"Low",IF('sales data'!I553&lt;7999, "Medium","High"))</f>
        <v>Medium</v>
      </c>
      <c r="S553" s="17" t="str">
        <f t="shared" si="79"/>
        <v>Regular</v>
      </c>
      <c r="T553" s="17">
        <f t="shared" si="80"/>
        <v>2892.16</v>
      </c>
    </row>
    <row r="554" spans="1:20">
      <c r="A554">
        <v>4028</v>
      </c>
      <c r="B554" s="2">
        <v>45423</v>
      </c>
      <c r="C554" t="s">
        <v>872</v>
      </c>
      <c r="D554" t="s">
        <v>17</v>
      </c>
      <c r="E554" t="s">
        <v>20</v>
      </c>
      <c r="F554" t="s">
        <v>29</v>
      </c>
      <c r="G554">
        <v>5</v>
      </c>
      <c r="H554" s="20">
        <v>736.28</v>
      </c>
      <c r="I554">
        <v>3681.4</v>
      </c>
      <c r="J554" s="17" t="str">
        <f>IF('Main Data'!I554&gt;=5000,"High", "Low")</f>
        <v>Low</v>
      </c>
      <c r="K554" s="17">
        <f t="shared" si="72"/>
        <v>2024</v>
      </c>
      <c r="L554" s="17" t="str">
        <f t="shared" si="73"/>
        <v>Teresa Harper</v>
      </c>
      <c r="M554" s="17" t="str">
        <f t="shared" si="74"/>
        <v>TERESA HARPER</v>
      </c>
      <c r="N554" s="20">
        <f t="shared" si="75"/>
        <v>3313.26</v>
      </c>
      <c r="O554" s="20" t="str">
        <f t="shared" si="76"/>
        <v>May-2024</v>
      </c>
      <c r="P554" s="17">
        <f t="shared" si="77"/>
        <v>662.65200000000004</v>
      </c>
      <c r="Q554" s="17" t="str">
        <f t="shared" si="78"/>
        <v>Desk Electronics</v>
      </c>
      <c r="R554" s="17" t="str">
        <f>IF('sales data'!I554&lt;3000,"Low",IF('sales data'!I554&lt;7999, "Medium","High"))</f>
        <v>Medium</v>
      </c>
      <c r="S554" s="17" t="str">
        <f t="shared" si="79"/>
        <v>Regular</v>
      </c>
      <c r="T554" s="17">
        <f t="shared" si="80"/>
        <v>3265.0133333333338</v>
      </c>
    </row>
    <row r="555" spans="1:20">
      <c r="A555">
        <v>9992</v>
      </c>
      <c r="B555" s="2">
        <v>45424</v>
      </c>
      <c r="C555" t="s">
        <v>591</v>
      </c>
      <c r="D555" t="s">
        <v>31</v>
      </c>
      <c r="E555" t="s">
        <v>11</v>
      </c>
      <c r="F555" t="s">
        <v>21</v>
      </c>
      <c r="G555">
        <v>6</v>
      </c>
      <c r="H555" s="20">
        <v>692.63</v>
      </c>
      <c r="I555">
        <v>4155.78</v>
      </c>
      <c r="J555" s="17" t="str">
        <f>IF('Main Data'!I555&gt;=5000,"High", "Low")</f>
        <v>Low</v>
      </c>
      <c r="K555" s="17">
        <f t="shared" si="72"/>
        <v>2024</v>
      </c>
      <c r="L555" s="17" t="str">
        <f t="shared" si="73"/>
        <v>Taylor Anderson</v>
      </c>
      <c r="M555" s="17" t="str">
        <f t="shared" si="74"/>
        <v>TAYLOR ANDERSON</v>
      </c>
      <c r="N555" s="20">
        <f t="shared" si="75"/>
        <v>3740.2019999999998</v>
      </c>
      <c r="O555" s="20" t="str">
        <f t="shared" si="76"/>
        <v>May-2024</v>
      </c>
      <c r="P555" s="17">
        <f t="shared" si="77"/>
        <v>748.04039999999998</v>
      </c>
      <c r="Q555" s="17" t="str">
        <f t="shared" si="78"/>
        <v>Notebook Office Supplies</v>
      </c>
      <c r="R555" s="17" t="str">
        <f>IF('sales data'!I555&lt;3000,"Low",IF('sales data'!I555&lt;7999, "Medium","High"))</f>
        <v>Medium</v>
      </c>
      <c r="S555" s="17" t="str">
        <f t="shared" si="79"/>
        <v>Regular</v>
      </c>
      <c r="T555" s="17">
        <f t="shared" si="80"/>
        <v>3899.686666666667</v>
      </c>
    </row>
    <row r="556" spans="1:20">
      <c r="A556">
        <v>9690</v>
      </c>
      <c r="B556" s="2">
        <v>45425</v>
      </c>
      <c r="C556" t="s">
        <v>118</v>
      </c>
      <c r="D556" t="s">
        <v>31</v>
      </c>
      <c r="E556" t="s">
        <v>11</v>
      </c>
      <c r="F556" t="s">
        <v>35</v>
      </c>
      <c r="G556">
        <v>5</v>
      </c>
      <c r="H556" s="20">
        <v>40.869999999999997</v>
      </c>
      <c r="I556">
        <v>204.35</v>
      </c>
      <c r="J556" s="17" t="str">
        <f>IF('Main Data'!I556&gt;=5000,"High", "Low")</f>
        <v>Low</v>
      </c>
      <c r="K556" s="17">
        <f t="shared" si="72"/>
        <v>2024</v>
      </c>
      <c r="L556" s="17" t="str">
        <f t="shared" si="73"/>
        <v>Sarah Reynolds</v>
      </c>
      <c r="M556" s="17" t="str">
        <f t="shared" si="74"/>
        <v>SARAH REYNOLDS</v>
      </c>
      <c r="N556" s="20">
        <f t="shared" si="75"/>
        <v>183.91500000000002</v>
      </c>
      <c r="O556" s="20" t="str">
        <f t="shared" si="76"/>
        <v>May-2024</v>
      </c>
      <c r="P556" s="17">
        <f t="shared" si="77"/>
        <v>36.782999999999994</v>
      </c>
      <c r="Q556" s="17" t="str">
        <f t="shared" si="78"/>
        <v>Laptop Office Supplies</v>
      </c>
      <c r="R556" s="17" t="str">
        <f>IF('sales data'!I556&lt;3000,"Low",IF('sales data'!I556&lt;7999, "Medium","High"))</f>
        <v>Low</v>
      </c>
      <c r="S556" s="17" t="str">
        <f t="shared" si="79"/>
        <v>Regular</v>
      </c>
      <c r="T556" s="17">
        <f t="shared" si="80"/>
        <v>2680.51</v>
      </c>
    </row>
    <row r="557" spans="1:20">
      <c r="A557">
        <v>4966</v>
      </c>
      <c r="B557" s="2">
        <v>45427</v>
      </c>
      <c r="C557" t="s">
        <v>639</v>
      </c>
      <c r="D557" t="s">
        <v>31</v>
      </c>
      <c r="E557" t="s">
        <v>14</v>
      </c>
      <c r="F557" t="s">
        <v>15</v>
      </c>
      <c r="G557">
        <v>7</v>
      </c>
      <c r="H557" s="20">
        <v>386.39</v>
      </c>
      <c r="I557">
        <v>2704.73</v>
      </c>
      <c r="J557" s="17" t="str">
        <f>IF('Main Data'!I557&gt;=5000,"High", "Low")</f>
        <v>Low</v>
      </c>
      <c r="K557" s="17">
        <f t="shared" si="72"/>
        <v>2024</v>
      </c>
      <c r="L557" s="17" t="str">
        <f t="shared" si="73"/>
        <v>Michael Carlson</v>
      </c>
      <c r="M557" s="17" t="str">
        <f t="shared" si="74"/>
        <v>MICHAEL CARLSON</v>
      </c>
      <c r="N557" s="20">
        <f t="shared" si="75"/>
        <v>2434.2569999999996</v>
      </c>
      <c r="O557" s="20" t="str">
        <f t="shared" si="76"/>
        <v>May-2024</v>
      </c>
      <c r="P557" s="17">
        <f t="shared" si="77"/>
        <v>486.85140000000001</v>
      </c>
      <c r="Q557" s="17" t="str">
        <f t="shared" si="78"/>
        <v>Table Furniture</v>
      </c>
      <c r="R557" s="17" t="str">
        <f>IF('sales data'!I557&lt;3000,"Low",IF('sales data'!I557&lt;7999, "Medium","High"))</f>
        <v>Low</v>
      </c>
      <c r="S557" s="17" t="str">
        <f t="shared" si="79"/>
        <v>Regular</v>
      </c>
      <c r="T557" s="17">
        <f t="shared" si="80"/>
        <v>2354.9533333333334</v>
      </c>
    </row>
    <row r="558" spans="1:20">
      <c r="A558">
        <v>1845</v>
      </c>
      <c r="B558" s="2">
        <v>45428</v>
      </c>
      <c r="C558" t="s">
        <v>748</v>
      </c>
      <c r="D558" t="s">
        <v>25</v>
      </c>
      <c r="E558" t="s">
        <v>20</v>
      </c>
      <c r="F558" t="s">
        <v>29</v>
      </c>
      <c r="G558">
        <v>8</v>
      </c>
      <c r="H558" s="20">
        <v>339.67</v>
      </c>
      <c r="I558">
        <v>2717.36</v>
      </c>
      <c r="J558" s="17" t="str">
        <f>IF('Main Data'!I558&gt;=5000,"High", "Low")</f>
        <v>Low</v>
      </c>
      <c r="K558" s="17">
        <f t="shared" si="72"/>
        <v>2024</v>
      </c>
      <c r="L558" s="17" t="str">
        <f t="shared" si="73"/>
        <v>Debra Underwood</v>
      </c>
      <c r="M558" s="17" t="str">
        <f t="shared" si="74"/>
        <v>DEBRA UNDERWOOD</v>
      </c>
      <c r="N558" s="20">
        <f t="shared" si="75"/>
        <v>2445.6240000000003</v>
      </c>
      <c r="O558" s="20" t="str">
        <f t="shared" si="76"/>
        <v>May-2024</v>
      </c>
      <c r="P558" s="17">
        <f t="shared" si="77"/>
        <v>489.12479999999999</v>
      </c>
      <c r="Q558" s="17" t="str">
        <f t="shared" si="78"/>
        <v>Desk Electronics</v>
      </c>
      <c r="R558" s="17" t="str">
        <f>IF('sales data'!I558&lt;3000,"Low",IF('sales data'!I558&lt;7999, "Medium","High"))</f>
        <v>Low</v>
      </c>
      <c r="S558" s="17" t="str">
        <f t="shared" si="79"/>
        <v>Regular</v>
      </c>
      <c r="T558" s="17">
        <f t="shared" si="80"/>
        <v>1875.4800000000002</v>
      </c>
    </row>
    <row r="559" spans="1:20">
      <c r="A559">
        <v>7617</v>
      </c>
      <c r="B559" s="2">
        <v>45429</v>
      </c>
      <c r="C559" t="s">
        <v>110</v>
      </c>
      <c r="D559" t="s">
        <v>10</v>
      </c>
      <c r="E559" t="s">
        <v>14</v>
      </c>
      <c r="F559" t="s">
        <v>15</v>
      </c>
      <c r="G559">
        <v>7</v>
      </c>
      <c r="H559" s="20">
        <v>721.86</v>
      </c>
      <c r="I559">
        <v>5053.0200000000004</v>
      </c>
      <c r="J559" s="17" t="str">
        <f>IF('Main Data'!I559&gt;=5000,"High", "Low")</f>
        <v>High</v>
      </c>
      <c r="K559" s="17">
        <f t="shared" si="72"/>
        <v>2024</v>
      </c>
      <c r="L559" s="17" t="str">
        <f t="shared" si="73"/>
        <v>Gregory Horton</v>
      </c>
      <c r="M559" s="17" t="str">
        <f t="shared" si="74"/>
        <v>GREGORY HORTON</v>
      </c>
      <c r="N559" s="20">
        <f t="shared" si="75"/>
        <v>4547.7179999999998</v>
      </c>
      <c r="O559" s="20" t="str">
        <f t="shared" si="76"/>
        <v>May-2024</v>
      </c>
      <c r="P559" s="17">
        <f t="shared" si="77"/>
        <v>909.54360000000008</v>
      </c>
      <c r="Q559" s="17" t="str">
        <f t="shared" si="78"/>
        <v>Table Furniture</v>
      </c>
      <c r="R559" s="17" t="str">
        <f>IF('sales data'!I559&lt;3000,"Low",IF('sales data'!I559&lt;7999, "Medium","High"))</f>
        <v>Medium</v>
      </c>
      <c r="S559" s="17" t="str">
        <f t="shared" si="79"/>
        <v>Regular</v>
      </c>
      <c r="T559" s="17">
        <f t="shared" si="80"/>
        <v>3491.7033333333334</v>
      </c>
    </row>
    <row r="560" spans="1:20">
      <c r="A560">
        <v>7435</v>
      </c>
      <c r="B560" s="2">
        <v>45429</v>
      </c>
      <c r="C560" t="s">
        <v>255</v>
      </c>
      <c r="D560" t="s">
        <v>31</v>
      </c>
      <c r="E560" t="s">
        <v>11</v>
      </c>
      <c r="F560" t="s">
        <v>12</v>
      </c>
      <c r="G560">
        <v>3</v>
      </c>
      <c r="H560" s="20">
        <v>541.6</v>
      </c>
      <c r="I560">
        <v>1624.8</v>
      </c>
      <c r="J560" s="17" t="str">
        <f>IF('Main Data'!I560&gt;=5000,"High", "Low")</f>
        <v>Low</v>
      </c>
      <c r="K560" s="17">
        <f t="shared" si="72"/>
        <v>2024</v>
      </c>
      <c r="L560" s="17" t="str">
        <f t="shared" si="73"/>
        <v>Christopher Lozano</v>
      </c>
      <c r="M560" s="17" t="str">
        <f t="shared" si="74"/>
        <v>CHRISTOPHER LOZANO</v>
      </c>
      <c r="N560" s="20">
        <f t="shared" si="75"/>
        <v>1462.3200000000002</v>
      </c>
      <c r="O560" s="20" t="str">
        <f t="shared" si="76"/>
        <v>May-2024</v>
      </c>
      <c r="P560" s="17">
        <f t="shared" si="77"/>
        <v>292.464</v>
      </c>
      <c r="Q560" s="17" t="str">
        <f t="shared" si="78"/>
        <v>Monitor Office Supplies</v>
      </c>
      <c r="R560" s="17" t="str">
        <f>IF('sales data'!I560&lt;3000,"Low",IF('sales data'!I560&lt;7999, "Medium","High"))</f>
        <v>Low</v>
      </c>
      <c r="S560" s="17" t="str">
        <f t="shared" si="79"/>
        <v>Regular</v>
      </c>
      <c r="T560" s="17">
        <f t="shared" si="80"/>
        <v>3131.7266666666669</v>
      </c>
    </row>
    <row r="561" spans="1:20">
      <c r="A561">
        <v>4382</v>
      </c>
      <c r="B561" s="2">
        <v>45429</v>
      </c>
      <c r="C561" t="s">
        <v>532</v>
      </c>
      <c r="D561" t="s">
        <v>25</v>
      </c>
      <c r="E561" t="s">
        <v>14</v>
      </c>
      <c r="F561" t="s">
        <v>29</v>
      </c>
      <c r="G561">
        <v>9</v>
      </c>
      <c r="H561" s="20">
        <v>830.59</v>
      </c>
      <c r="I561">
        <v>7475.31</v>
      </c>
      <c r="J561" s="17" t="str">
        <f>IF('Main Data'!I561&gt;=5000,"High", "Low")</f>
        <v>High</v>
      </c>
      <c r="K561" s="17">
        <f t="shared" si="72"/>
        <v>2024</v>
      </c>
      <c r="L561" s="17" t="str">
        <f t="shared" si="73"/>
        <v>William Adams</v>
      </c>
      <c r="M561" s="17" t="str">
        <f t="shared" si="74"/>
        <v>WILLIAM ADAMS</v>
      </c>
      <c r="N561" s="20">
        <f t="shared" si="75"/>
        <v>6727.7790000000005</v>
      </c>
      <c r="O561" s="20" t="str">
        <f t="shared" si="76"/>
        <v>May-2024</v>
      </c>
      <c r="P561" s="17">
        <f t="shared" si="77"/>
        <v>1345.5558000000001</v>
      </c>
      <c r="Q561" s="17" t="str">
        <f t="shared" si="78"/>
        <v>Desk Furniture</v>
      </c>
      <c r="R561" s="17" t="str">
        <f>IF('sales data'!I561&lt;3000,"Low",IF('sales data'!I561&lt;7999, "Medium","High"))</f>
        <v>Medium</v>
      </c>
      <c r="S561" s="17" t="str">
        <f t="shared" si="79"/>
        <v>First Timer</v>
      </c>
      <c r="T561" s="17">
        <f t="shared" si="80"/>
        <v>4717.71</v>
      </c>
    </row>
    <row r="562" spans="1:20">
      <c r="A562">
        <v>9396</v>
      </c>
      <c r="B562" s="2">
        <v>45429</v>
      </c>
      <c r="C562" t="s">
        <v>765</v>
      </c>
      <c r="D562" t="s">
        <v>31</v>
      </c>
      <c r="E562" t="s">
        <v>14</v>
      </c>
      <c r="F562" t="s">
        <v>26</v>
      </c>
      <c r="G562">
        <v>3</v>
      </c>
      <c r="H562" s="20">
        <v>354.1</v>
      </c>
      <c r="I562">
        <v>1062.3</v>
      </c>
      <c r="J562" s="17" t="str">
        <f>IF('Main Data'!I562&gt;=5000,"High", "Low")</f>
        <v>Low</v>
      </c>
      <c r="K562" s="17">
        <f t="shared" si="72"/>
        <v>2024</v>
      </c>
      <c r="L562" s="17" t="str">
        <f t="shared" si="73"/>
        <v>Jonathan Rodgers</v>
      </c>
      <c r="M562" s="17" t="str">
        <f t="shared" si="74"/>
        <v>JONATHAN RODGERS</v>
      </c>
      <c r="N562" s="20">
        <f t="shared" si="75"/>
        <v>956.07000000000016</v>
      </c>
      <c r="O562" s="20" t="str">
        <f t="shared" si="76"/>
        <v>May-2024</v>
      </c>
      <c r="P562" s="17">
        <f t="shared" si="77"/>
        <v>191.214</v>
      </c>
      <c r="Q562" s="17" t="str">
        <f t="shared" si="78"/>
        <v>Printer Furniture</v>
      </c>
      <c r="R562" s="17" t="str">
        <f>IF('sales data'!I562&lt;3000,"Low",IF('sales data'!I562&lt;7999, "Medium","High"))</f>
        <v>Low</v>
      </c>
      <c r="S562" s="17" t="str">
        <f t="shared" si="79"/>
        <v>Regular</v>
      </c>
      <c r="T562" s="17">
        <f t="shared" si="80"/>
        <v>3387.47</v>
      </c>
    </row>
    <row r="563" spans="1:20">
      <c r="A563">
        <v>7672</v>
      </c>
      <c r="B563" s="2">
        <v>45430</v>
      </c>
      <c r="C563" t="s">
        <v>695</v>
      </c>
      <c r="D563" t="s">
        <v>17</v>
      </c>
      <c r="E563" t="s">
        <v>20</v>
      </c>
      <c r="F563" t="s">
        <v>26</v>
      </c>
      <c r="G563">
        <v>9</v>
      </c>
      <c r="H563" s="20">
        <v>359.89</v>
      </c>
      <c r="I563">
        <v>3239.01</v>
      </c>
      <c r="J563" s="17" t="str">
        <f>IF('Main Data'!I563&gt;=5000,"High", "Low")</f>
        <v>Low</v>
      </c>
      <c r="K563" s="17">
        <f t="shared" si="72"/>
        <v>2024</v>
      </c>
      <c r="L563" s="17" t="str">
        <f t="shared" si="73"/>
        <v>Kelsey White</v>
      </c>
      <c r="M563" s="17" t="str">
        <f t="shared" si="74"/>
        <v>KELSEY WHITE</v>
      </c>
      <c r="N563" s="20">
        <f t="shared" si="75"/>
        <v>2915.1089999999999</v>
      </c>
      <c r="O563" s="20" t="str">
        <f t="shared" si="76"/>
        <v>May-2024</v>
      </c>
      <c r="P563" s="17">
        <f t="shared" si="77"/>
        <v>583.02179999999998</v>
      </c>
      <c r="Q563" s="17" t="str">
        <f t="shared" si="78"/>
        <v>Printer Electronics</v>
      </c>
      <c r="R563" s="17" t="str">
        <f>IF('sales data'!I563&lt;3000,"Low",IF('sales data'!I563&lt;7999, "Medium","High"))</f>
        <v>Medium</v>
      </c>
      <c r="S563" s="17" t="str">
        <f t="shared" si="79"/>
        <v>Regular</v>
      </c>
      <c r="T563" s="17">
        <f t="shared" si="80"/>
        <v>3925.5400000000004</v>
      </c>
    </row>
    <row r="564" spans="1:20">
      <c r="A564">
        <v>8638</v>
      </c>
      <c r="B564" s="2">
        <v>45431</v>
      </c>
      <c r="C564" t="s">
        <v>376</v>
      </c>
      <c r="D564" t="s">
        <v>25</v>
      </c>
      <c r="E564" t="s">
        <v>11</v>
      </c>
      <c r="F564" t="s">
        <v>43</v>
      </c>
      <c r="G564">
        <v>2</v>
      </c>
      <c r="H564" s="20">
        <v>478.48</v>
      </c>
      <c r="I564">
        <v>956.96</v>
      </c>
      <c r="J564" s="17" t="str">
        <f>IF('Main Data'!I564&gt;=5000,"High", "Low")</f>
        <v>Low</v>
      </c>
      <c r="K564" s="17">
        <f t="shared" si="72"/>
        <v>2024</v>
      </c>
      <c r="L564" s="17" t="str">
        <f t="shared" si="73"/>
        <v>Terry Holmes</v>
      </c>
      <c r="M564" s="17" t="str">
        <f t="shared" si="74"/>
        <v>TERRY HOLMES</v>
      </c>
      <c r="N564" s="20">
        <f t="shared" si="75"/>
        <v>861.26400000000001</v>
      </c>
      <c r="O564" s="20" t="str">
        <f t="shared" si="76"/>
        <v>May-2024</v>
      </c>
      <c r="P564" s="17">
        <f t="shared" si="77"/>
        <v>172.25280000000001</v>
      </c>
      <c r="Q564" s="17" t="str">
        <f t="shared" si="78"/>
        <v>Chair Office Supplies</v>
      </c>
      <c r="R564" s="17" t="str">
        <f>IF('sales data'!I564&lt;3000,"Low",IF('sales data'!I564&lt;7999, "Medium","High"))</f>
        <v>Low</v>
      </c>
      <c r="S564" s="17" t="str">
        <f t="shared" si="79"/>
        <v>Regular</v>
      </c>
      <c r="T564" s="17">
        <f t="shared" si="80"/>
        <v>1752.7566666666669</v>
      </c>
    </row>
    <row r="565" spans="1:20">
      <c r="A565">
        <v>3143</v>
      </c>
      <c r="B565" s="2">
        <v>45433</v>
      </c>
      <c r="C565" t="s">
        <v>272</v>
      </c>
      <c r="D565" t="s">
        <v>31</v>
      </c>
      <c r="E565" t="s">
        <v>11</v>
      </c>
      <c r="F565" t="s">
        <v>26</v>
      </c>
      <c r="G565">
        <v>8</v>
      </c>
      <c r="H565" s="20">
        <v>726.19</v>
      </c>
      <c r="I565">
        <v>5809.52</v>
      </c>
      <c r="J565" s="17" t="str">
        <f>IF('Main Data'!I565&gt;=5000,"High", "Low")</f>
        <v>High</v>
      </c>
      <c r="K565" s="17">
        <f t="shared" si="72"/>
        <v>2024</v>
      </c>
      <c r="L565" s="17" t="str">
        <f t="shared" si="73"/>
        <v>Theodore Short</v>
      </c>
      <c r="M565" s="17" t="str">
        <f t="shared" si="74"/>
        <v>THEODORE SHORT</v>
      </c>
      <c r="N565" s="20">
        <f t="shared" si="75"/>
        <v>5228.5680000000002</v>
      </c>
      <c r="O565" s="20" t="str">
        <f t="shared" si="76"/>
        <v>May-2024</v>
      </c>
      <c r="P565" s="17">
        <f t="shared" si="77"/>
        <v>1045.7136</v>
      </c>
      <c r="Q565" s="17" t="str">
        <f t="shared" si="78"/>
        <v>Printer Office Supplies</v>
      </c>
      <c r="R565" s="17" t="str">
        <f>IF('sales data'!I565&lt;3000,"Low",IF('sales data'!I565&lt;7999, "Medium","High"))</f>
        <v>Medium</v>
      </c>
      <c r="S565" s="17" t="str">
        <f t="shared" si="79"/>
        <v>Regular</v>
      </c>
      <c r="T565" s="17">
        <f t="shared" si="80"/>
        <v>3335.1633333333339</v>
      </c>
    </row>
    <row r="566" spans="1:20">
      <c r="A566">
        <v>5501</v>
      </c>
      <c r="B566" s="2">
        <v>45434</v>
      </c>
      <c r="C566" t="s">
        <v>333</v>
      </c>
      <c r="D566" t="s">
        <v>31</v>
      </c>
      <c r="E566" t="s">
        <v>14</v>
      </c>
      <c r="F566" t="s">
        <v>43</v>
      </c>
      <c r="G566">
        <v>9</v>
      </c>
      <c r="H566" s="20">
        <v>352.42</v>
      </c>
      <c r="I566">
        <v>3171.78</v>
      </c>
      <c r="J566" s="17" t="str">
        <f>IF('Main Data'!I566&gt;=5000,"High", "Low")</f>
        <v>Low</v>
      </c>
      <c r="K566" s="17">
        <f t="shared" si="72"/>
        <v>2024</v>
      </c>
      <c r="L566" s="17" t="str">
        <f t="shared" si="73"/>
        <v>Todd Reed</v>
      </c>
      <c r="M566" s="17" t="str">
        <f t="shared" si="74"/>
        <v>TODD REED</v>
      </c>
      <c r="N566" s="20">
        <f t="shared" si="75"/>
        <v>2854.6019999999999</v>
      </c>
      <c r="O566" s="20" t="str">
        <f t="shared" si="76"/>
        <v>May-2024</v>
      </c>
      <c r="P566" s="17">
        <f t="shared" si="77"/>
        <v>570.92039999999997</v>
      </c>
      <c r="Q566" s="17" t="str">
        <f t="shared" si="78"/>
        <v>Chair Furniture</v>
      </c>
      <c r="R566" s="17" t="str">
        <f>IF('sales data'!I566&lt;3000,"Low",IF('sales data'!I566&lt;7999, "Medium","High"))</f>
        <v>Medium</v>
      </c>
      <c r="S566" s="17" t="str">
        <f t="shared" si="79"/>
        <v>Regular</v>
      </c>
      <c r="T566" s="17">
        <f t="shared" si="80"/>
        <v>3312.7533333333336</v>
      </c>
    </row>
    <row r="567" spans="1:20">
      <c r="A567">
        <v>8887</v>
      </c>
      <c r="B567" s="2">
        <v>45434</v>
      </c>
      <c r="C567" t="s">
        <v>378</v>
      </c>
      <c r="D567" t="s">
        <v>31</v>
      </c>
      <c r="E567" t="s">
        <v>11</v>
      </c>
      <c r="F567" t="s">
        <v>26</v>
      </c>
      <c r="G567">
        <v>9</v>
      </c>
      <c r="H567" s="20">
        <v>193.67</v>
      </c>
      <c r="I567">
        <v>1743.03</v>
      </c>
      <c r="J567" s="17" t="str">
        <f>IF('Main Data'!I567&gt;=5000,"High", "Low")</f>
        <v>Low</v>
      </c>
      <c r="K567" s="17">
        <f t="shared" si="72"/>
        <v>2024</v>
      </c>
      <c r="L567" s="17" t="str">
        <f t="shared" si="73"/>
        <v>Courtney White</v>
      </c>
      <c r="M567" s="17" t="str">
        <f t="shared" si="74"/>
        <v>COURTNEY WHITE</v>
      </c>
      <c r="N567" s="20">
        <f t="shared" si="75"/>
        <v>1568.7269999999999</v>
      </c>
      <c r="O567" s="20" t="str">
        <f t="shared" si="76"/>
        <v>May-2024</v>
      </c>
      <c r="P567" s="17">
        <f t="shared" si="77"/>
        <v>313.74539999999996</v>
      </c>
      <c r="Q567" s="17" t="str">
        <f t="shared" si="78"/>
        <v>Printer Office Supplies</v>
      </c>
      <c r="R567" s="17" t="str">
        <f>IF('sales data'!I567&lt;3000,"Low",IF('sales data'!I567&lt;7999, "Medium","High"))</f>
        <v>Low</v>
      </c>
      <c r="S567" s="17" t="str">
        <f t="shared" si="79"/>
        <v>Regular</v>
      </c>
      <c r="T567" s="17">
        <f t="shared" si="80"/>
        <v>3574.7766666666671</v>
      </c>
    </row>
    <row r="568" spans="1:20">
      <c r="A568">
        <v>4449</v>
      </c>
      <c r="B568" s="2">
        <v>45436</v>
      </c>
      <c r="C568" t="s">
        <v>379</v>
      </c>
      <c r="D568" t="s">
        <v>10</v>
      </c>
      <c r="E568" t="s">
        <v>20</v>
      </c>
      <c r="F568" t="s">
        <v>26</v>
      </c>
      <c r="G568">
        <v>8</v>
      </c>
      <c r="H568" s="20">
        <v>869.94</v>
      </c>
      <c r="I568">
        <v>6959.52</v>
      </c>
      <c r="J568" s="17" t="str">
        <f>IF('Main Data'!I568&gt;=5000,"High", "Low")</f>
        <v>High</v>
      </c>
      <c r="K568" s="17">
        <f t="shared" si="72"/>
        <v>2024</v>
      </c>
      <c r="L568" s="17" t="str">
        <f t="shared" si="73"/>
        <v>Danielle Hebert</v>
      </c>
      <c r="M568" s="17" t="str">
        <f t="shared" si="74"/>
        <v>DANIELLE HEBERT</v>
      </c>
      <c r="N568" s="20">
        <f t="shared" si="75"/>
        <v>6263.5680000000002</v>
      </c>
      <c r="O568" s="20" t="str">
        <f t="shared" si="76"/>
        <v>May-2024</v>
      </c>
      <c r="P568" s="17">
        <f t="shared" si="77"/>
        <v>1252.7136</v>
      </c>
      <c r="Q568" s="17" t="str">
        <f t="shared" si="78"/>
        <v>Printer Electronics</v>
      </c>
      <c r="R568" s="17" t="str">
        <f>IF('sales data'!I568&lt;3000,"Low",IF('sales data'!I568&lt;7999, "Medium","High"))</f>
        <v>Medium</v>
      </c>
      <c r="S568" s="17" t="str">
        <f t="shared" si="79"/>
        <v>Regular</v>
      </c>
      <c r="T568" s="17">
        <f t="shared" si="80"/>
        <v>3958.1100000000006</v>
      </c>
    </row>
    <row r="569" spans="1:20">
      <c r="A569">
        <v>9489</v>
      </c>
      <c r="B569" s="2">
        <v>45436</v>
      </c>
      <c r="C569" t="s">
        <v>381</v>
      </c>
      <c r="D569" t="s">
        <v>10</v>
      </c>
      <c r="E569" t="s">
        <v>20</v>
      </c>
      <c r="F569" t="s">
        <v>18</v>
      </c>
      <c r="G569">
        <v>1</v>
      </c>
      <c r="H569" s="20">
        <v>773.21</v>
      </c>
      <c r="I569">
        <v>773.21</v>
      </c>
      <c r="J569" s="17" t="str">
        <f>IF('Main Data'!I569&gt;=5000,"High", "Low")</f>
        <v>Low</v>
      </c>
      <c r="K569" s="17">
        <f t="shared" si="72"/>
        <v>2024</v>
      </c>
      <c r="L569" s="17" t="str">
        <f t="shared" si="73"/>
        <v>Jessica Yates</v>
      </c>
      <c r="M569" s="17" t="str">
        <f t="shared" si="74"/>
        <v>JESSICA YATES</v>
      </c>
      <c r="N569" s="20">
        <f t="shared" si="75"/>
        <v>695.88900000000001</v>
      </c>
      <c r="O569" s="20" t="str">
        <f t="shared" si="76"/>
        <v>May-2024</v>
      </c>
      <c r="P569" s="17">
        <f t="shared" si="77"/>
        <v>139.17779999999999</v>
      </c>
      <c r="Q569" s="17" t="str">
        <f t="shared" si="78"/>
        <v>Pen Electronics</v>
      </c>
      <c r="R569" s="17" t="str">
        <f>IF('sales data'!I569&lt;3000,"Low",IF('sales data'!I569&lt;7999, "Medium","High"))</f>
        <v>Low</v>
      </c>
      <c r="S569" s="17" t="str">
        <f t="shared" si="79"/>
        <v>Regular</v>
      </c>
      <c r="T569" s="17">
        <f t="shared" si="80"/>
        <v>3158.5866666666675</v>
      </c>
    </row>
    <row r="570" spans="1:20">
      <c r="A570">
        <v>8340</v>
      </c>
      <c r="B570" s="2">
        <v>45437</v>
      </c>
      <c r="C570" t="s">
        <v>482</v>
      </c>
      <c r="D570" t="s">
        <v>25</v>
      </c>
      <c r="E570" t="s">
        <v>11</v>
      </c>
      <c r="F570" t="s">
        <v>15</v>
      </c>
      <c r="G570">
        <v>3</v>
      </c>
      <c r="H570" s="20">
        <v>729.9</v>
      </c>
      <c r="I570">
        <v>2189.6999999999998</v>
      </c>
      <c r="J570" s="17" t="str">
        <f>IF('Main Data'!I570&gt;=5000,"High", "Low")</f>
        <v>Low</v>
      </c>
      <c r="K570" s="17">
        <f t="shared" si="72"/>
        <v>2024</v>
      </c>
      <c r="L570" s="17" t="str">
        <f t="shared" si="73"/>
        <v>Jessica Stewart</v>
      </c>
      <c r="M570" s="17" t="str">
        <f t="shared" si="74"/>
        <v>JESSICA STEWART</v>
      </c>
      <c r="N570" s="20">
        <f t="shared" si="75"/>
        <v>1970.73</v>
      </c>
      <c r="O570" s="20" t="str">
        <f t="shared" si="76"/>
        <v>May-2024</v>
      </c>
      <c r="P570" s="17">
        <f t="shared" si="77"/>
        <v>394.14599999999996</v>
      </c>
      <c r="Q570" s="17" t="str">
        <f t="shared" si="78"/>
        <v>Table Office Supplies</v>
      </c>
      <c r="R570" s="17" t="str">
        <f>IF('sales data'!I570&lt;3000,"Low",IF('sales data'!I570&lt;7999, "Medium","High"))</f>
        <v>Low</v>
      </c>
      <c r="S570" s="17" t="str">
        <f t="shared" si="79"/>
        <v>Regular</v>
      </c>
      <c r="T570" s="17">
        <f t="shared" si="80"/>
        <v>3307.4766666666669</v>
      </c>
    </row>
    <row r="571" spans="1:20">
      <c r="A571">
        <v>5385</v>
      </c>
      <c r="B571" s="2">
        <v>45438</v>
      </c>
      <c r="C571" t="s">
        <v>509</v>
      </c>
      <c r="D571" t="s">
        <v>25</v>
      </c>
      <c r="E571" t="s">
        <v>11</v>
      </c>
      <c r="F571" t="s">
        <v>43</v>
      </c>
      <c r="G571">
        <v>6</v>
      </c>
      <c r="H571" s="20">
        <v>855.84</v>
      </c>
      <c r="I571">
        <v>5135.04</v>
      </c>
      <c r="J571" s="17" t="str">
        <f>IF('Main Data'!I571&gt;=5000,"High", "Low")</f>
        <v>High</v>
      </c>
      <c r="K571" s="17">
        <f t="shared" si="72"/>
        <v>2024</v>
      </c>
      <c r="L571" s="17" t="str">
        <f t="shared" si="73"/>
        <v>Brenda Henderson</v>
      </c>
      <c r="M571" s="17" t="str">
        <f t="shared" si="74"/>
        <v>BRENDA HENDERSON</v>
      </c>
      <c r="N571" s="20">
        <f t="shared" si="75"/>
        <v>4621.5360000000001</v>
      </c>
      <c r="O571" s="20" t="str">
        <f t="shared" si="76"/>
        <v>May-2024</v>
      </c>
      <c r="P571" s="17">
        <f t="shared" si="77"/>
        <v>924.30719999999997</v>
      </c>
      <c r="Q571" s="17" t="str">
        <f t="shared" si="78"/>
        <v>Chair Office Supplies</v>
      </c>
      <c r="R571" s="17" t="str">
        <f>IF('sales data'!I571&lt;3000,"Low",IF('sales data'!I571&lt;7999, "Medium","High"))</f>
        <v>Medium</v>
      </c>
      <c r="S571" s="17" t="str">
        <f t="shared" si="79"/>
        <v>Regular</v>
      </c>
      <c r="T571" s="17">
        <f t="shared" si="80"/>
        <v>2699.3166666666666</v>
      </c>
    </row>
    <row r="572" spans="1:20">
      <c r="A572">
        <v>3724</v>
      </c>
      <c r="B572" s="2">
        <v>45438</v>
      </c>
      <c r="C572" t="s">
        <v>574</v>
      </c>
      <c r="D572" t="s">
        <v>17</v>
      </c>
      <c r="E572" t="s">
        <v>11</v>
      </c>
      <c r="F572" t="s">
        <v>26</v>
      </c>
      <c r="G572">
        <v>2</v>
      </c>
      <c r="H572" s="20">
        <v>676.7</v>
      </c>
      <c r="I572">
        <v>1353.4</v>
      </c>
      <c r="J572" s="17" t="str">
        <f>IF('Main Data'!I572&gt;=5000,"High", "Low")</f>
        <v>Low</v>
      </c>
      <c r="K572" s="17">
        <f t="shared" si="72"/>
        <v>2024</v>
      </c>
      <c r="L572" s="17" t="str">
        <f t="shared" si="73"/>
        <v>Desiree Robles</v>
      </c>
      <c r="M572" s="17" t="str">
        <f t="shared" si="74"/>
        <v>DESIREE ROBLES</v>
      </c>
      <c r="N572" s="20">
        <f t="shared" si="75"/>
        <v>1218.0600000000002</v>
      </c>
      <c r="O572" s="20" t="str">
        <f t="shared" si="76"/>
        <v>May-2024</v>
      </c>
      <c r="P572" s="17">
        <f t="shared" si="77"/>
        <v>243.61199999999999</v>
      </c>
      <c r="Q572" s="17" t="str">
        <f t="shared" si="78"/>
        <v>Printer Office Supplies</v>
      </c>
      <c r="R572" s="17" t="str">
        <f>IF('sales data'!I572&lt;3000,"Low",IF('sales data'!I572&lt;7999, "Medium","High"))</f>
        <v>Low</v>
      </c>
      <c r="S572" s="17" t="str">
        <f t="shared" si="79"/>
        <v>First Timer</v>
      </c>
      <c r="T572" s="17">
        <f t="shared" si="80"/>
        <v>2892.7133333333331</v>
      </c>
    </row>
    <row r="573" spans="1:20">
      <c r="A573">
        <v>7607</v>
      </c>
      <c r="B573" s="2">
        <v>45439</v>
      </c>
      <c r="C573" t="s">
        <v>553</v>
      </c>
      <c r="D573" t="s">
        <v>17</v>
      </c>
      <c r="E573" t="s">
        <v>11</v>
      </c>
      <c r="F573" t="s">
        <v>35</v>
      </c>
      <c r="G573">
        <v>3</v>
      </c>
      <c r="H573" s="20">
        <v>130.88999999999999</v>
      </c>
      <c r="I573">
        <v>392.67</v>
      </c>
      <c r="J573" s="17" t="str">
        <f>IF('Main Data'!I573&gt;=5000,"High", "Low")</f>
        <v>Low</v>
      </c>
      <c r="K573" s="17">
        <f t="shared" si="72"/>
        <v>2024</v>
      </c>
      <c r="L573" s="17" t="str">
        <f t="shared" si="73"/>
        <v>Dr. Darren Jackson</v>
      </c>
      <c r="M573" s="17" t="str">
        <f t="shared" si="74"/>
        <v>DR. DARREN JACKSON</v>
      </c>
      <c r="N573" s="20">
        <f t="shared" si="75"/>
        <v>353.40299999999996</v>
      </c>
      <c r="O573" s="20" t="str">
        <f t="shared" si="76"/>
        <v>May-2024</v>
      </c>
      <c r="P573" s="17">
        <f t="shared" si="77"/>
        <v>70.680599999999998</v>
      </c>
      <c r="Q573" s="17" t="str">
        <f t="shared" si="78"/>
        <v>Laptop Office Supplies</v>
      </c>
      <c r="R573" s="17" t="str">
        <f>IF('sales data'!I573&lt;3000,"Low",IF('sales data'!I573&lt;7999, "Medium","High"))</f>
        <v>Low</v>
      </c>
      <c r="S573" s="17" t="str">
        <f t="shared" si="79"/>
        <v>Regular</v>
      </c>
      <c r="T573" s="17">
        <f t="shared" si="80"/>
        <v>2293.7033333333334</v>
      </c>
    </row>
    <row r="574" spans="1:20">
      <c r="A574">
        <v>7643</v>
      </c>
      <c r="B574" s="2">
        <v>45440</v>
      </c>
      <c r="C574" t="s">
        <v>159</v>
      </c>
      <c r="D574" t="s">
        <v>10</v>
      </c>
      <c r="E574" t="s">
        <v>20</v>
      </c>
      <c r="F574" t="s">
        <v>26</v>
      </c>
      <c r="G574">
        <v>7</v>
      </c>
      <c r="H574" s="20">
        <v>926</v>
      </c>
      <c r="I574">
        <v>6482</v>
      </c>
      <c r="J574" s="17" t="str">
        <f>IF('Main Data'!I574&gt;=5000,"High", "Low")</f>
        <v>High</v>
      </c>
      <c r="K574" s="17">
        <f t="shared" si="72"/>
        <v>2024</v>
      </c>
      <c r="L574" s="17" t="str">
        <f t="shared" si="73"/>
        <v>Brian Hensley</v>
      </c>
      <c r="M574" s="17" t="str">
        <f t="shared" si="74"/>
        <v>BRIAN HENSLEY</v>
      </c>
      <c r="N574" s="20">
        <f t="shared" si="75"/>
        <v>5833.8</v>
      </c>
      <c r="O574" s="20" t="str">
        <f t="shared" si="76"/>
        <v>May-2024</v>
      </c>
      <c r="P574" s="17">
        <f t="shared" si="77"/>
        <v>1166.76</v>
      </c>
      <c r="Q574" s="17" t="str">
        <f t="shared" si="78"/>
        <v>Printer Electronics</v>
      </c>
      <c r="R574" s="17" t="str">
        <f>IF('sales data'!I574&lt;3000,"Low",IF('sales data'!I574&lt;7999, "Medium","High"))</f>
        <v>Medium</v>
      </c>
      <c r="S574" s="17" t="str">
        <f t="shared" si="79"/>
        <v>Regular</v>
      </c>
      <c r="T574" s="17">
        <f t="shared" si="80"/>
        <v>2742.69</v>
      </c>
    </row>
    <row r="575" spans="1:20">
      <c r="A575">
        <v>3157</v>
      </c>
      <c r="B575" s="2">
        <v>45440</v>
      </c>
      <c r="C575" t="s">
        <v>305</v>
      </c>
      <c r="D575" t="s">
        <v>25</v>
      </c>
      <c r="E575" t="s">
        <v>14</v>
      </c>
      <c r="F575" t="s">
        <v>43</v>
      </c>
      <c r="G575">
        <v>1</v>
      </c>
      <c r="H575" s="20">
        <v>746.07</v>
      </c>
      <c r="I575">
        <v>746.07</v>
      </c>
      <c r="J575" s="17" t="str">
        <f>IF('Main Data'!I575&gt;=5000,"High", "Low")</f>
        <v>Low</v>
      </c>
      <c r="K575" s="17">
        <f t="shared" si="72"/>
        <v>2024</v>
      </c>
      <c r="L575" s="17" t="str">
        <f t="shared" si="73"/>
        <v>Pamela Holmes</v>
      </c>
      <c r="M575" s="17" t="str">
        <f t="shared" si="74"/>
        <v>PAMELA HOLMES</v>
      </c>
      <c r="N575" s="20">
        <f t="shared" si="75"/>
        <v>671.46300000000008</v>
      </c>
      <c r="O575" s="20" t="str">
        <f t="shared" si="76"/>
        <v>May-2024</v>
      </c>
      <c r="P575" s="17">
        <f t="shared" si="77"/>
        <v>134.29259999999999</v>
      </c>
      <c r="Q575" s="17" t="str">
        <f t="shared" si="78"/>
        <v>Chair Furniture</v>
      </c>
      <c r="R575" s="17" t="str">
        <f>IF('sales data'!I575&lt;3000,"Low",IF('sales data'!I575&lt;7999, "Medium","High"))</f>
        <v>Low</v>
      </c>
      <c r="S575" s="17" t="str">
        <f t="shared" si="79"/>
        <v>First Timer</v>
      </c>
      <c r="T575" s="17">
        <f t="shared" si="80"/>
        <v>2540.2466666666664</v>
      </c>
    </row>
    <row r="576" spans="1:20">
      <c r="A576">
        <v>8231</v>
      </c>
      <c r="B576" s="2">
        <v>45440</v>
      </c>
      <c r="C576" t="s">
        <v>720</v>
      </c>
      <c r="D576" t="s">
        <v>17</v>
      </c>
      <c r="E576" t="s">
        <v>11</v>
      </c>
      <c r="F576" t="s">
        <v>29</v>
      </c>
      <c r="G576">
        <v>9</v>
      </c>
      <c r="H576" s="20">
        <v>698.19</v>
      </c>
      <c r="I576">
        <v>6283.7100000000009</v>
      </c>
      <c r="J576" s="17" t="str">
        <f>IF('Main Data'!I576&gt;=5000,"High", "Low")</f>
        <v>High</v>
      </c>
      <c r="K576" s="17">
        <f t="shared" si="72"/>
        <v>2024</v>
      </c>
      <c r="L576" s="17" t="str">
        <f t="shared" si="73"/>
        <v>Christine Edwards</v>
      </c>
      <c r="M576" s="17" t="str">
        <f t="shared" si="74"/>
        <v>CHRISTINE EDWARDS</v>
      </c>
      <c r="N576" s="20">
        <f t="shared" si="75"/>
        <v>5655.3390000000009</v>
      </c>
      <c r="O576" s="20" t="str">
        <f t="shared" si="76"/>
        <v>May-2024</v>
      </c>
      <c r="P576" s="17">
        <f t="shared" si="77"/>
        <v>1131.0678</v>
      </c>
      <c r="Q576" s="17" t="str">
        <f t="shared" si="78"/>
        <v>Desk Office Supplies</v>
      </c>
      <c r="R576" s="17" t="str">
        <f>IF('sales data'!I576&lt;3000,"Low",IF('sales data'!I576&lt;7999, "Medium","High"))</f>
        <v>Medium</v>
      </c>
      <c r="S576" s="17" t="str">
        <f t="shared" si="79"/>
        <v>Regular</v>
      </c>
      <c r="T576" s="17">
        <f t="shared" si="80"/>
        <v>4503.9266666666672</v>
      </c>
    </row>
    <row r="577" spans="1:20">
      <c r="A577">
        <v>5128</v>
      </c>
      <c r="B577" s="2">
        <v>45441</v>
      </c>
      <c r="C577" t="s">
        <v>873</v>
      </c>
      <c r="D577" t="s">
        <v>17</v>
      </c>
      <c r="E577" t="s">
        <v>11</v>
      </c>
      <c r="F577" t="s">
        <v>29</v>
      </c>
      <c r="G577">
        <v>7</v>
      </c>
      <c r="H577" s="20">
        <v>771.61</v>
      </c>
      <c r="I577">
        <v>5401.27</v>
      </c>
      <c r="J577" s="17" t="str">
        <f>IF('Main Data'!I577&gt;=5000,"High", "Low")</f>
        <v>High</v>
      </c>
      <c r="K577" s="17">
        <f t="shared" si="72"/>
        <v>2024</v>
      </c>
      <c r="L577" s="17" t="str">
        <f t="shared" si="73"/>
        <v>Caroline Obrien</v>
      </c>
      <c r="M577" s="17" t="str">
        <f t="shared" si="74"/>
        <v>CAROLINE OBRIEN</v>
      </c>
      <c r="N577" s="20">
        <f t="shared" si="75"/>
        <v>4861.143</v>
      </c>
      <c r="O577" s="20" t="str">
        <f t="shared" si="76"/>
        <v>May-2024</v>
      </c>
      <c r="P577" s="17">
        <f t="shared" si="77"/>
        <v>972.22860000000003</v>
      </c>
      <c r="Q577" s="17" t="str">
        <f t="shared" si="78"/>
        <v>Desk Office Supplies</v>
      </c>
      <c r="R577" s="17" t="str">
        <f>IF('sales data'!I577&lt;3000,"Low",IF('sales data'!I577&lt;7999, "Medium","High"))</f>
        <v>Medium</v>
      </c>
      <c r="S577" s="17" t="str">
        <f t="shared" si="79"/>
        <v>Regular</v>
      </c>
      <c r="T577" s="17">
        <f t="shared" si="80"/>
        <v>4143.6833333333334</v>
      </c>
    </row>
    <row r="578" spans="1:20">
      <c r="A578">
        <v>6860</v>
      </c>
      <c r="B578" s="2">
        <v>45442</v>
      </c>
      <c r="C578" t="s">
        <v>396</v>
      </c>
      <c r="D578" t="s">
        <v>10</v>
      </c>
      <c r="E578" t="s">
        <v>11</v>
      </c>
      <c r="F578" t="s">
        <v>29</v>
      </c>
      <c r="G578">
        <v>7</v>
      </c>
      <c r="H578" s="20">
        <v>496.68</v>
      </c>
      <c r="I578">
        <v>3476.76</v>
      </c>
      <c r="J578" s="17" t="str">
        <f>IF('Main Data'!I578&gt;=5000,"High", "Low")</f>
        <v>Low</v>
      </c>
      <c r="K578" s="17">
        <f t="shared" si="72"/>
        <v>2024</v>
      </c>
      <c r="L578" s="17" t="str">
        <f t="shared" si="73"/>
        <v>Mrs. Karen Hall</v>
      </c>
      <c r="M578" s="17" t="str">
        <f t="shared" si="74"/>
        <v>MRS. KAREN HALL</v>
      </c>
      <c r="N578" s="20">
        <f t="shared" si="75"/>
        <v>3129.0839999999998</v>
      </c>
      <c r="O578" s="20" t="str">
        <f t="shared" si="76"/>
        <v>May-2024</v>
      </c>
      <c r="P578" s="17">
        <f t="shared" si="77"/>
        <v>625.81680000000006</v>
      </c>
      <c r="Q578" s="17" t="str">
        <f t="shared" si="78"/>
        <v>Desk Office Supplies</v>
      </c>
      <c r="R578" s="17" t="str">
        <f>IF('sales data'!I578&lt;3000,"Low",IF('sales data'!I578&lt;7999, "Medium","High"))</f>
        <v>Medium</v>
      </c>
      <c r="S578" s="17" t="str">
        <f t="shared" si="79"/>
        <v>Regular</v>
      </c>
      <c r="T578" s="17">
        <f t="shared" si="80"/>
        <v>5053.9133333333339</v>
      </c>
    </row>
    <row r="579" spans="1:20">
      <c r="A579">
        <v>2871</v>
      </c>
      <c r="B579" s="2">
        <v>45443</v>
      </c>
      <c r="C579" t="s">
        <v>80</v>
      </c>
      <c r="D579" t="s">
        <v>31</v>
      </c>
      <c r="E579" t="s">
        <v>20</v>
      </c>
      <c r="F579" t="s">
        <v>35</v>
      </c>
      <c r="G579">
        <v>2</v>
      </c>
      <c r="H579" s="20">
        <v>28.21</v>
      </c>
      <c r="I579">
        <v>56.42</v>
      </c>
      <c r="J579" s="17" t="str">
        <f>IF('Main Data'!I579&gt;=5000,"High", "Low")</f>
        <v>Low</v>
      </c>
      <c r="K579" s="17">
        <f t="shared" ref="K579:K642" si="81">YEAR(B579)</f>
        <v>2024</v>
      </c>
      <c r="L579" s="17" t="str">
        <f t="shared" ref="L579:L642" si="82">PROPER(C579)</f>
        <v>Robert White</v>
      </c>
      <c r="M579" s="17" t="str">
        <f t="shared" ref="M579:M642" si="83">UPPER(C579)</f>
        <v>ROBERT WHITE</v>
      </c>
      <c r="N579" s="20">
        <f t="shared" ref="N579:N642" si="84">G579*(H579*0.9)</f>
        <v>50.778000000000006</v>
      </c>
      <c r="O579" s="20" t="str">
        <f t="shared" ref="O579:O642" si="85">TEXT((B579),"mmm-yyyy")</f>
        <v>May-2024</v>
      </c>
      <c r="P579" s="17">
        <f t="shared" ref="P579:P642" si="86">I579*18%</f>
        <v>10.1556</v>
      </c>
      <c r="Q579" s="17" t="str">
        <f t="shared" ref="Q579:Q642" si="87">CONCATENATE(F579," ",E579)</f>
        <v>Laptop Electronics</v>
      </c>
      <c r="R579" s="17" t="str">
        <f>IF('sales data'!I579&lt;3000,"Low",IF('sales data'!I579&lt;7999, "Medium","High"))</f>
        <v>Low</v>
      </c>
      <c r="S579" s="17" t="str">
        <f t="shared" ref="S579:S642" si="88">IF(A579=_xlfn.MINIFS($A$3:$A$1001, $B$2:$B$1000, B579), "First Timer", "Regular")</f>
        <v>Regular</v>
      </c>
      <c r="T579" s="17">
        <f t="shared" si="80"/>
        <v>2978.15</v>
      </c>
    </row>
    <row r="580" spans="1:20">
      <c r="A580">
        <v>9621</v>
      </c>
      <c r="B580" s="2">
        <v>45444</v>
      </c>
      <c r="C580" t="s">
        <v>208</v>
      </c>
      <c r="D580" t="s">
        <v>17</v>
      </c>
      <c r="E580" t="s">
        <v>14</v>
      </c>
      <c r="F580" t="s">
        <v>18</v>
      </c>
      <c r="G580">
        <v>3</v>
      </c>
      <c r="H580" s="20">
        <v>740.21</v>
      </c>
      <c r="I580">
        <v>2220.63</v>
      </c>
      <c r="J580" s="17" t="str">
        <f>IF('Main Data'!I580&gt;=5000,"High", "Low")</f>
        <v>Low</v>
      </c>
      <c r="K580" s="17">
        <f t="shared" si="81"/>
        <v>2024</v>
      </c>
      <c r="L580" s="17" t="str">
        <f t="shared" si="82"/>
        <v>Reginald Lane</v>
      </c>
      <c r="M580" s="17" t="str">
        <f t="shared" si="83"/>
        <v>REGINALD LANE</v>
      </c>
      <c r="N580" s="20">
        <f t="shared" si="84"/>
        <v>1998.5670000000002</v>
      </c>
      <c r="O580" s="20" t="str">
        <f t="shared" si="85"/>
        <v>Jun-2024</v>
      </c>
      <c r="P580" s="17">
        <f t="shared" si="86"/>
        <v>399.71339999999998</v>
      </c>
      <c r="Q580" s="17" t="str">
        <f t="shared" si="87"/>
        <v>Pen Furniture</v>
      </c>
      <c r="R580" s="17" t="str">
        <f>IF('sales data'!I580&lt;3000,"Low",IF('sales data'!I580&lt;7999, "Medium","High"))</f>
        <v>Low</v>
      </c>
      <c r="S580" s="17" t="str">
        <f t="shared" si="88"/>
        <v>Regular</v>
      </c>
      <c r="T580" s="17">
        <f t="shared" si="80"/>
        <v>1917.9366666666667</v>
      </c>
    </row>
    <row r="581" spans="1:20">
      <c r="A581">
        <v>1079</v>
      </c>
      <c r="B581" s="2">
        <v>45444</v>
      </c>
      <c r="C581" t="s">
        <v>733</v>
      </c>
      <c r="D581" t="s">
        <v>31</v>
      </c>
      <c r="E581" t="s">
        <v>11</v>
      </c>
      <c r="F581" t="s">
        <v>43</v>
      </c>
      <c r="G581">
        <v>3</v>
      </c>
      <c r="H581" s="20">
        <v>895.25</v>
      </c>
      <c r="I581">
        <v>2685.75</v>
      </c>
      <c r="J581" s="17" t="str">
        <f>IF('Main Data'!I581&gt;=5000,"High", "Low")</f>
        <v>Low</v>
      </c>
      <c r="K581" s="17">
        <f t="shared" si="81"/>
        <v>2024</v>
      </c>
      <c r="L581" s="17" t="str">
        <f t="shared" si="82"/>
        <v>Marco Jones</v>
      </c>
      <c r="M581" s="17" t="str">
        <f t="shared" si="83"/>
        <v>MARCO JONES</v>
      </c>
      <c r="N581" s="20">
        <f t="shared" si="84"/>
        <v>2417.1750000000002</v>
      </c>
      <c r="O581" s="20" t="str">
        <f t="shared" si="85"/>
        <v>Jun-2024</v>
      </c>
      <c r="P581" s="17">
        <f t="shared" si="86"/>
        <v>483.435</v>
      </c>
      <c r="Q581" s="17" t="str">
        <f t="shared" si="87"/>
        <v>Chair Office Supplies</v>
      </c>
      <c r="R581" s="17" t="str">
        <f>IF('sales data'!I581&lt;3000,"Low",IF('sales data'!I581&lt;7999, "Medium","High"))</f>
        <v>Low</v>
      </c>
      <c r="S581" s="17" t="str">
        <f t="shared" si="88"/>
        <v>First Timer</v>
      </c>
      <c r="T581" s="17">
        <f t="shared" ref="T581:T644" si="89">AVERAGE(I579,I580,I581)</f>
        <v>1654.2666666666667</v>
      </c>
    </row>
    <row r="582" spans="1:20">
      <c r="A582">
        <v>5511</v>
      </c>
      <c r="B582" s="2">
        <v>45445</v>
      </c>
      <c r="C582" t="s">
        <v>456</v>
      </c>
      <c r="D582" t="s">
        <v>25</v>
      </c>
      <c r="E582" t="s">
        <v>20</v>
      </c>
      <c r="F582" t="s">
        <v>21</v>
      </c>
      <c r="G582">
        <v>7</v>
      </c>
      <c r="H582" s="20">
        <v>734.27</v>
      </c>
      <c r="I582">
        <v>5139.8899999999994</v>
      </c>
      <c r="J582" s="17" t="str">
        <f>IF('Main Data'!I582&gt;=5000,"High", "Low")</f>
        <v>High</v>
      </c>
      <c r="K582" s="17">
        <f t="shared" si="81"/>
        <v>2024</v>
      </c>
      <c r="L582" s="17" t="str">
        <f t="shared" si="82"/>
        <v>Carlos Smith</v>
      </c>
      <c r="M582" s="17" t="str">
        <f t="shared" si="83"/>
        <v>CARLOS SMITH</v>
      </c>
      <c r="N582" s="20">
        <f t="shared" si="84"/>
        <v>4625.9009999999998</v>
      </c>
      <c r="O582" s="20" t="str">
        <f t="shared" si="85"/>
        <v>Jun-2024</v>
      </c>
      <c r="P582" s="17">
        <f t="shared" si="86"/>
        <v>925.1801999999999</v>
      </c>
      <c r="Q582" s="17" t="str">
        <f t="shared" si="87"/>
        <v>Notebook Electronics</v>
      </c>
      <c r="R582" s="17" t="str">
        <f>IF('sales data'!I582&lt;3000,"Low",IF('sales data'!I582&lt;7999, "Medium","High"))</f>
        <v>Medium</v>
      </c>
      <c r="S582" s="17" t="str">
        <f t="shared" si="88"/>
        <v>Regular</v>
      </c>
      <c r="T582" s="17">
        <f t="shared" si="89"/>
        <v>3348.7566666666667</v>
      </c>
    </row>
    <row r="583" spans="1:20">
      <c r="A583">
        <v>1032</v>
      </c>
      <c r="B583" s="2">
        <v>45445</v>
      </c>
      <c r="C583" t="s">
        <v>679</v>
      </c>
      <c r="D583" t="s">
        <v>17</v>
      </c>
      <c r="E583" t="s">
        <v>14</v>
      </c>
      <c r="F583" t="s">
        <v>35</v>
      </c>
      <c r="G583">
        <v>3</v>
      </c>
      <c r="H583" s="20">
        <v>963.3</v>
      </c>
      <c r="I583">
        <v>2889.9</v>
      </c>
      <c r="J583" s="17" t="str">
        <f>IF('Main Data'!I583&gt;=5000,"High", "Low")</f>
        <v>Low</v>
      </c>
      <c r="K583" s="17">
        <f t="shared" si="81"/>
        <v>2024</v>
      </c>
      <c r="L583" s="17" t="str">
        <f t="shared" si="82"/>
        <v>James Buchanan</v>
      </c>
      <c r="M583" s="17" t="str">
        <f t="shared" si="83"/>
        <v>JAMES BUCHANAN</v>
      </c>
      <c r="N583" s="20">
        <f t="shared" si="84"/>
        <v>2600.91</v>
      </c>
      <c r="O583" s="20" t="str">
        <f t="shared" si="85"/>
        <v>Jun-2024</v>
      </c>
      <c r="P583" s="17">
        <f t="shared" si="86"/>
        <v>520.18200000000002</v>
      </c>
      <c r="Q583" s="17" t="str">
        <f t="shared" si="87"/>
        <v>Laptop Furniture</v>
      </c>
      <c r="R583" s="17" t="str">
        <f>IF('sales data'!I583&lt;3000,"Low",IF('sales data'!I583&lt;7999, "Medium","High"))</f>
        <v>Low</v>
      </c>
      <c r="S583" s="17" t="str">
        <f t="shared" si="88"/>
        <v>First Timer</v>
      </c>
      <c r="T583" s="17">
        <f t="shared" si="89"/>
        <v>3571.8466666666664</v>
      </c>
    </row>
    <row r="584" spans="1:20">
      <c r="A584">
        <v>8459</v>
      </c>
      <c r="B584" s="2">
        <v>45445</v>
      </c>
      <c r="C584" t="s">
        <v>794</v>
      </c>
      <c r="D584" t="s">
        <v>31</v>
      </c>
      <c r="E584" t="s">
        <v>14</v>
      </c>
      <c r="F584" t="s">
        <v>21</v>
      </c>
      <c r="G584">
        <v>6</v>
      </c>
      <c r="H584" s="20">
        <v>604.59</v>
      </c>
      <c r="I584">
        <v>3627.54</v>
      </c>
      <c r="J584" s="17" t="str">
        <f>IF('Main Data'!I584&gt;=5000,"High", "Low")</f>
        <v>Low</v>
      </c>
      <c r="K584" s="17">
        <f t="shared" si="81"/>
        <v>2024</v>
      </c>
      <c r="L584" s="17" t="str">
        <f t="shared" si="82"/>
        <v>Matthew Hernandez</v>
      </c>
      <c r="M584" s="17" t="str">
        <f t="shared" si="83"/>
        <v>MATTHEW HERNANDEZ</v>
      </c>
      <c r="N584" s="20">
        <f t="shared" si="84"/>
        <v>3264.7860000000005</v>
      </c>
      <c r="O584" s="20" t="str">
        <f t="shared" si="85"/>
        <v>Jun-2024</v>
      </c>
      <c r="P584" s="17">
        <f t="shared" si="86"/>
        <v>652.95719999999994</v>
      </c>
      <c r="Q584" s="17" t="str">
        <f t="shared" si="87"/>
        <v>Notebook Furniture</v>
      </c>
      <c r="R584" s="17" t="str">
        <f>IF('sales data'!I584&lt;3000,"Low",IF('sales data'!I584&lt;7999, "Medium","High"))</f>
        <v>Medium</v>
      </c>
      <c r="S584" s="17" t="str">
        <f t="shared" si="88"/>
        <v>Regular</v>
      </c>
      <c r="T584" s="17">
        <f t="shared" si="89"/>
        <v>3885.7766666666662</v>
      </c>
    </row>
    <row r="585" spans="1:20">
      <c r="A585">
        <v>6245</v>
      </c>
      <c r="B585" s="2">
        <v>45447</v>
      </c>
      <c r="C585" t="s">
        <v>243</v>
      </c>
      <c r="D585" t="s">
        <v>25</v>
      </c>
      <c r="E585" t="s">
        <v>11</v>
      </c>
      <c r="F585" t="s">
        <v>12</v>
      </c>
      <c r="G585">
        <v>8</v>
      </c>
      <c r="H585" s="20">
        <v>969.41</v>
      </c>
      <c r="I585">
        <v>7755.28</v>
      </c>
      <c r="J585" s="17" t="str">
        <f>IF('Main Data'!I585&gt;=5000,"High", "Low")</f>
        <v>High</v>
      </c>
      <c r="K585" s="17">
        <f t="shared" si="81"/>
        <v>2024</v>
      </c>
      <c r="L585" s="17" t="str">
        <f t="shared" si="82"/>
        <v>Joshua Paul</v>
      </c>
      <c r="M585" s="17" t="str">
        <f t="shared" si="83"/>
        <v>JOSHUA PAUL</v>
      </c>
      <c r="N585" s="20">
        <f t="shared" si="84"/>
        <v>6979.7519999999995</v>
      </c>
      <c r="O585" s="20" t="str">
        <f t="shared" si="85"/>
        <v>Jun-2024</v>
      </c>
      <c r="P585" s="17">
        <f t="shared" si="86"/>
        <v>1395.9503999999999</v>
      </c>
      <c r="Q585" s="17" t="str">
        <f t="shared" si="87"/>
        <v>Monitor Office Supplies</v>
      </c>
      <c r="R585" s="17" t="str">
        <f>IF('sales data'!I585&lt;3000,"Low",IF('sales data'!I585&lt;7999, "Medium","High"))</f>
        <v>Medium</v>
      </c>
      <c r="S585" s="17" t="str">
        <f t="shared" si="88"/>
        <v>Regular</v>
      </c>
      <c r="T585" s="17">
        <f t="shared" si="89"/>
        <v>4757.5733333333337</v>
      </c>
    </row>
    <row r="586" spans="1:20">
      <c r="A586">
        <v>1212</v>
      </c>
      <c r="B586" s="2">
        <v>45447</v>
      </c>
      <c r="C586" t="s">
        <v>936</v>
      </c>
      <c r="D586" t="s">
        <v>31</v>
      </c>
      <c r="E586" t="s">
        <v>11</v>
      </c>
      <c r="F586" t="s">
        <v>18</v>
      </c>
      <c r="G586">
        <v>9</v>
      </c>
      <c r="H586" s="20">
        <v>182.37</v>
      </c>
      <c r="I586">
        <v>1641.33</v>
      </c>
      <c r="J586" s="17" t="str">
        <f>IF('Main Data'!I586&gt;=5000,"High", "Low")</f>
        <v>Low</v>
      </c>
      <c r="K586" s="17">
        <f t="shared" si="81"/>
        <v>2024</v>
      </c>
      <c r="L586" s="17" t="str">
        <f t="shared" si="82"/>
        <v>Julia Strong</v>
      </c>
      <c r="M586" s="17" t="str">
        <f t="shared" si="83"/>
        <v>JULIA STRONG</v>
      </c>
      <c r="N586" s="20">
        <f t="shared" si="84"/>
        <v>1477.1970000000001</v>
      </c>
      <c r="O586" s="20" t="str">
        <f t="shared" si="85"/>
        <v>Jun-2024</v>
      </c>
      <c r="P586" s="17">
        <f t="shared" si="86"/>
        <v>295.43939999999998</v>
      </c>
      <c r="Q586" s="17" t="str">
        <f t="shared" si="87"/>
        <v>Pen Office Supplies</v>
      </c>
      <c r="R586" s="17" t="str">
        <f>IF('sales data'!I586&lt;3000,"Low",IF('sales data'!I586&lt;7999, "Medium","High"))</f>
        <v>Low</v>
      </c>
      <c r="S586" s="17" t="str">
        <f t="shared" si="88"/>
        <v>First Timer</v>
      </c>
      <c r="T586" s="17">
        <f t="shared" si="89"/>
        <v>4341.3833333333332</v>
      </c>
    </row>
    <row r="587" spans="1:20">
      <c r="A587">
        <v>2536</v>
      </c>
      <c r="B587" s="2">
        <v>45449</v>
      </c>
      <c r="C587" t="s">
        <v>163</v>
      </c>
      <c r="D587" t="s">
        <v>17</v>
      </c>
      <c r="E587" t="s">
        <v>14</v>
      </c>
      <c r="F587" t="s">
        <v>35</v>
      </c>
      <c r="G587">
        <v>5</v>
      </c>
      <c r="H587" s="20">
        <v>43.61</v>
      </c>
      <c r="I587">
        <v>218.05</v>
      </c>
      <c r="J587" s="17" t="str">
        <f>IF('Main Data'!I587&gt;=5000,"High", "Low")</f>
        <v>Low</v>
      </c>
      <c r="K587" s="17">
        <f t="shared" si="81"/>
        <v>2024</v>
      </c>
      <c r="L587" s="17" t="str">
        <f t="shared" si="82"/>
        <v>Joshua Jennings</v>
      </c>
      <c r="M587" s="17" t="str">
        <f t="shared" si="83"/>
        <v>JOSHUA JENNINGS</v>
      </c>
      <c r="N587" s="20">
        <f t="shared" si="84"/>
        <v>196.245</v>
      </c>
      <c r="O587" s="20" t="str">
        <f t="shared" si="85"/>
        <v>Jun-2024</v>
      </c>
      <c r="P587" s="17">
        <f t="shared" si="86"/>
        <v>39.249000000000002</v>
      </c>
      <c r="Q587" s="17" t="str">
        <f t="shared" si="87"/>
        <v>Laptop Furniture</v>
      </c>
      <c r="R587" s="17" t="str">
        <f>IF('sales data'!I587&lt;3000,"Low",IF('sales data'!I587&lt;7999, "Medium","High"))</f>
        <v>Low</v>
      </c>
      <c r="S587" s="17" t="str">
        <f t="shared" si="88"/>
        <v>Regular</v>
      </c>
      <c r="T587" s="17">
        <f t="shared" si="89"/>
        <v>3204.8866666666668</v>
      </c>
    </row>
    <row r="588" spans="1:20">
      <c r="A588">
        <v>6753</v>
      </c>
      <c r="B588" s="2">
        <v>45449</v>
      </c>
      <c r="C588" t="s">
        <v>258</v>
      </c>
      <c r="D588" t="s">
        <v>25</v>
      </c>
      <c r="E588" t="s">
        <v>20</v>
      </c>
      <c r="F588" t="s">
        <v>12</v>
      </c>
      <c r="G588">
        <v>9</v>
      </c>
      <c r="H588" s="20">
        <v>100.57</v>
      </c>
      <c r="I588">
        <v>905.12999999999988</v>
      </c>
      <c r="J588" s="17" t="str">
        <f>IF('Main Data'!I588&gt;=5000,"High", "Low")</f>
        <v>Low</v>
      </c>
      <c r="K588" s="17">
        <f t="shared" si="81"/>
        <v>2024</v>
      </c>
      <c r="L588" s="17" t="str">
        <f t="shared" si="82"/>
        <v>David George Md</v>
      </c>
      <c r="M588" s="17" t="str">
        <f t="shared" si="83"/>
        <v>DAVID GEORGE MD</v>
      </c>
      <c r="N588" s="20">
        <f t="shared" si="84"/>
        <v>814.61699999999996</v>
      </c>
      <c r="O588" s="20" t="str">
        <f t="shared" si="85"/>
        <v>Jun-2024</v>
      </c>
      <c r="P588" s="17">
        <f t="shared" si="86"/>
        <v>162.92339999999999</v>
      </c>
      <c r="Q588" s="17" t="str">
        <f t="shared" si="87"/>
        <v>Monitor Electronics</v>
      </c>
      <c r="R588" s="17" t="str">
        <f>IF('sales data'!I588&lt;3000,"Low",IF('sales data'!I588&lt;7999, "Medium","High"))</f>
        <v>Low</v>
      </c>
      <c r="S588" s="17" t="str">
        <f t="shared" si="88"/>
        <v>Regular</v>
      </c>
      <c r="T588" s="17">
        <f t="shared" si="89"/>
        <v>921.50333333333322</v>
      </c>
    </row>
    <row r="589" spans="1:20">
      <c r="A589">
        <v>2618</v>
      </c>
      <c r="B589" s="2">
        <v>45449</v>
      </c>
      <c r="C589" t="s">
        <v>320</v>
      </c>
      <c r="D589" t="s">
        <v>31</v>
      </c>
      <c r="E589" t="s">
        <v>14</v>
      </c>
      <c r="F589" t="s">
        <v>12</v>
      </c>
      <c r="G589">
        <v>2</v>
      </c>
      <c r="H589" s="20">
        <v>545.85</v>
      </c>
      <c r="I589">
        <v>1091.7</v>
      </c>
      <c r="J589" s="17" t="str">
        <f>IF('Main Data'!I589&gt;=5000,"High", "Low")</f>
        <v>Low</v>
      </c>
      <c r="K589" s="17">
        <f t="shared" si="81"/>
        <v>2024</v>
      </c>
      <c r="L589" s="17" t="str">
        <f t="shared" si="82"/>
        <v>Denise Frazier</v>
      </c>
      <c r="M589" s="17" t="str">
        <f t="shared" si="83"/>
        <v>DENISE FRAZIER</v>
      </c>
      <c r="N589" s="20">
        <f t="shared" si="84"/>
        <v>982.53000000000009</v>
      </c>
      <c r="O589" s="20" t="str">
        <f t="shared" si="85"/>
        <v>Jun-2024</v>
      </c>
      <c r="P589" s="17">
        <f t="shared" si="86"/>
        <v>196.506</v>
      </c>
      <c r="Q589" s="17" t="str">
        <f t="shared" si="87"/>
        <v>Monitor Furniture</v>
      </c>
      <c r="R589" s="17" t="str">
        <f>IF('sales data'!I589&lt;3000,"Low",IF('sales data'!I589&lt;7999, "Medium","High"))</f>
        <v>Low</v>
      </c>
      <c r="S589" s="17" t="str">
        <f t="shared" si="88"/>
        <v>First Timer</v>
      </c>
      <c r="T589" s="17">
        <f t="shared" si="89"/>
        <v>738.29333333333341</v>
      </c>
    </row>
    <row r="590" spans="1:20">
      <c r="A590">
        <v>9527</v>
      </c>
      <c r="B590" s="2">
        <v>45449</v>
      </c>
      <c r="C590" t="s">
        <v>882</v>
      </c>
      <c r="D590" t="s">
        <v>31</v>
      </c>
      <c r="E590" t="s">
        <v>11</v>
      </c>
      <c r="F590" t="s">
        <v>21</v>
      </c>
      <c r="G590">
        <v>8</v>
      </c>
      <c r="H590" s="20">
        <v>22</v>
      </c>
      <c r="I590">
        <v>176</v>
      </c>
      <c r="J590" s="17" t="str">
        <f>IF('Main Data'!I590&gt;=5000,"High", "Low")</f>
        <v>Low</v>
      </c>
      <c r="K590" s="17">
        <f t="shared" si="81"/>
        <v>2024</v>
      </c>
      <c r="L590" s="17" t="str">
        <f t="shared" si="82"/>
        <v>Clayton Lin</v>
      </c>
      <c r="M590" s="17" t="str">
        <f t="shared" si="83"/>
        <v>CLAYTON LIN</v>
      </c>
      <c r="N590" s="20">
        <f t="shared" si="84"/>
        <v>158.4</v>
      </c>
      <c r="O590" s="20" t="str">
        <f t="shared" si="85"/>
        <v>Jun-2024</v>
      </c>
      <c r="P590" s="17">
        <f t="shared" si="86"/>
        <v>31.68</v>
      </c>
      <c r="Q590" s="17" t="str">
        <f t="shared" si="87"/>
        <v>Notebook Office Supplies</v>
      </c>
      <c r="R590" s="17" t="str">
        <f>IF('sales data'!I590&lt;3000,"Low",IF('sales data'!I590&lt;7999, "Medium","High"))</f>
        <v>Low</v>
      </c>
      <c r="S590" s="17" t="str">
        <f t="shared" si="88"/>
        <v>Regular</v>
      </c>
      <c r="T590" s="17">
        <f t="shared" si="89"/>
        <v>724.27666666666664</v>
      </c>
    </row>
    <row r="591" spans="1:20">
      <c r="A591">
        <v>3949</v>
      </c>
      <c r="B591" s="2">
        <v>45451</v>
      </c>
      <c r="C591" t="s">
        <v>952</v>
      </c>
      <c r="D591" t="s">
        <v>10</v>
      </c>
      <c r="E591" t="s">
        <v>14</v>
      </c>
      <c r="F591" t="s">
        <v>29</v>
      </c>
      <c r="G591">
        <v>5</v>
      </c>
      <c r="H591" s="20">
        <v>535</v>
      </c>
      <c r="I591">
        <v>2675</v>
      </c>
      <c r="J591" s="17" t="str">
        <f>IF('Main Data'!I591&gt;=5000,"High", "Low")</f>
        <v>Low</v>
      </c>
      <c r="K591" s="17">
        <f t="shared" si="81"/>
        <v>2024</v>
      </c>
      <c r="L591" s="17" t="str">
        <f t="shared" si="82"/>
        <v>Walter Wu</v>
      </c>
      <c r="M591" s="17" t="str">
        <f t="shared" si="83"/>
        <v>WALTER WU</v>
      </c>
      <c r="N591" s="20">
        <f t="shared" si="84"/>
        <v>2407.5</v>
      </c>
      <c r="O591" s="20" t="str">
        <f t="shared" si="85"/>
        <v>Jun-2024</v>
      </c>
      <c r="P591" s="17">
        <f t="shared" si="86"/>
        <v>481.5</v>
      </c>
      <c r="Q591" s="17" t="str">
        <f t="shared" si="87"/>
        <v>Desk Furniture</v>
      </c>
      <c r="R591" s="17" t="str">
        <f>IF('sales data'!I591&lt;3000,"Low",IF('sales data'!I591&lt;7999, "Medium","High"))</f>
        <v>Low</v>
      </c>
      <c r="S591" s="17" t="str">
        <f t="shared" si="88"/>
        <v>Regular</v>
      </c>
      <c r="T591" s="17">
        <f t="shared" si="89"/>
        <v>1314.2333333333333</v>
      </c>
    </row>
    <row r="592" spans="1:20">
      <c r="A592">
        <v>1403</v>
      </c>
      <c r="B592" s="2">
        <v>45452</v>
      </c>
      <c r="C592" t="s">
        <v>19</v>
      </c>
      <c r="D592" t="s">
        <v>17</v>
      </c>
      <c r="E592" t="s">
        <v>20</v>
      </c>
      <c r="F592" t="s">
        <v>21</v>
      </c>
      <c r="G592">
        <v>5</v>
      </c>
      <c r="H592" s="20">
        <v>113.07</v>
      </c>
      <c r="I592">
        <v>565.34999999999991</v>
      </c>
      <c r="J592" s="17" t="str">
        <f>IF('Main Data'!I592&gt;=5000,"High", "Low")</f>
        <v>Low</v>
      </c>
      <c r="K592" s="17">
        <f t="shared" si="81"/>
        <v>2024</v>
      </c>
      <c r="L592" s="17" t="str">
        <f t="shared" si="82"/>
        <v>Michele Avery</v>
      </c>
      <c r="M592" s="17" t="str">
        <f t="shared" si="83"/>
        <v>MICHELE AVERY</v>
      </c>
      <c r="N592" s="20">
        <f t="shared" si="84"/>
        <v>508.81499999999994</v>
      </c>
      <c r="O592" s="20" t="str">
        <f t="shared" si="85"/>
        <v>Jun-2024</v>
      </c>
      <c r="P592" s="17">
        <f t="shared" si="86"/>
        <v>101.76299999999998</v>
      </c>
      <c r="Q592" s="17" t="str">
        <f t="shared" si="87"/>
        <v>Notebook Electronics</v>
      </c>
      <c r="R592" s="17" t="str">
        <f>IF('sales data'!I592&lt;3000,"Low",IF('sales data'!I592&lt;7999, "Medium","High"))</f>
        <v>Low</v>
      </c>
      <c r="S592" s="17" t="str">
        <f t="shared" si="88"/>
        <v>Regular</v>
      </c>
      <c r="T592" s="17">
        <f t="shared" si="89"/>
        <v>1138.7833333333333</v>
      </c>
    </row>
    <row r="593" spans="1:20">
      <c r="A593">
        <v>5266</v>
      </c>
      <c r="B593" s="2">
        <v>45452</v>
      </c>
      <c r="C593" t="s">
        <v>57</v>
      </c>
      <c r="D593" t="s">
        <v>31</v>
      </c>
      <c r="E593" t="s">
        <v>14</v>
      </c>
      <c r="F593" t="s">
        <v>35</v>
      </c>
      <c r="G593">
        <v>9</v>
      </c>
      <c r="H593" s="20">
        <v>415.32</v>
      </c>
      <c r="I593">
        <v>3737.88</v>
      </c>
      <c r="J593" s="17" t="str">
        <f>IF('Main Data'!I593&gt;=5000,"High", "Low")</f>
        <v>Low</v>
      </c>
      <c r="K593" s="17">
        <f t="shared" si="81"/>
        <v>2024</v>
      </c>
      <c r="L593" s="17" t="str">
        <f t="shared" si="82"/>
        <v>Angela White</v>
      </c>
      <c r="M593" s="17" t="str">
        <f t="shared" si="83"/>
        <v>ANGELA WHITE</v>
      </c>
      <c r="N593" s="20">
        <f t="shared" si="84"/>
        <v>3364.0920000000001</v>
      </c>
      <c r="O593" s="20" t="str">
        <f t="shared" si="85"/>
        <v>Jun-2024</v>
      </c>
      <c r="P593" s="17">
        <f t="shared" si="86"/>
        <v>672.8184</v>
      </c>
      <c r="Q593" s="17" t="str">
        <f t="shared" si="87"/>
        <v>Laptop Furniture</v>
      </c>
      <c r="R593" s="17" t="str">
        <f>IF('sales data'!I593&lt;3000,"Low",IF('sales data'!I593&lt;7999, "Medium","High"))</f>
        <v>Medium</v>
      </c>
      <c r="S593" s="17" t="str">
        <f t="shared" si="88"/>
        <v>First Timer</v>
      </c>
      <c r="T593" s="17">
        <f t="shared" si="89"/>
        <v>2326.0766666666664</v>
      </c>
    </row>
    <row r="594" spans="1:20">
      <c r="A594">
        <v>6895</v>
      </c>
      <c r="B594" s="2">
        <v>45453</v>
      </c>
      <c r="C594" t="s">
        <v>37</v>
      </c>
      <c r="D594" t="s">
        <v>17</v>
      </c>
      <c r="E594" t="s">
        <v>11</v>
      </c>
      <c r="F594" t="s">
        <v>15</v>
      </c>
      <c r="G594">
        <v>5</v>
      </c>
      <c r="H594" s="20">
        <v>671.4</v>
      </c>
      <c r="I594">
        <v>3357</v>
      </c>
      <c r="J594" s="17" t="str">
        <f>IF('Main Data'!I594&gt;=5000,"High", "Low")</f>
        <v>Low</v>
      </c>
      <c r="K594" s="17">
        <f t="shared" si="81"/>
        <v>2024</v>
      </c>
      <c r="L594" s="17" t="str">
        <f t="shared" si="82"/>
        <v>Billy Pena</v>
      </c>
      <c r="M594" s="17" t="str">
        <f t="shared" si="83"/>
        <v>BILLY PENA</v>
      </c>
      <c r="N594" s="20">
        <f t="shared" si="84"/>
        <v>3021.3</v>
      </c>
      <c r="O594" s="20" t="str">
        <f t="shared" si="85"/>
        <v>Jun-2024</v>
      </c>
      <c r="P594" s="17">
        <f t="shared" si="86"/>
        <v>604.26</v>
      </c>
      <c r="Q594" s="17" t="str">
        <f t="shared" si="87"/>
        <v>Table Office Supplies</v>
      </c>
      <c r="R594" s="17" t="str">
        <f>IF('sales data'!I594&lt;3000,"Low",IF('sales data'!I594&lt;7999, "Medium","High"))</f>
        <v>Medium</v>
      </c>
      <c r="S594" s="17" t="str">
        <f t="shared" si="88"/>
        <v>Regular</v>
      </c>
      <c r="T594" s="17">
        <f t="shared" si="89"/>
        <v>2553.41</v>
      </c>
    </row>
    <row r="595" spans="1:20">
      <c r="A595">
        <v>2015</v>
      </c>
      <c r="B595" s="2">
        <v>45456</v>
      </c>
      <c r="C595" t="s">
        <v>277</v>
      </c>
      <c r="D595" t="s">
        <v>10</v>
      </c>
      <c r="E595" t="s">
        <v>20</v>
      </c>
      <c r="F595" t="s">
        <v>35</v>
      </c>
      <c r="G595">
        <v>3</v>
      </c>
      <c r="H595" s="20">
        <v>85.37</v>
      </c>
      <c r="I595">
        <v>256.11</v>
      </c>
      <c r="J595" s="17" t="str">
        <f>IF('Main Data'!I595&gt;=5000,"High", "Low")</f>
        <v>Low</v>
      </c>
      <c r="K595" s="17">
        <f t="shared" si="81"/>
        <v>2024</v>
      </c>
      <c r="L595" s="17" t="str">
        <f t="shared" si="82"/>
        <v>Charles Fry</v>
      </c>
      <c r="M595" s="17" t="str">
        <f t="shared" si="83"/>
        <v>CHARLES FRY</v>
      </c>
      <c r="N595" s="20">
        <f t="shared" si="84"/>
        <v>230.49900000000002</v>
      </c>
      <c r="O595" s="20" t="str">
        <f t="shared" si="85"/>
        <v>Jun-2024</v>
      </c>
      <c r="P595" s="17">
        <f t="shared" si="86"/>
        <v>46.099800000000002</v>
      </c>
      <c r="Q595" s="17" t="str">
        <f t="shared" si="87"/>
        <v>Laptop Electronics</v>
      </c>
      <c r="R595" s="17" t="str">
        <f>IF('sales data'!I595&lt;3000,"Low",IF('sales data'!I595&lt;7999, "Medium","High"))</f>
        <v>Low</v>
      </c>
      <c r="S595" s="17" t="str">
        <f t="shared" si="88"/>
        <v>Regular</v>
      </c>
      <c r="T595" s="17">
        <f t="shared" si="89"/>
        <v>2450.33</v>
      </c>
    </row>
    <row r="596" spans="1:20">
      <c r="A596">
        <v>7454</v>
      </c>
      <c r="B596" s="2">
        <v>45457</v>
      </c>
      <c r="C596" t="s">
        <v>521</v>
      </c>
      <c r="D596" t="s">
        <v>10</v>
      </c>
      <c r="E596" t="s">
        <v>20</v>
      </c>
      <c r="F596" t="s">
        <v>21</v>
      </c>
      <c r="G596">
        <v>7</v>
      </c>
      <c r="H596" s="20">
        <v>660.17</v>
      </c>
      <c r="I596">
        <v>4621.1899999999996</v>
      </c>
      <c r="J596" s="17" t="str">
        <f>IF('Main Data'!I596&gt;=5000,"High", "Low")</f>
        <v>Low</v>
      </c>
      <c r="K596" s="17">
        <f t="shared" si="81"/>
        <v>2024</v>
      </c>
      <c r="L596" s="17" t="str">
        <f t="shared" si="82"/>
        <v>Eric Pratt</v>
      </c>
      <c r="M596" s="17" t="str">
        <f t="shared" si="83"/>
        <v>ERIC PRATT</v>
      </c>
      <c r="N596" s="20">
        <f t="shared" si="84"/>
        <v>4159.0709999999999</v>
      </c>
      <c r="O596" s="20" t="str">
        <f t="shared" si="85"/>
        <v>Jun-2024</v>
      </c>
      <c r="P596" s="17">
        <f t="shared" si="86"/>
        <v>831.81419999999991</v>
      </c>
      <c r="Q596" s="17" t="str">
        <f t="shared" si="87"/>
        <v>Notebook Electronics</v>
      </c>
      <c r="R596" s="17" t="str">
        <f>IF('sales data'!I596&lt;3000,"Low",IF('sales data'!I596&lt;7999, "Medium","High"))</f>
        <v>Medium</v>
      </c>
      <c r="S596" s="17" t="str">
        <f t="shared" si="88"/>
        <v>Regular</v>
      </c>
      <c r="T596" s="17">
        <f t="shared" si="89"/>
        <v>2744.7666666666664</v>
      </c>
    </row>
    <row r="597" spans="1:20">
      <c r="A597">
        <v>4184</v>
      </c>
      <c r="B597" s="2">
        <v>45457</v>
      </c>
      <c r="C597" t="s">
        <v>960</v>
      </c>
      <c r="D597" t="s">
        <v>31</v>
      </c>
      <c r="E597" t="s">
        <v>11</v>
      </c>
      <c r="F597" t="s">
        <v>35</v>
      </c>
      <c r="G597">
        <v>7</v>
      </c>
      <c r="H597" s="20">
        <v>750.59</v>
      </c>
      <c r="I597">
        <v>5254.13</v>
      </c>
      <c r="J597" s="17" t="str">
        <f>IF('Main Data'!I597&gt;=5000,"High", "Low")</f>
        <v>High</v>
      </c>
      <c r="K597" s="17">
        <f t="shared" si="81"/>
        <v>2024</v>
      </c>
      <c r="L597" s="17" t="str">
        <f t="shared" si="82"/>
        <v>Chad Richardson</v>
      </c>
      <c r="M597" s="17" t="str">
        <f t="shared" si="83"/>
        <v>CHAD RICHARDSON</v>
      </c>
      <c r="N597" s="20">
        <f t="shared" si="84"/>
        <v>4728.7170000000006</v>
      </c>
      <c r="O597" s="20" t="str">
        <f t="shared" si="85"/>
        <v>Jun-2024</v>
      </c>
      <c r="P597" s="17">
        <f t="shared" si="86"/>
        <v>945.74339999999995</v>
      </c>
      <c r="Q597" s="17" t="str">
        <f t="shared" si="87"/>
        <v>Laptop Office Supplies</v>
      </c>
      <c r="R597" s="17" t="str">
        <f>IF('sales data'!I597&lt;3000,"Low",IF('sales data'!I597&lt;7999, "Medium","High"))</f>
        <v>Medium</v>
      </c>
      <c r="S597" s="17" t="str">
        <f t="shared" si="88"/>
        <v>Regular</v>
      </c>
      <c r="T597" s="17">
        <f t="shared" si="89"/>
        <v>3377.1433333333334</v>
      </c>
    </row>
    <row r="598" spans="1:20">
      <c r="A598">
        <v>1104</v>
      </c>
      <c r="B598" s="2">
        <v>45458</v>
      </c>
      <c r="C598" t="s">
        <v>279</v>
      </c>
      <c r="D598" t="s">
        <v>31</v>
      </c>
      <c r="E598" t="s">
        <v>11</v>
      </c>
      <c r="F598" t="s">
        <v>21</v>
      </c>
      <c r="G598">
        <v>7</v>
      </c>
      <c r="H598" s="20">
        <v>500.2</v>
      </c>
      <c r="I598">
        <v>3501.4</v>
      </c>
      <c r="J598" s="17" t="str">
        <f>IF('Main Data'!I598&gt;=5000,"High", "Low")</f>
        <v>Low</v>
      </c>
      <c r="K598" s="17">
        <f t="shared" si="81"/>
        <v>2024</v>
      </c>
      <c r="L598" s="17" t="str">
        <f t="shared" si="82"/>
        <v>Emma Mendoza</v>
      </c>
      <c r="M598" s="17" t="str">
        <f t="shared" si="83"/>
        <v>EMMA MENDOZA</v>
      </c>
      <c r="N598" s="20">
        <f t="shared" si="84"/>
        <v>3151.26</v>
      </c>
      <c r="O598" s="20" t="str">
        <f t="shared" si="85"/>
        <v>Jun-2024</v>
      </c>
      <c r="P598" s="17">
        <f t="shared" si="86"/>
        <v>630.25199999999995</v>
      </c>
      <c r="Q598" s="17" t="str">
        <f t="shared" si="87"/>
        <v>Notebook Office Supplies</v>
      </c>
      <c r="R598" s="17" t="str">
        <f>IF('sales data'!I598&lt;3000,"Low",IF('sales data'!I598&lt;7999, "Medium","High"))</f>
        <v>Medium</v>
      </c>
      <c r="S598" s="17" t="str">
        <f t="shared" si="88"/>
        <v>Regular</v>
      </c>
      <c r="T598" s="17">
        <f t="shared" si="89"/>
        <v>4458.9066666666668</v>
      </c>
    </row>
    <row r="599" spans="1:20">
      <c r="A599">
        <v>3110</v>
      </c>
      <c r="B599" s="2">
        <v>45458</v>
      </c>
      <c r="C599" t="s">
        <v>311</v>
      </c>
      <c r="D599" t="s">
        <v>25</v>
      </c>
      <c r="E599" t="s">
        <v>20</v>
      </c>
      <c r="F599" t="s">
        <v>35</v>
      </c>
      <c r="G599">
        <v>2</v>
      </c>
      <c r="H599" s="20">
        <v>294.17</v>
      </c>
      <c r="I599">
        <v>588.34</v>
      </c>
      <c r="J599" s="17" t="str">
        <f>IF('Main Data'!I599&gt;=5000,"High", "Low")</f>
        <v>Low</v>
      </c>
      <c r="K599" s="17">
        <f t="shared" si="81"/>
        <v>2024</v>
      </c>
      <c r="L599" s="17" t="str">
        <f t="shared" si="82"/>
        <v>John Hester</v>
      </c>
      <c r="M599" s="17" t="str">
        <f t="shared" si="83"/>
        <v>JOHN HESTER</v>
      </c>
      <c r="N599" s="20">
        <f t="shared" si="84"/>
        <v>529.50600000000009</v>
      </c>
      <c r="O599" s="20" t="str">
        <f t="shared" si="85"/>
        <v>Jun-2024</v>
      </c>
      <c r="P599" s="17">
        <f t="shared" si="86"/>
        <v>105.9012</v>
      </c>
      <c r="Q599" s="17" t="str">
        <f t="shared" si="87"/>
        <v>Laptop Electronics</v>
      </c>
      <c r="R599" s="17" t="str">
        <f>IF('sales data'!I599&lt;3000,"Low",IF('sales data'!I599&lt;7999, "Medium","High"))</f>
        <v>Low</v>
      </c>
      <c r="S599" s="17" t="str">
        <f t="shared" si="88"/>
        <v>First Timer</v>
      </c>
      <c r="T599" s="17">
        <f t="shared" si="89"/>
        <v>3114.6233333333334</v>
      </c>
    </row>
    <row r="600" spans="1:20">
      <c r="A600">
        <v>9042</v>
      </c>
      <c r="B600" s="2">
        <v>45459</v>
      </c>
      <c r="C600" t="s">
        <v>886</v>
      </c>
      <c r="D600" t="s">
        <v>10</v>
      </c>
      <c r="E600" t="s">
        <v>11</v>
      </c>
      <c r="F600" t="s">
        <v>26</v>
      </c>
      <c r="G600">
        <v>5</v>
      </c>
      <c r="H600" s="20">
        <v>959.98</v>
      </c>
      <c r="I600">
        <v>4799.8999999999996</v>
      </c>
      <c r="J600" s="17" t="str">
        <f>IF('Main Data'!I600&gt;=5000,"High", "Low")</f>
        <v>Low</v>
      </c>
      <c r="K600" s="17">
        <f t="shared" si="81"/>
        <v>2024</v>
      </c>
      <c r="L600" s="17" t="str">
        <f t="shared" si="82"/>
        <v>Robert Jones</v>
      </c>
      <c r="M600" s="17" t="str">
        <f t="shared" si="83"/>
        <v>ROBERT JONES</v>
      </c>
      <c r="N600" s="20">
        <f t="shared" si="84"/>
        <v>4319.9100000000008</v>
      </c>
      <c r="O600" s="20" t="str">
        <f t="shared" si="85"/>
        <v>Jun-2024</v>
      </c>
      <c r="P600" s="17">
        <f t="shared" si="86"/>
        <v>863.98199999999986</v>
      </c>
      <c r="Q600" s="17" t="str">
        <f t="shared" si="87"/>
        <v>Printer Office Supplies</v>
      </c>
      <c r="R600" s="17" t="str">
        <f>IF('sales data'!I600&lt;3000,"Low",IF('sales data'!I600&lt;7999, "Medium","High"))</f>
        <v>Medium</v>
      </c>
      <c r="S600" s="17" t="str">
        <f t="shared" si="88"/>
        <v>Regular</v>
      </c>
      <c r="T600" s="17">
        <f t="shared" si="89"/>
        <v>2963.2133333333331</v>
      </c>
    </row>
    <row r="601" spans="1:20">
      <c r="A601">
        <v>5064</v>
      </c>
      <c r="B601" s="2">
        <v>45460</v>
      </c>
      <c r="C601" t="s">
        <v>607</v>
      </c>
      <c r="D601" t="s">
        <v>10</v>
      </c>
      <c r="E601" t="s">
        <v>20</v>
      </c>
      <c r="F601" t="s">
        <v>21</v>
      </c>
      <c r="G601">
        <v>7</v>
      </c>
      <c r="H601" s="20">
        <v>879.73</v>
      </c>
      <c r="I601">
        <v>6158.1100000000006</v>
      </c>
      <c r="J601" s="17" t="str">
        <f>IF('Main Data'!I601&gt;=5000,"High", "Low")</f>
        <v>High</v>
      </c>
      <c r="K601" s="17">
        <f t="shared" si="81"/>
        <v>2024</v>
      </c>
      <c r="L601" s="17" t="str">
        <f t="shared" si="82"/>
        <v>Kelly Browning Dds</v>
      </c>
      <c r="M601" s="17" t="str">
        <f t="shared" si="83"/>
        <v>KELLY BROWNING DDS</v>
      </c>
      <c r="N601" s="20">
        <f t="shared" si="84"/>
        <v>5542.2990000000009</v>
      </c>
      <c r="O601" s="20" t="str">
        <f t="shared" si="85"/>
        <v>Jun-2024</v>
      </c>
      <c r="P601" s="17">
        <f t="shared" si="86"/>
        <v>1108.4598000000001</v>
      </c>
      <c r="Q601" s="17" t="str">
        <f t="shared" si="87"/>
        <v>Notebook Electronics</v>
      </c>
      <c r="R601" s="17" t="str">
        <f>IF('sales data'!I601&lt;3000,"Low",IF('sales data'!I601&lt;7999, "Medium","High"))</f>
        <v>Medium</v>
      </c>
      <c r="S601" s="17" t="str">
        <f t="shared" si="88"/>
        <v>Regular</v>
      </c>
      <c r="T601" s="17">
        <f t="shared" si="89"/>
        <v>3848.7833333333333</v>
      </c>
    </row>
    <row r="602" spans="1:20">
      <c r="A602">
        <v>7533</v>
      </c>
      <c r="B602" s="2">
        <v>45460</v>
      </c>
      <c r="C602" t="s">
        <v>928</v>
      </c>
      <c r="D602" t="s">
        <v>10</v>
      </c>
      <c r="E602" t="s">
        <v>14</v>
      </c>
      <c r="F602" t="s">
        <v>15</v>
      </c>
      <c r="G602">
        <v>8</v>
      </c>
      <c r="H602" s="20">
        <v>956.94</v>
      </c>
      <c r="I602">
        <v>7655.52</v>
      </c>
      <c r="J602" s="17" t="str">
        <f>IF('Main Data'!I602&gt;=5000,"High", "Low")</f>
        <v>High</v>
      </c>
      <c r="K602" s="17">
        <f t="shared" si="81"/>
        <v>2024</v>
      </c>
      <c r="L602" s="17" t="str">
        <f t="shared" si="82"/>
        <v>Susan Bradley</v>
      </c>
      <c r="M602" s="17" t="str">
        <f t="shared" si="83"/>
        <v>SUSAN BRADLEY</v>
      </c>
      <c r="N602" s="20">
        <f t="shared" si="84"/>
        <v>6889.9680000000008</v>
      </c>
      <c r="O602" s="20" t="str">
        <f t="shared" si="85"/>
        <v>Jun-2024</v>
      </c>
      <c r="P602" s="17">
        <f t="shared" si="86"/>
        <v>1377.9936</v>
      </c>
      <c r="Q602" s="17" t="str">
        <f t="shared" si="87"/>
        <v>Table Furniture</v>
      </c>
      <c r="R602" s="17" t="str">
        <f>IF('sales data'!I602&lt;3000,"Low",IF('sales data'!I602&lt;7999, "Medium","High"))</f>
        <v>Medium</v>
      </c>
      <c r="S602" s="17" t="str">
        <f t="shared" si="88"/>
        <v>Regular</v>
      </c>
      <c r="T602" s="17">
        <f t="shared" si="89"/>
        <v>6204.5099999999993</v>
      </c>
    </row>
    <row r="603" spans="1:20">
      <c r="A603">
        <v>5621</v>
      </c>
      <c r="B603" s="2">
        <v>45462</v>
      </c>
      <c r="C603" t="s">
        <v>172</v>
      </c>
      <c r="D603" t="s">
        <v>10</v>
      </c>
      <c r="E603" t="s">
        <v>14</v>
      </c>
      <c r="F603" t="s">
        <v>15</v>
      </c>
      <c r="G603">
        <v>1</v>
      </c>
      <c r="H603" s="20">
        <v>325.91000000000003</v>
      </c>
      <c r="I603">
        <v>325.91000000000003</v>
      </c>
      <c r="J603" s="17" t="str">
        <f>IF('Main Data'!I603&gt;=5000,"High", "Low")</f>
        <v>Low</v>
      </c>
      <c r="K603" s="17">
        <f t="shared" si="81"/>
        <v>2024</v>
      </c>
      <c r="L603" s="17" t="str">
        <f t="shared" si="82"/>
        <v>Mario Jimenez</v>
      </c>
      <c r="M603" s="17" t="str">
        <f t="shared" si="83"/>
        <v>MARIO JIMENEZ</v>
      </c>
      <c r="N603" s="20">
        <f t="shared" si="84"/>
        <v>293.31900000000002</v>
      </c>
      <c r="O603" s="20" t="str">
        <f t="shared" si="85"/>
        <v>Jun-2024</v>
      </c>
      <c r="P603" s="17">
        <f t="shared" si="86"/>
        <v>58.663800000000002</v>
      </c>
      <c r="Q603" s="17" t="str">
        <f t="shared" si="87"/>
        <v>Table Furniture</v>
      </c>
      <c r="R603" s="17" t="str">
        <f>IF('sales data'!I603&lt;3000,"Low",IF('sales data'!I603&lt;7999, "Medium","High"))</f>
        <v>Low</v>
      </c>
      <c r="S603" s="17" t="str">
        <f t="shared" si="88"/>
        <v>Regular</v>
      </c>
      <c r="T603" s="17">
        <f t="shared" si="89"/>
        <v>4713.18</v>
      </c>
    </row>
    <row r="604" spans="1:20">
      <c r="A604">
        <v>9881</v>
      </c>
      <c r="B604" s="2">
        <v>45462</v>
      </c>
      <c r="C604" t="s">
        <v>441</v>
      </c>
      <c r="D604" t="s">
        <v>10</v>
      </c>
      <c r="E604" t="s">
        <v>11</v>
      </c>
      <c r="F604" t="s">
        <v>12</v>
      </c>
      <c r="G604">
        <v>8</v>
      </c>
      <c r="H604" s="20">
        <v>61.45</v>
      </c>
      <c r="I604">
        <v>491.6</v>
      </c>
      <c r="J604" s="17" t="str">
        <f>IF('Main Data'!I604&gt;=5000,"High", "Low")</f>
        <v>Low</v>
      </c>
      <c r="K604" s="17">
        <f t="shared" si="81"/>
        <v>2024</v>
      </c>
      <c r="L604" s="17" t="str">
        <f t="shared" si="82"/>
        <v>Tony Moore</v>
      </c>
      <c r="M604" s="17" t="str">
        <f t="shared" si="83"/>
        <v>TONY MOORE</v>
      </c>
      <c r="N604" s="20">
        <f t="shared" si="84"/>
        <v>442.44000000000005</v>
      </c>
      <c r="O604" s="20" t="str">
        <f t="shared" si="85"/>
        <v>Jun-2024</v>
      </c>
      <c r="P604" s="17">
        <f t="shared" si="86"/>
        <v>88.488</v>
      </c>
      <c r="Q604" s="17" t="str">
        <f t="shared" si="87"/>
        <v>Monitor Office Supplies</v>
      </c>
      <c r="R604" s="17" t="str">
        <f>IF('sales data'!I604&lt;3000,"Low",IF('sales data'!I604&lt;7999, "Medium","High"))</f>
        <v>Low</v>
      </c>
      <c r="S604" s="17" t="str">
        <f t="shared" si="88"/>
        <v>Regular</v>
      </c>
      <c r="T604" s="17">
        <f t="shared" si="89"/>
        <v>2824.3433333333337</v>
      </c>
    </row>
    <row r="605" spans="1:20">
      <c r="A605">
        <v>1649</v>
      </c>
      <c r="B605" s="2">
        <v>45462</v>
      </c>
      <c r="C605" t="s">
        <v>819</v>
      </c>
      <c r="D605" t="s">
        <v>10</v>
      </c>
      <c r="E605" t="s">
        <v>20</v>
      </c>
      <c r="F605" t="s">
        <v>26</v>
      </c>
      <c r="G605">
        <v>5</v>
      </c>
      <c r="H605" s="20">
        <v>923.53</v>
      </c>
      <c r="I605">
        <v>4617.6499999999996</v>
      </c>
      <c r="J605" s="17" t="str">
        <f>IF('Main Data'!I605&gt;=5000,"High", "Low")</f>
        <v>Low</v>
      </c>
      <c r="K605" s="17">
        <f t="shared" si="81"/>
        <v>2024</v>
      </c>
      <c r="L605" s="17" t="str">
        <f t="shared" si="82"/>
        <v>Christina Johnson</v>
      </c>
      <c r="M605" s="17" t="str">
        <f t="shared" si="83"/>
        <v>CHRISTINA JOHNSON</v>
      </c>
      <c r="N605" s="20">
        <f t="shared" si="84"/>
        <v>4155.8850000000002</v>
      </c>
      <c r="O605" s="20" t="str">
        <f t="shared" si="85"/>
        <v>Jun-2024</v>
      </c>
      <c r="P605" s="17">
        <f t="shared" si="86"/>
        <v>831.17699999999991</v>
      </c>
      <c r="Q605" s="17" t="str">
        <f t="shared" si="87"/>
        <v>Printer Electronics</v>
      </c>
      <c r="R605" s="17" t="str">
        <f>IF('sales data'!I605&lt;3000,"Low",IF('sales data'!I605&lt;7999, "Medium","High"))</f>
        <v>Medium</v>
      </c>
      <c r="S605" s="17" t="str">
        <f t="shared" si="88"/>
        <v>First Timer</v>
      </c>
      <c r="T605" s="17">
        <f t="shared" si="89"/>
        <v>1811.72</v>
      </c>
    </row>
    <row r="606" spans="1:20">
      <c r="A606">
        <v>3487</v>
      </c>
      <c r="B606" s="2">
        <v>45463</v>
      </c>
      <c r="C606" t="s">
        <v>527</v>
      </c>
      <c r="D606" t="s">
        <v>17</v>
      </c>
      <c r="E606" t="s">
        <v>11</v>
      </c>
      <c r="F606" t="s">
        <v>21</v>
      </c>
      <c r="G606">
        <v>7</v>
      </c>
      <c r="H606" s="20">
        <v>243.69</v>
      </c>
      <c r="I606">
        <v>1705.83</v>
      </c>
      <c r="J606" s="17" t="str">
        <f>IF('Main Data'!I606&gt;=5000,"High", "Low")</f>
        <v>Low</v>
      </c>
      <c r="K606" s="17">
        <f t="shared" si="81"/>
        <v>2024</v>
      </c>
      <c r="L606" s="17" t="str">
        <f t="shared" si="82"/>
        <v>James Obrien</v>
      </c>
      <c r="M606" s="17" t="str">
        <f t="shared" si="83"/>
        <v>JAMES OBRIEN</v>
      </c>
      <c r="N606" s="20">
        <f t="shared" si="84"/>
        <v>1535.2470000000001</v>
      </c>
      <c r="O606" s="20" t="str">
        <f t="shared" si="85"/>
        <v>Jun-2024</v>
      </c>
      <c r="P606" s="17">
        <f t="shared" si="86"/>
        <v>307.04939999999999</v>
      </c>
      <c r="Q606" s="17" t="str">
        <f t="shared" si="87"/>
        <v>Notebook Office Supplies</v>
      </c>
      <c r="R606" s="17" t="str">
        <f>IF('sales data'!I606&lt;3000,"Low",IF('sales data'!I606&lt;7999, "Medium","High"))</f>
        <v>Low</v>
      </c>
      <c r="S606" s="17" t="str">
        <f t="shared" si="88"/>
        <v>Regular</v>
      </c>
      <c r="T606" s="17">
        <f t="shared" si="89"/>
        <v>2271.6933333333332</v>
      </c>
    </row>
    <row r="607" spans="1:20">
      <c r="A607">
        <v>9494</v>
      </c>
      <c r="B607" s="2">
        <v>45464</v>
      </c>
      <c r="C607" t="s">
        <v>846</v>
      </c>
      <c r="D607" t="s">
        <v>17</v>
      </c>
      <c r="E607" t="s">
        <v>20</v>
      </c>
      <c r="F607" t="s">
        <v>12</v>
      </c>
      <c r="G607">
        <v>1</v>
      </c>
      <c r="H607" s="20">
        <v>994.92</v>
      </c>
      <c r="I607">
        <v>994.92</v>
      </c>
      <c r="J607" s="17" t="str">
        <f>IF('Main Data'!I607&gt;=5000,"High", "Low")</f>
        <v>Low</v>
      </c>
      <c r="K607" s="17">
        <f t="shared" si="81"/>
        <v>2024</v>
      </c>
      <c r="L607" s="17" t="str">
        <f t="shared" si="82"/>
        <v>Madison Arias</v>
      </c>
      <c r="M607" s="17" t="str">
        <f t="shared" si="83"/>
        <v>MADISON ARIAS</v>
      </c>
      <c r="N607" s="20">
        <f t="shared" si="84"/>
        <v>895.428</v>
      </c>
      <c r="O607" s="20" t="str">
        <f t="shared" si="85"/>
        <v>Jun-2024</v>
      </c>
      <c r="P607" s="17">
        <f t="shared" si="86"/>
        <v>179.0856</v>
      </c>
      <c r="Q607" s="17" t="str">
        <f t="shared" si="87"/>
        <v>Monitor Electronics</v>
      </c>
      <c r="R607" s="17" t="str">
        <f>IF('sales data'!I607&lt;3000,"Low",IF('sales data'!I607&lt;7999, "Medium","High"))</f>
        <v>Low</v>
      </c>
      <c r="S607" s="17" t="str">
        <f t="shared" si="88"/>
        <v>Regular</v>
      </c>
      <c r="T607" s="17">
        <f t="shared" si="89"/>
        <v>2439.4666666666667</v>
      </c>
    </row>
    <row r="608" spans="1:20">
      <c r="A608">
        <v>3139</v>
      </c>
      <c r="B608" s="2">
        <v>45465</v>
      </c>
      <c r="C608" t="s">
        <v>112</v>
      </c>
      <c r="D608" t="s">
        <v>17</v>
      </c>
      <c r="E608" t="s">
        <v>20</v>
      </c>
      <c r="F608" t="s">
        <v>43</v>
      </c>
      <c r="G608">
        <v>8</v>
      </c>
      <c r="H608" s="20">
        <v>570.74</v>
      </c>
      <c r="I608">
        <v>4565.92</v>
      </c>
      <c r="J608" s="17" t="str">
        <f>IF('Main Data'!I608&gt;=5000,"High", "Low")</f>
        <v>Low</v>
      </c>
      <c r="K608" s="17">
        <f t="shared" si="81"/>
        <v>2024</v>
      </c>
      <c r="L608" s="17" t="str">
        <f t="shared" si="82"/>
        <v>Jessica Murphy</v>
      </c>
      <c r="M608" s="17" t="str">
        <f t="shared" si="83"/>
        <v>JESSICA MURPHY</v>
      </c>
      <c r="N608" s="20">
        <f t="shared" si="84"/>
        <v>4109.3280000000004</v>
      </c>
      <c r="O608" s="20" t="str">
        <f t="shared" si="85"/>
        <v>Jun-2024</v>
      </c>
      <c r="P608" s="17">
        <f t="shared" si="86"/>
        <v>821.86559999999997</v>
      </c>
      <c r="Q608" s="17" t="str">
        <f t="shared" si="87"/>
        <v>Chair Electronics</v>
      </c>
      <c r="R608" s="17" t="str">
        <f>IF('sales data'!I608&lt;3000,"Low",IF('sales data'!I608&lt;7999, "Medium","High"))</f>
        <v>Medium</v>
      </c>
      <c r="S608" s="17" t="str">
        <f t="shared" si="88"/>
        <v>Regular</v>
      </c>
      <c r="T608" s="17">
        <f t="shared" si="89"/>
        <v>2422.2233333333334</v>
      </c>
    </row>
    <row r="609" spans="1:20">
      <c r="A609">
        <v>8132</v>
      </c>
      <c r="B609" s="2">
        <v>45465</v>
      </c>
      <c r="C609" t="s">
        <v>238</v>
      </c>
      <c r="D609" t="s">
        <v>31</v>
      </c>
      <c r="E609" t="s">
        <v>20</v>
      </c>
      <c r="F609" t="s">
        <v>29</v>
      </c>
      <c r="G609">
        <v>9</v>
      </c>
      <c r="H609" s="20">
        <v>228.28</v>
      </c>
      <c r="I609">
        <v>2054.52</v>
      </c>
      <c r="J609" s="17" t="str">
        <f>IF('Main Data'!I609&gt;=5000,"High", "Low")</f>
        <v>Low</v>
      </c>
      <c r="K609" s="17">
        <f t="shared" si="81"/>
        <v>2024</v>
      </c>
      <c r="L609" s="17" t="str">
        <f t="shared" si="82"/>
        <v>Michael Jackson</v>
      </c>
      <c r="M609" s="17" t="str">
        <f t="shared" si="83"/>
        <v>MICHAEL JACKSON</v>
      </c>
      <c r="N609" s="20">
        <f t="shared" si="84"/>
        <v>1849.068</v>
      </c>
      <c r="O609" s="20" t="str">
        <f t="shared" si="85"/>
        <v>Jun-2024</v>
      </c>
      <c r="P609" s="17">
        <f t="shared" si="86"/>
        <v>369.81360000000001</v>
      </c>
      <c r="Q609" s="17" t="str">
        <f t="shared" si="87"/>
        <v>Desk Electronics</v>
      </c>
      <c r="R609" s="17" t="str">
        <f>IF('sales data'!I609&lt;3000,"Low",IF('sales data'!I609&lt;7999, "Medium","High"))</f>
        <v>Low</v>
      </c>
      <c r="S609" s="17" t="str">
        <f t="shared" si="88"/>
        <v>Regular</v>
      </c>
      <c r="T609" s="17">
        <f t="shared" si="89"/>
        <v>2538.4533333333334</v>
      </c>
    </row>
    <row r="610" spans="1:20">
      <c r="A610">
        <v>9401</v>
      </c>
      <c r="B610" s="2">
        <v>45465</v>
      </c>
      <c r="C610" t="s">
        <v>652</v>
      </c>
      <c r="D610" t="s">
        <v>31</v>
      </c>
      <c r="E610" t="s">
        <v>20</v>
      </c>
      <c r="F610" t="s">
        <v>18</v>
      </c>
      <c r="G610">
        <v>8</v>
      </c>
      <c r="H610" s="20">
        <v>899.05</v>
      </c>
      <c r="I610">
        <v>7192.4</v>
      </c>
      <c r="J610" s="17" t="str">
        <f>IF('Main Data'!I610&gt;=5000,"High", "Low")</f>
        <v>High</v>
      </c>
      <c r="K610" s="17">
        <f t="shared" si="81"/>
        <v>2024</v>
      </c>
      <c r="L610" s="17" t="str">
        <f t="shared" si="82"/>
        <v>Stephanie Foley</v>
      </c>
      <c r="M610" s="17" t="str">
        <f t="shared" si="83"/>
        <v>STEPHANIE FOLEY</v>
      </c>
      <c r="N610" s="20">
        <f t="shared" si="84"/>
        <v>6473.16</v>
      </c>
      <c r="O610" s="20" t="str">
        <f t="shared" si="85"/>
        <v>Jun-2024</v>
      </c>
      <c r="P610" s="17">
        <f t="shared" si="86"/>
        <v>1294.6319999999998</v>
      </c>
      <c r="Q610" s="17" t="str">
        <f t="shared" si="87"/>
        <v>Pen Electronics</v>
      </c>
      <c r="R610" s="17" t="str">
        <f>IF('sales data'!I610&lt;3000,"Low",IF('sales data'!I610&lt;7999, "Medium","High"))</f>
        <v>Medium</v>
      </c>
      <c r="S610" s="17" t="str">
        <f t="shared" si="88"/>
        <v>Regular</v>
      </c>
      <c r="T610" s="17">
        <f t="shared" si="89"/>
        <v>4604.28</v>
      </c>
    </row>
    <row r="611" spans="1:20">
      <c r="A611">
        <v>2945</v>
      </c>
      <c r="B611" s="2">
        <v>45467</v>
      </c>
      <c r="C611" t="s">
        <v>458</v>
      </c>
      <c r="D611" t="s">
        <v>17</v>
      </c>
      <c r="E611" t="s">
        <v>11</v>
      </c>
      <c r="F611" t="s">
        <v>12</v>
      </c>
      <c r="G611">
        <v>7</v>
      </c>
      <c r="H611" s="20">
        <v>69.75</v>
      </c>
      <c r="I611">
        <v>488.25</v>
      </c>
      <c r="J611" s="17" t="str">
        <f>IF('Main Data'!I611&gt;=5000,"High", "Low")</f>
        <v>Low</v>
      </c>
      <c r="K611" s="17">
        <f t="shared" si="81"/>
        <v>2024</v>
      </c>
      <c r="L611" s="17" t="str">
        <f t="shared" si="82"/>
        <v>Wendy Baxter</v>
      </c>
      <c r="M611" s="17" t="str">
        <f t="shared" si="83"/>
        <v>WENDY BAXTER</v>
      </c>
      <c r="N611" s="20">
        <f t="shared" si="84"/>
        <v>439.42500000000001</v>
      </c>
      <c r="O611" s="20" t="str">
        <f t="shared" si="85"/>
        <v>Jun-2024</v>
      </c>
      <c r="P611" s="17">
        <f t="shared" si="86"/>
        <v>87.884999999999991</v>
      </c>
      <c r="Q611" s="17" t="str">
        <f t="shared" si="87"/>
        <v>Monitor Office Supplies</v>
      </c>
      <c r="R611" s="17" t="str">
        <f>IF('sales data'!I611&lt;3000,"Low",IF('sales data'!I611&lt;7999, "Medium","High"))</f>
        <v>Low</v>
      </c>
      <c r="S611" s="17" t="str">
        <f t="shared" si="88"/>
        <v>Regular</v>
      </c>
      <c r="T611" s="17">
        <f t="shared" si="89"/>
        <v>3245.0566666666668</v>
      </c>
    </row>
    <row r="612" spans="1:20">
      <c r="A612">
        <v>2961</v>
      </c>
      <c r="B612" s="2">
        <v>45468</v>
      </c>
      <c r="C612" t="s">
        <v>293</v>
      </c>
      <c r="D612" t="s">
        <v>25</v>
      </c>
      <c r="E612" t="s">
        <v>11</v>
      </c>
      <c r="F612" t="s">
        <v>43</v>
      </c>
      <c r="G612">
        <v>3</v>
      </c>
      <c r="H612" s="20">
        <v>838.64</v>
      </c>
      <c r="I612">
        <v>2515.92</v>
      </c>
      <c r="J612" s="17" t="str">
        <f>IF('Main Data'!I612&gt;=5000,"High", "Low")</f>
        <v>Low</v>
      </c>
      <c r="K612" s="17">
        <f t="shared" si="81"/>
        <v>2024</v>
      </c>
      <c r="L612" s="17" t="str">
        <f t="shared" si="82"/>
        <v>Amanda Elliott</v>
      </c>
      <c r="M612" s="17" t="str">
        <f t="shared" si="83"/>
        <v>AMANDA ELLIOTT</v>
      </c>
      <c r="N612" s="20">
        <f t="shared" si="84"/>
        <v>2264.328</v>
      </c>
      <c r="O612" s="20" t="str">
        <f t="shared" si="85"/>
        <v>Jun-2024</v>
      </c>
      <c r="P612" s="17">
        <f t="shared" si="86"/>
        <v>452.86559999999997</v>
      </c>
      <c r="Q612" s="17" t="str">
        <f t="shared" si="87"/>
        <v>Chair Office Supplies</v>
      </c>
      <c r="R612" s="17" t="str">
        <f>IF('sales data'!I612&lt;3000,"Low",IF('sales data'!I612&lt;7999, "Medium","High"))</f>
        <v>Low</v>
      </c>
      <c r="S612" s="17" t="str">
        <f t="shared" si="88"/>
        <v>Regular</v>
      </c>
      <c r="T612" s="17">
        <f t="shared" si="89"/>
        <v>3398.8566666666666</v>
      </c>
    </row>
    <row r="613" spans="1:20">
      <c r="A613">
        <v>3027</v>
      </c>
      <c r="B613" s="2">
        <v>45469</v>
      </c>
      <c r="C613" t="s">
        <v>888</v>
      </c>
      <c r="D613" t="s">
        <v>10</v>
      </c>
      <c r="E613" t="s">
        <v>20</v>
      </c>
      <c r="F613" t="s">
        <v>15</v>
      </c>
      <c r="G613">
        <v>2</v>
      </c>
      <c r="H613" s="20">
        <v>118.64</v>
      </c>
      <c r="I613">
        <v>237.28</v>
      </c>
      <c r="J613" s="17" t="str">
        <f>IF('Main Data'!I613&gt;=5000,"High", "Low")</f>
        <v>Low</v>
      </c>
      <c r="K613" s="17">
        <f t="shared" si="81"/>
        <v>2024</v>
      </c>
      <c r="L613" s="17" t="str">
        <f t="shared" si="82"/>
        <v>Michelle Cole</v>
      </c>
      <c r="M613" s="17" t="str">
        <f t="shared" si="83"/>
        <v>MICHELLE COLE</v>
      </c>
      <c r="N613" s="20">
        <f t="shared" si="84"/>
        <v>213.55199999999999</v>
      </c>
      <c r="O613" s="20" t="str">
        <f t="shared" si="85"/>
        <v>Jun-2024</v>
      </c>
      <c r="P613" s="17">
        <f t="shared" si="86"/>
        <v>42.7104</v>
      </c>
      <c r="Q613" s="17" t="str">
        <f t="shared" si="87"/>
        <v>Table Electronics</v>
      </c>
      <c r="R613" s="17" t="str">
        <f>IF('sales data'!I613&lt;3000,"Low",IF('sales data'!I613&lt;7999, "Medium","High"))</f>
        <v>Low</v>
      </c>
      <c r="S613" s="17" t="str">
        <f t="shared" si="88"/>
        <v>Regular</v>
      </c>
      <c r="T613" s="17">
        <f t="shared" si="89"/>
        <v>1080.4833333333333</v>
      </c>
    </row>
    <row r="614" spans="1:20">
      <c r="A614">
        <v>7007</v>
      </c>
      <c r="B614" s="2">
        <v>45469</v>
      </c>
      <c r="C614" t="s">
        <v>983</v>
      </c>
      <c r="D614" t="s">
        <v>10</v>
      </c>
      <c r="E614" t="s">
        <v>11</v>
      </c>
      <c r="F614" t="s">
        <v>21</v>
      </c>
      <c r="G614">
        <v>6</v>
      </c>
      <c r="H614" s="20">
        <v>465.93</v>
      </c>
      <c r="I614">
        <v>2795.58</v>
      </c>
      <c r="J614" s="17" t="str">
        <f>IF('Main Data'!I614&gt;=5000,"High", "Low")</f>
        <v>Low</v>
      </c>
      <c r="K614" s="17">
        <f t="shared" si="81"/>
        <v>2024</v>
      </c>
      <c r="L614" s="17" t="str">
        <f t="shared" si="82"/>
        <v>Troy Cook</v>
      </c>
      <c r="M614" s="17" t="str">
        <f t="shared" si="83"/>
        <v>TROY COOK</v>
      </c>
      <c r="N614" s="20">
        <f t="shared" si="84"/>
        <v>2516.0219999999999</v>
      </c>
      <c r="O614" s="20" t="str">
        <f t="shared" si="85"/>
        <v>Jun-2024</v>
      </c>
      <c r="P614" s="17">
        <f t="shared" si="86"/>
        <v>503.20439999999996</v>
      </c>
      <c r="Q614" s="17" t="str">
        <f t="shared" si="87"/>
        <v>Notebook Office Supplies</v>
      </c>
      <c r="R614" s="17" t="str">
        <f>IF('sales data'!I614&lt;3000,"Low",IF('sales data'!I614&lt;7999, "Medium","High"))</f>
        <v>Low</v>
      </c>
      <c r="S614" s="17" t="str">
        <f t="shared" si="88"/>
        <v>Regular</v>
      </c>
      <c r="T614" s="17">
        <f t="shared" si="89"/>
        <v>1849.5933333333335</v>
      </c>
    </row>
    <row r="615" spans="1:20">
      <c r="A615">
        <v>2912</v>
      </c>
      <c r="B615" s="2">
        <v>45470</v>
      </c>
      <c r="C615" t="s">
        <v>353</v>
      </c>
      <c r="D615" t="s">
        <v>25</v>
      </c>
      <c r="E615" t="s">
        <v>14</v>
      </c>
      <c r="F615" t="s">
        <v>29</v>
      </c>
      <c r="G615">
        <v>7</v>
      </c>
      <c r="H615" s="20">
        <v>901.69</v>
      </c>
      <c r="I615">
        <v>6311.83</v>
      </c>
      <c r="J615" s="17" t="str">
        <f>IF('Main Data'!I615&gt;=5000,"High", "Low")</f>
        <v>High</v>
      </c>
      <c r="K615" s="17">
        <f t="shared" si="81"/>
        <v>2024</v>
      </c>
      <c r="L615" s="17" t="str">
        <f t="shared" si="82"/>
        <v>James Campbell</v>
      </c>
      <c r="M615" s="17" t="str">
        <f t="shared" si="83"/>
        <v>JAMES CAMPBELL</v>
      </c>
      <c r="N615" s="20">
        <f t="shared" si="84"/>
        <v>5680.6470000000008</v>
      </c>
      <c r="O615" s="20" t="str">
        <f t="shared" si="85"/>
        <v>Jun-2024</v>
      </c>
      <c r="P615" s="17">
        <f t="shared" si="86"/>
        <v>1136.1294</v>
      </c>
      <c r="Q615" s="17" t="str">
        <f t="shared" si="87"/>
        <v>Desk Furniture</v>
      </c>
      <c r="R615" s="17" t="str">
        <f>IF('sales data'!I615&lt;3000,"Low",IF('sales data'!I615&lt;7999, "Medium","High"))</f>
        <v>Medium</v>
      </c>
      <c r="S615" s="17" t="str">
        <f t="shared" si="88"/>
        <v>Regular</v>
      </c>
      <c r="T615" s="17">
        <f t="shared" si="89"/>
        <v>3114.896666666667</v>
      </c>
    </row>
    <row r="616" spans="1:20">
      <c r="A616">
        <v>1585</v>
      </c>
      <c r="B616" s="2">
        <v>45471</v>
      </c>
      <c r="C616" t="s">
        <v>903</v>
      </c>
      <c r="D616" t="s">
        <v>25</v>
      </c>
      <c r="E616" t="s">
        <v>11</v>
      </c>
      <c r="F616" t="s">
        <v>15</v>
      </c>
      <c r="G616">
        <v>8</v>
      </c>
      <c r="H616" s="20">
        <v>789.03</v>
      </c>
      <c r="I616">
        <v>6312.24</v>
      </c>
      <c r="J616" s="17" t="str">
        <f>IF('Main Data'!I616&gt;=5000,"High", "Low")</f>
        <v>High</v>
      </c>
      <c r="K616" s="17">
        <f t="shared" si="81"/>
        <v>2024</v>
      </c>
      <c r="L616" s="17" t="str">
        <f t="shared" si="82"/>
        <v>Jennifer James</v>
      </c>
      <c r="M616" s="17" t="str">
        <f t="shared" si="83"/>
        <v>JENNIFER JAMES</v>
      </c>
      <c r="N616" s="20">
        <f t="shared" si="84"/>
        <v>5681.0159999999996</v>
      </c>
      <c r="O616" s="20" t="str">
        <f t="shared" si="85"/>
        <v>Jun-2024</v>
      </c>
      <c r="P616" s="17">
        <f t="shared" si="86"/>
        <v>1136.2031999999999</v>
      </c>
      <c r="Q616" s="17" t="str">
        <f t="shared" si="87"/>
        <v>Table Office Supplies</v>
      </c>
      <c r="R616" s="17" t="str">
        <f>IF('sales data'!I616&lt;3000,"Low",IF('sales data'!I616&lt;7999, "Medium","High"))</f>
        <v>Medium</v>
      </c>
      <c r="S616" s="17" t="str">
        <f t="shared" si="88"/>
        <v>Regular</v>
      </c>
      <c r="T616" s="17">
        <f t="shared" si="89"/>
        <v>5139.8833333333332</v>
      </c>
    </row>
    <row r="617" spans="1:20">
      <c r="A617">
        <v>4146</v>
      </c>
      <c r="B617" s="2">
        <v>45471</v>
      </c>
      <c r="C617" t="s">
        <v>953</v>
      </c>
      <c r="D617" t="s">
        <v>10</v>
      </c>
      <c r="E617" t="s">
        <v>20</v>
      </c>
      <c r="F617" t="s">
        <v>43</v>
      </c>
      <c r="G617">
        <v>8</v>
      </c>
      <c r="H617" s="20">
        <v>51.53</v>
      </c>
      <c r="I617">
        <v>412.24</v>
      </c>
      <c r="J617" s="17" t="str">
        <f>IF('Main Data'!I617&gt;=5000,"High", "Low")</f>
        <v>Low</v>
      </c>
      <c r="K617" s="17">
        <f t="shared" si="81"/>
        <v>2024</v>
      </c>
      <c r="L617" s="17" t="str">
        <f t="shared" si="82"/>
        <v>Sara Wagner</v>
      </c>
      <c r="M617" s="17" t="str">
        <f t="shared" si="83"/>
        <v>SARA WAGNER</v>
      </c>
      <c r="N617" s="20">
        <f t="shared" si="84"/>
        <v>371.01600000000002</v>
      </c>
      <c r="O617" s="20" t="str">
        <f t="shared" si="85"/>
        <v>Jun-2024</v>
      </c>
      <c r="P617" s="17">
        <f t="shared" si="86"/>
        <v>74.203199999999995</v>
      </c>
      <c r="Q617" s="17" t="str">
        <f t="shared" si="87"/>
        <v>Chair Electronics</v>
      </c>
      <c r="R617" s="17" t="str">
        <f>IF('sales data'!I617&lt;3000,"Low",IF('sales data'!I617&lt;7999, "Medium","High"))</f>
        <v>Low</v>
      </c>
      <c r="S617" s="17" t="str">
        <f t="shared" si="88"/>
        <v>First Timer</v>
      </c>
      <c r="T617" s="17">
        <f t="shared" si="89"/>
        <v>4345.4366666666665</v>
      </c>
    </row>
    <row r="618" spans="1:20">
      <c r="A618">
        <v>7358</v>
      </c>
      <c r="B618" s="2">
        <v>45472</v>
      </c>
      <c r="C618" t="s">
        <v>760</v>
      </c>
      <c r="D618" t="s">
        <v>10</v>
      </c>
      <c r="E618" t="s">
        <v>11</v>
      </c>
      <c r="F618" t="s">
        <v>29</v>
      </c>
      <c r="G618">
        <v>8</v>
      </c>
      <c r="H618" s="20">
        <v>208.92</v>
      </c>
      <c r="I618">
        <v>1671.36</v>
      </c>
      <c r="J618" s="17" t="str">
        <f>IF('Main Data'!I618&gt;=5000,"High", "Low")</f>
        <v>Low</v>
      </c>
      <c r="K618" s="17">
        <f t="shared" si="81"/>
        <v>2024</v>
      </c>
      <c r="L618" s="17" t="str">
        <f t="shared" si="82"/>
        <v>Patricia Nichols</v>
      </c>
      <c r="M618" s="17" t="str">
        <f t="shared" si="83"/>
        <v>PATRICIA NICHOLS</v>
      </c>
      <c r="N618" s="20">
        <f t="shared" si="84"/>
        <v>1504.2239999999999</v>
      </c>
      <c r="O618" s="20" t="str">
        <f t="shared" si="85"/>
        <v>Jun-2024</v>
      </c>
      <c r="P618" s="17">
        <f t="shared" si="86"/>
        <v>300.84479999999996</v>
      </c>
      <c r="Q618" s="17" t="str">
        <f t="shared" si="87"/>
        <v>Desk Office Supplies</v>
      </c>
      <c r="R618" s="17" t="str">
        <f>IF('sales data'!I618&lt;3000,"Low",IF('sales data'!I618&lt;7999, "Medium","High"))</f>
        <v>Low</v>
      </c>
      <c r="S618" s="17" t="str">
        <f t="shared" si="88"/>
        <v>Regular</v>
      </c>
      <c r="T618" s="17">
        <f t="shared" si="89"/>
        <v>2798.6133333333332</v>
      </c>
    </row>
    <row r="619" spans="1:20">
      <c r="A619">
        <v>8905</v>
      </c>
      <c r="B619" s="2">
        <v>45474</v>
      </c>
      <c r="C619" t="s">
        <v>173</v>
      </c>
      <c r="D619" t="s">
        <v>25</v>
      </c>
      <c r="E619" t="s">
        <v>20</v>
      </c>
      <c r="F619" t="s">
        <v>18</v>
      </c>
      <c r="G619">
        <v>4</v>
      </c>
      <c r="H619" s="20">
        <v>830.63</v>
      </c>
      <c r="I619">
        <v>3322.52</v>
      </c>
      <c r="J619" s="17" t="str">
        <f>IF('Main Data'!I619&gt;=5000,"High", "Low")</f>
        <v>Low</v>
      </c>
      <c r="K619" s="17">
        <f t="shared" si="81"/>
        <v>2024</v>
      </c>
      <c r="L619" s="17" t="str">
        <f t="shared" si="82"/>
        <v>Catherine Smith</v>
      </c>
      <c r="M619" s="17" t="str">
        <f t="shared" si="83"/>
        <v>CATHERINE SMITH</v>
      </c>
      <c r="N619" s="20">
        <f t="shared" si="84"/>
        <v>2990.268</v>
      </c>
      <c r="O619" s="20" t="str">
        <f t="shared" si="85"/>
        <v>Jul-2024</v>
      </c>
      <c r="P619" s="17">
        <f t="shared" si="86"/>
        <v>598.05359999999996</v>
      </c>
      <c r="Q619" s="17" t="str">
        <f t="shared" si="87"/>
        <v>Pen Electronics</v>
      </c>
      <c r="R619" s="17" t="str">
        <f>IF('sales data'!I619&lt;3000,"Low",IF('sales data'!I619&lt;7999, "Medium","High"))</f>
        <v>Medium</v>
      </c>
      <c r="S619" s="17" t="str">
        <f t="shared" si="88"/>
        <v>Regular</v>
      </c>
      <c r="T619" s="17">
        <f t="shared" si="89"/>
        <v>1802.04</v>
      </c>
    </row>
    <row r="620" spans="1:20">
      <c r="A620">
        <v>1778</v>
      </c>
      <c r="B620" s="2">
        <v>45474</v>
      </c>
      <c r="C620" t="s">
        <v>706</v>
      </c>
      <c r="D620" t="s">
        <v>31</v>
      </c>
      <c r="E620" t="s">
        <v>14</v>
      </c>
      <c r="F620" t="s">
        <v>21</v>
      </c>
      <c r="G620">
        <v>4</v>
      </c>
      <c r="H620" s="20">
        <v>176.33</v>
      </c>
      <c r="I620">
        <v>705.32</v>
      </c>
      <c r="J620" s="17" t="str">
        <f>IF('Main Data'!I620&gt;=5000,"High", "Low")</f>
        <v>Low</v>
      </c>
      <c r="K620" s="17">
        <f t="shared" si="81"/>
        <v>2024</v>
      </c>
      <c r="L620" s="17" t="str">
        <f t="shared" si="82"/>
        <v>Mr. Donald Schultz</v>
      </c>
      <c r="M620" s="17" t="str">
        <f t="shared" si="83"/>
        <v>MR. DONALD SCHULTZ</v>
      </c>
      <c r="N620" s="20">
        <f t="shared" si="84"/>
        <v>634.78800000000001</v>
      </c>
      <c r="O620" s="20" t="str">
        <f t="shared" si="85"/>
        <v>Jul-2024</v>
      </c>
      <c r="P620" s="17">
        <f t="shared" si="86"/>
        <v>126.9576</v>
      </c>
      <c r="Q620" s="17" t="str">
        <f t="shared" si="87"/>
        <v>Notebook Furniture</v>
      </c>
      <c r="R620" s="17" t="str">
        <f>IF('sales data'!I620&lt;3000,"Low",IF('sales data'!I620&lt;7999, "Medium","High"))</f>
        <v>Low</v>
      </c>
      <c r="S620" s="17" t="str">
        <f t="shared" si="88"/>
        <v>First Timer</v>
      </c>
      <c r="T620" s="17">
        <f t="shared" si="89"/>
        <v>1899.7333333333333</v>
      </c>
    </row>
    <row r="621" spans="1:20">
      <c r="A621">
        <v>7433</v>
      </c>
      <c r="B621" s="2">
        <v>45475</v>
      </c>
      <c r="C621" t="s">
        <v>955</v>
      </c>
      <c r="D621" t="s">
        <v>10</v>
      </c>
      <c r="E621" t="s">
        <v>14</v>
      </c>
      <c r="F621" t="s">
        <v>15</v>
      </c>
      <c r="G621">
        <v>1</v>
      </c>
      <c r="H621" s="20">
        <v>800.73</v>
      </c>
      <c r="I621">
        <v>800.73</v>
      </c>
      <c r="J621" s="17" t="str">
        <f>IF('Main Data'!I621&gt;=5000,"High", "Low")</f>
        <v>Low</v>
      </c>
      <c r="K621" s="17">
        <f t="shared" si="81"/>
        <v>2024</v>
      </c>
      <c r="L621" s="17" t="str">
        <f t="shared" si="82"/>
        <v>Amy Lynch</v>
      </c>
      <c r="M621" s="17" t="str">
        <f t="shared" si="83"/>
        <v>AMY LYNCH</v>
      </c>
      <c r="N621" s="20">
        <f t="shared" si="84"/>
        <v>720.65700000000004</v>
      </c>
      <c r="O621" s="20" t="str">
        <f t="shared" si="85"/>
        <v>Jul-2024</v>
      </c>
      <c r="P621" s="17">
        <f t="shared" si="86"/>
        <v>144.13139999999999</v>
      </c>
      <c r="Q621" s="17" t="str">
        <f t="shared" si="87"/>
        <v>Table Furniture</v>
      </c>
      <c r="R621" s="17" t="str">
        <f>IF('sales data'!I621&lt;3000,"Low",IF('sales data'!I621&lt;7999, "Medium","High"))</f>
        <v>Low</v>
      </c>
      <c r="S621" s="17" t="str">
        <f t="shared" si="88"/>
        <v>Regular</v>
      </c>
      <c r="T621" s="17">
        <f t="shared" si="89"/>
        <v>1609.5233333333333</v>
      </c>
    </row>
    <row r="622" spans="1:20">
      <c r="A622">
        <v>9722</v>
      </c>
      <c r="B622" s="2">
        <v>45476</v>
      </c>
      <c r="C622" t="s">
        <v>349</v>
      </c>
      <c r="D622" t="s">
        <v>10</v>
      </c>
      <c r="E622" t="s">
        <v>11</v>
      </c>
      <c r="F622" t="s">
        <v>43</v>
      </c>
      <c r="G622">
        <v>6</v>
      </c>
      <c r="H622" s="20">
        <v>997.15</v>
      </c>
      <c r="I622">
        <v>5982.9</v>
      </c>
      <c r="J622" s="17" t="str">
        <f>IF('Main Data'!I622&gt;=5000,"High", "Low")</f>
        <v>High</v>
      </c>
      <c r="K622" s="17">
        <f t="shared" si="81"/>
        <v>2024</v>
      </c>
      <c r="L622" s="17" t="str">
        <f t="shared" si="82"/>
        <v>Ronald Morris</v>
      </c>
      <c r="M622" s="17" t="str">
        <f t="shared" si="83"/>
        <v>RONALD MORRIS</v>
      </c>
      <c r="N622" s="20">
        <f t="shared" si="84"/>
        <v>5384.61</v>
      </c>
      <c r="O622" s="20" t="str">
        <f t="shared" si="85"/>
        <v>Jul-2024</v>
      </c>
      <c r="P622" s="17">
        <f t="shared" si="86"/>
        <v>1076.9219999999998</v>
      </c>
      <c r="Q622" s="17" t="str">
        <f t="shared" si="87"/>
        <v>Chair Office Supplies</v>
      </c>
      <c r="R622" s="17" t="str">
        <f>IF('sales data'!I622&lt;3000,"Low",IF('sales data'!I622&lt;7999, "Medium","High"))</f>
        <v>Medium</v>
      </c>
      <c r="S622" s="17" t="str">
        <f t="shared" si="88"/>
        <v>Regular</v>
      </c>
      <c r="T622" s="17">
        <f t="shared" si="89"/>
        <v>2496.3166666666666</v>
      </c>
    </row>
    <row r="623" spans="1:20">
      <c r="A623">
        <v>5144</v>
      </c>
      <c r="B623" s="2">
        <v>45476</v>
      </c>
      <c r="C623" t="s">
        <v>962</v>
      </c>
      <c r="D623" t="s">
        <v>17</v>
      </c>
      <c r="E623" t="s">
        <v>20</v>
      </c>
      <c r="F623" t="s">
        <v>12</v>
      </c>
      <c r="G623">
        <v>4</v>
      </c>
      <c r="H623" s="20">
        <v>659.91</v>
      </c>
      <c r="I623">
        <v>2639.64</v>
      </c>
      <c r="J623" s="17" t="str">
        <f>IF('Main Data'!I623&gt;=5000,"High", "Low")</f>
        <v>Low</v>
      </c>
      <c r="K623" s="17">
        <f t="shared" si="81"/>
        <v>2024</v>
      </c>
      <c r="L623" s="17" t="str">
        <f t="shared" si="82"/>
        <v>Tammy Morris</v>
      </c>
      <c r="M623" s="17" t="str">
        <f t="shared" si="83"/>
        <v>TAMMY MORRIS</v>
      </c>
      <c r="N623" s="20">
        <f t="shared" si="84"/>
        <v>2375.6759999999999</v>
      </c>
      <c r="O623" s="20" t="str">
        <f t="shared" si="85"/>
        <v>Jul-2024</v>
      </c>
      <c r="P623" s="17">
        <f t="shared" si="86"/>
        <v>475.13519999999994</v>
      </c>
      <c r="Q623" s="17" t="str">
        <f t="shared" si="87"/>
        <v>Monitor Electronics</v>
      </c>
      <c r="R623" s="17" t="str">
        <f>IF('sales data'!I623&lt;3000,"Low",IF('sales data'!I623&lt;7999, "Medium","High"))</f>
        <v>Low</v>
      </c>
      <c r="S623" s="17" t="str">
        <f t="shared" si="88"/>
        <v>First Timer</v>
      </c>
      <c r="T623" s="17">
        <f t="shared" si="89"/>
        <v>3141.0899999999997</v>
      </c>
    </row>
    <row r="624" spans="1:20">
      <c r="A624">
        <v>6730</v>
      </c>
      <c r="B624" s="2">
        <v>45477</v>
      </c>
      <c r="C624" t="s">
        <v>149</v>
      </c>
      <c r="D624" t="s">
        <v>17</v>
      </c>
      <c r="E624" t="s">
        <v>14</v>
      </c>
      <c r="F624" t="s">
        <v>26</v>
      </c>
      <c r="G624">
        <v>7</v>
      </c>
      <c r="H624" s="20">
        <v>662.2</v>
      </c>
      <c r="I624">
        <v>4635.4000000000005</v>
      </c>
      <c r="J624" s="17" t="str">
        <f>IF('Main Data'!I624&gt;=5000,"High", "Low")</f>
        <v>Low</v>
      </c>
      <c r="K624" s="17">
        <f t="shared" si="81"/>
        <v>2024</v>
      </c>
      <c r="L624" s="17" t="str">
        <f t="shared" si="82"/>
        <v>Luis Morgan</v>
      </c>
      <c r="M624" s="17" t="str">
        <f t="shared" si="83"/>
        <v>LUIS MORGAN</v>
      </c>
      <c r="N624" s="20">
        <f t="shared" si="84"/>
        <v>4171.8600000000006</v>
      </c>
      <c r="O624" s="20" t="str">
        <f t="shared" si="85"/>
        <v>Jul-2024</v>
      </c>
      <c r="P624" s="17">
        <f t="shared" si="86"/>
        <v>834.37200000000007</v>
      </c>
      <c r="Q624" s="17" t="str">
        <f t="shared" si="87"/>
        <v>Printer Furniture</v>
      </c>
      <c r="R624" s="17" t="str">
        <f>IF('sales data'!I624&lt;3000,"Low",IF('sales data'!I624&lt;7999, "Medium","High"))</f>
        <v>Medium</v>
      </c>
      <c r="S624" s="17" t="str">
        <f t="shared" si="88"/>
        <v>Regular</v>
      </c>
      <c r="T624" s="17">
        <f t="shared" si="89"/>
        <v>4419.3133333333326</v>
      </c>
    </row>
    <row r="625" spans="1:20">
      <c r="A625">
        <v>4128</v>
      </c>
      <c r="B625" s="2">
        <v>45477</v>
      </c>
      <c r="C625" t="s">
        <v>408</v>
      </c>
      <c r="D625" t="s">
        <v>25</v>
      </c>
      <c r="E625" t="s">
        <v>11</v>
      </c>
      <c r="F625" t="s">
        <v>15</v>
      </c>
      <c r="G625">
        <v>8</v>
      </c>
      <c r="H625" s="20">
        <v>298.75</v>
      </c>
      <c r="I625">
        <v>2390</v>
      </c>
      <c r="J625" s="17" t="str">
        <f>IF('Main Data'!I625&gt;=5000,"High", "Low")</f>
        <v>Low</v>
      </c>
      <c r="K625" s="17">
        <f t="shared" si="81"/>
        <v>2024</v>
      </c>
      <c r="L625" s="17" t="str">
        <f t="shared" si="82"/>
        <v>Gloria Fernandez</v>
      </c>
      <c r="M625" s="17" t="str">
        <f t="shared" si="83"/>
        <v>GLORIA FERNANDEZ</v>
      </c>
      <c r="N625" s="20">
        <f t="shared" si="84"/>
        <v>2151</v>
      </c>
      <c r="O625" s="20" t="str">
        <f t="shared" si="85"/>
        <v>Jul-2024</v>
      </c>
      <c r="P625" s="17">
        <f t="shared" si="86"/>
        <v>430.2</v>
      </c>
      <c r="Q625" s="17" t="str">
        <f t="shared" si="87"/>
        <v>Table Office Supplies</v>
      </c>
      <c r="R625" s="17" t="str">
        <f>IF('sales data'!I625&lt;3000,"Low",IF('sales data'!I625&lt;7999, "Medium","High"))</f>
        <v>Low</v>
      </c>
      <c r="S625" s="17" t="str">
        <f t="shared" si="88"/>
        <v>First Timer</v>
      </c>
      <c r="T625" s="17">
        <f t="shared" si="89"/>
        <v>3221.6800000000003</v>
      </c>
    </row>
    <row r="626" spans="1:20">
      <c r="A626">
        <v>5827</v>
      </c>
      <c r="B626" s="2">
        <v>45478</v>
      </c>
      <c r="C626" t="s">
        <v>385</v>
      </c>
      <c r="D626" t="s">
        <v>31</v>
      </c>
      <c r="E626" t="s">
        <v>14</v>
      </c>
      <c r="F626" t="s">
        <v>12</v>
      </c>
      <c r="G626">
        <v>7</v>
      </c>
      <c r="H626" s="20">
        <v>139.93</v>
      </c>
      <c r="I626">
        <v>979.51</v>
      </c>
      <c r="J626" s="17" t="str">
        <f>IF('Main Data'!I626&gt;=5000,"High", "Low")</f>
        <v>Low</v>
      </c>
      <c r="K626" s="17">
        <f t="shared" si="81"/>
        <v>2024</v>
      </c>
      <c r="L626" s="17" t="str">
        <f t="shared" si="82"/>
        <v>Holly Johnson</v>
      </c>
      <c r="M626" s="17" t="str">
        <f t="shared" si="83"/>
        <v>HOLLY JOHNSON</v>
      </c>
      <c r="N626" s="20">
        <f t="shared" si="84"/>
        <v>881.55900000000008</v>
      </c>
      <c r="O626" s="20" t="str">
        <f t="shared" si="85"/>
        <v>Jul-2024</v>
      </c>
      <c r="P626" s="17">
        <f t="shared" si="86"/>
        <v>176.31180000000001</v>
      </c>
      <c r="Q626" s="17" t="str">
        <f t="shared" si="87"/>
        <v>Monitor Furniture</v>
      </c>
      <c r="R626" s="17" t="str">
        <f>IF('sales data'!I626&lt;3000,"Low",IF('sales data'!I626&lt;7999, "Medium","High"))</f>
        <v>Low</v>
      </c>
      <c r="S626" s="17" t="str">
        <f t="shared" si="88"/>
        <v>Regular</v>
      </c>
      <c r="T626" s="17">
        <f t="shared" si="89"/>
        <v>2668.3033333333337</v>
      </c>
    </row>
    <row r="627" spans="1:20">
      <c r="A627">
        <v>2909</v>
      </c>
      <c r="B627" s="2">
        <v>45478</v>
      </c>
      <c r="C627" t="s">
        <v>915</v>
      </c>
      <c r="D627" t="s">
        <v>31</v>
      </c>
      <c r="E627" t="s">
        <v>14</v>
      </c>
      <c r="F627" t="s">
        <v>26</v>
      </c>
      <c r="G627">
        <v>9</v>
      </c>
      <c r="H627" s="20">
        <v>640.29999999999995</v>
      </c>
      <c r="I627">
        <v>5762.7</v>
      </c>
      <c r="J627" s="17" t="str">
        <f>IF('Main Data'!I627&gt;=5000,"High", "Low")</f>
        <v>High</v>
      </c>
      <c r="K627" s="17">
        <f t="shared" si="81"/>
        <v>2024</v>
      </c>
      <c r="L627" s="17" t="str">
        <f t="shared" si="82"/>
        <v>Russell Atkinson</v>
      </c>
      <c r="M627" s="17" t="str">
        <f t="shared" si="83"/>
        <v>RUSSELL ATKINSON</v>
      </c>
      <c r="N627" s="20">
        <f t="shared" si="84"/>
        <v>5186.43</v>
      </c>
      <c r="O627" s="20" t="str">
        <f t="shared" si="85"/>
        <v>Jul-2024</v>
      </c>
      <c r="P627" s="17">
        <f t="shared" si="86"/>
        <v>1037.2859999999998</v>
      </c>
      <c r="Q627" s="17" t="str">
        <f t="shared" si="87"/>
        <v>Printer Furniture</v>
      </c>
      <c r="R627" s="17" t="str">
        <f>IF('sales data'!I627&lt;3000,"Low",IF('sales data'!I627&lt;7999, "Medium","High"))</f>
        <v>Medium</v>
      </c>
      <c r="S627" s="17" t="str">
        <f t="shared" si="88"/>
        <v>Regular</v>
      </c>
      <c r="T627" s="17">
        <f t="shared" si="89"/>
        <v>3044.0699999999997</v>
      </c>
    </row>
    <row r="628" spans="1:20">
      <c r="A628">
        <v>1088</v>
      </c>
      <c r="B628" s="2">
        <v>45478</v>
      </c>
      <c r="C628" t="s">
        <v>997</v>
      </c>
      <c r="D628" t="s">
        <v>31</v>
      </c>
      <c r="E628" t="s">
        <v>11</v>
      </c>
      <c r="F628" t="s">
        <v>18</v>
      </c>
      <c r="G628">
        <v>7</v>
      </c>
      <c r="H628" s="20">
        <v>221.38</v>
      </c>
      <c r="I628">
        <v>1549.66</v>
      </c>
      <c r="J628" s="17" t="str">
        <f>IF('Main Data'!I628&gt;=5000,"High", "Low")</f>
        <v>Low</v>
      </c>
      <c r="K628" s="17">
        <f t="shared" si="81"/>
        <v>2024</v>
      </c>
      <c r="L628" s="17" t="str">
        <f t="shared" si="82"/>
        <v>Mrs. Cassandra Larson Md</v>
      </c>
      <c r="M628" s="17" t="str">
        <f t="shared" si="83"/>
        <v>MRS. CASSANDRA LARSON MD</v>
      </c>
      <c r="N628" s="20">
        <f t="shared" si="84"/>
        <v>1394.694</v>
      </c>
      <c r="O628" s="20" t="str">
        <f t="shared" si="85"/>
        <v>Jul-2024</v>
      </c>
      <c r="P628" s="17">
        <f t="shared" si="86"/>
        <v>278.93880000000001</v>
      </c>
      <c r="Q628" s="17" t="str">
        <f t="shared" si="87"/>
        <v>Pen Office Supplies</v>
      </c>
      <c r="R628" s="17" t="str">
        <f>IF('sales data'!I628&lt;3000,"Low",IF('sales data'!I628&lt;7999, "Medium","High"))</f>
        <v>Low</v>
      </c>
      <c r="S628" s="17" t="str">
        <f t="shared" si="88"/>
        <v>First Timer</v>
      </c>
      <c r="T628" s="17">
        <f t="shared" si="89"/>
        <v>2763.9566666666669</v>
      </c>
    </row>
    <row r="629" spans="1:20">
      <c r="A629">
        <v>5286</v>
      </c>
      <c r="B629" s="2">
        <v>45479</v>
      </c>
      <c r="C629" t="s">
        <v>106</v>
      </c>
      <c r="D629" t="s">
        <v>31</v>
      </c>
      <c r="E629" t="s">
        <v>11</v>
      </c>
      <c r="F629" t="s">
        <v>26</v>
      </c>
      <c r="G629">
        <v>1</v>
      </c>
      <c r="H629" s="20">
        <v>252.9</v>
      </c>
      <c r="I629">
        <v>252.9</v>
      </c>
      <c r="J629" s="17" t="str">
        <f>IF('Main Data'!I629&gt;=5000,"High", "Low")</f>
        <v>Low</v>
      </c>
      <c r="K629" s="17">
        <f t="shared" si="81"/>
        <v>2024</v>
      </c>
      <c r="L629" s="17" t="str">
        <f t="shared" si="82"/>
        <v>Jorge Smith</v>
      </c>
      <c r="M629" s="17" t="str">
        <f t="shared" si="83"/>
        <v>JORGE SMITH</v>
      </c>
      <c r="N629" s="20">
        <f t="shared" si="84"/>
        <v>227.61</v>
      </c>
      <c r="O629" s="20" t="str">
        <f t="shared" si="85"/>
        <v>Jul-2024</v>
      </c>
      <c r="P629" s="17">
        <f t="shared" si="86"/>
        <v>45.521999999999998</v>
      </c>
      <c r="Q629" s="17" t="str">
        <f t="shared" si="87"/>
        <v>Printer Office Supplies</v>
      </c>
      <c r="R629" s="17" t="str">
        <f>IF('sales data'!I629&lt;3000,"Low",IF('sales data'!I629&lt;7999, "Medium","High"))</f>
        <v>Low</v>
      </c>
      <c r="S629" s="17" t="str">
        <f t="shared" si="88"/>
        <v>Regular</v>
      </c>
      <c r="T629" s="17">
        <f t="shared" si="89"/>
        <v>2521.7533333333331</v>
      </c>
    </row>
    <row r="630" spans="1:20">
      <c r="A630">
        <v>4811</v>
      </c>
      <c r="B630" s="2">
        <v>45480</v>
      </c>
      <c r="C630" t="s">
        <v>34</v>
      </c>
      <c r="D630" t="s">
        <v>17</v>
      </c>
      <c r="E630" t="s">
        <v>14</v>
      </c>
      <c r="F630" t="s">
        <v>35</v>
      </c>
      <c r="G630">
        <v>3</v>
      </c>
      <c r="H630" s="20">
        <v>831.92</v>
      </c>
      <c r="I630">
        <v>2495.7600000000002</v>
      </c>
      <c r="J630" s="17" t="str">
        <f>IF('Main Data'!I630&gt;=5000,"High", "Low")</f>
        <v>Low</v>
      </c>
      <c r="K630" s="17">
        <f t="shared" si="81"/>
        <v>2024</v>
      </c>
      <c r="L630" s="17" t="str">
        <f t="shared" si="82"/>
        <v>Katrina Green</v>
      </c>
      <c r="M630" s="17" t="str">
        <f t="shared" si="83"/>
        <v>KATRINA GREEN</v>
      </c>
      <c r="N630" s="20">
        <f t="shared" si="84"/>
        <v>2246.1839999999997</v>
      </c>
      <c r="O630" s="20" t="str">
        <f t="shared" si="85"/>
        <v>Jul-2024</v>
      </c>
      <c r="P630" s="17">
        <f t="shared" si="86"/>
        <v>449.23680000000002</v>
      </c>
      <c r="Q630" s="17" t="str">
        <f t="shared" si="87"/>
        <v>Laptop Furniture</v>
      </c>
      <c r="R630" s="17" t="str">
        <f>IF('sales data'!I630&lt;3000,"Low",IF('sales data'!I630&lt;7999, "Medium","High"))</f>
        <v>Low</v>
      </c>
      <c r="S630" s="17" t="str">
        <f t="shared" si="88"/>
        <v>Regular</v>
      </c>
      <c r="T630" s="17">
        <f t="shared" si="89"/>
        <v>1432.7733333333335</v>
      </c>
    </row>
    <row r="631" spans="1:20">
      <c r="A631">
        <v>6513</v>
      </c>
      <c r="B631" s="2">
        <v>45480</v>
      </c>
      <c r="C631" t="s">
        <v>317</v>
      </c>
      <c r="D631" t="s">
        <v>17</v>
      </c>
      <c r="E631" t="s">
        <v>14</v>
      </c>
      <c r="F631" t="s">
        <v>21</v>
      </c>
      <c r="G631">
        <v>6</v>
      </c>
      <c r="H631" s="20">
        <v>782.05</v>
      </c>
      <c r="I631">
        <v>4692.2999999999993</v>
      </c>
      <c r="J631" s="17" t="str">
        <f>IF('Main Data'!I631&gt;=5000,"High", "Low")</f>
        <v>Low</v>
      </c>
      <c r="K631" s="17">
        <f t="shared" si="81"/>
        <v>2024</v>
      </c>
      <c r="L631" s="17" t="str">
        <f t="shared" si="82"/>
        <v>Anita Moon</v>
      </c>
      <c r="M631" s="17" t="str">
        <f t="shared" si="83"/>
        <v>ANITA MOON</v>
      </c>
      <c r="N631" s="20">
        <f t="shared" si="84"/>
        <v>4223.07</v>
      </c>
      <c r="O631" s="20" t="str">
        <f t="shared" si="85"/>
        <v>Jul-2024</v>
      </c>
      <c r="P631" s="17">
        <f t="shared" si="86"/>
        <v>844.61399999999981</v>
      </c>
      <c r="Q631" s="17" t="str">
        <f t="shared" si="87"/>
        <v>Notebook Furniture</v>
      </c>
      <c r="R631" s="17" t="str">
        <f>IF('sales data'!I631&lt;3000,"Low",IF('sales data'!I631&lt;7999, "Medium","High"))</f>
        <v>Medium</v>
      </c>
      <c r="S631" s="17" t="str">
        <f t="shared" si="88"/>
        <v>Regular</v>
      </c>
      <c r="T631" s="17">
        <f t="shared" si="89"/>
        <v>2480.3199999999997</v>
      </c>
    </row>
    <row r="632" spans="1:20">
      <c r="A632">
        <v>5398</v>
      </c>
      <c r="B632" s="2">
        <v>45480</v>
      </c>
      <c r="C632" t="s">
        <v>726</v>
      </c>
      <c r="D632" t="s">
        <v>10</v>
      </c>
      <c r="E632" t="s">
        <v>14</v>
      </c>
      <c r="F632" t="s">
        <v>18</v>
      </c>
      <c r="G632">
        <v>7</v>
      </c>
      <c r="H632" s="20">
        <v>137.11000000000001</v>
      </c>
      <c r="I632">
        <v>959.7700000000001</v>
      </c>
      <c r="J632" s="17" t="str">
        <f>IF('Main Data'!I632&gt;=5000,"High", "Low")</f>
        <v>Low</v>
      </c>
      <c r="K632" s="17">
        <f t="shared" si="81"/>
        <v>2024</v>
      </c>
      <c r="L632" s="17" t="str">
        <f t="shared" si="82"/>
        <v>Darrell Mccarty</v>
      </c>
      <c r="M632" s="17" t="str">
        <f t="shared" si="83"/>
        <v>DARRELL MCCARTY</v>
      </c>
      <c r="N632" s="20">
        <f t="shared" si="84"/>
        <v>863.79300000000012</v>
      </c>
      <c r="O632" s="20" t="str">
        <f t="shared" si="85"/>
        <v>Jul-2024</v>
      </c>
      <c r="P632" s="17">
        <f t="shared" si="86"/>
        <v>172.7586</v>
      </c>
      <c r="Q632" s="17" t="str">
        <f t="shared" si="87"/>
        <v>Pen Furniture</v>
      </c>
      <c r="R632" s="17" t="str">
        <f>IF('sales data'!I632&lt;3000,"Low",IF('sales data'!I632&lt;7999, "Medium","High"))</f>
        <v>Low</v>
      </c>
      <c r="S632" s="17" t="str">
        <f t="shared" si="88"/>
        <v>Regular</v>
      </c>
      <c r="T632" s="17">
        <f t="shared" si="89"/>
        <v>2715.9433333333332</v>
      </c>
    </row>
    <row r="633" spans="1:20">
      <c r="A633">
        <v>4961</v>
      </c>
      <c r="B633" s="2">
        <v>45482</v>
      </c>
      <c r="C633" t="s">
        <v>337</v>
      </c>
      <c r="D633" t="s">
        <v>25</v>
      </c>
      <c r="E633" t="s">
        <v>14</v>
      </c>
      <c r="F633" t="s">
        <v>29</v>
      </c>
      <c r="G633">
        <v>8</v>
      </c>
      <c r="H633" s="20">
        <v>973.75</v>
      </c>
      <c r="I633">
        <v>7790</v>
      </c>
      <c r="J633" s="17" t="str">
        <f>IF('Main Data'!I633&gt;=5000,"High", "Low")</f>
        <v>High</v>
      </c>
      <c r="K633" s="17">
        <f t="shared" si="81"/>
        <v>2024</v>
      </c>
      <c r="L633" s="17" t="str">
        <f t="shared" si="82"/>
        <v>Joshua Martin</v>
      </c>
      <c r="M633" s="17" t="str">
        <f t="shared" si="83"/>
        <v>JOSHUA MARTIN</v>
      </c>
      <c r="N633" s="20">
        <f t="shared" si="84"/>
        <v>7011</v>
      </c>
      <c r="O633" s="20" t="str">
        <f t="shared" si="85"/>
        <v>Jul-2024</v>
      </c>
      <c r="P633" s="17">
        <f t="shared" si="86"/>
        <v>1402.2</v>
      </c>
      <c r="Q633" s="17" t="str">
        <f t="shared" si="87"/>
        <v>Desk Furniture</v>
      </c>
      <c r="R633" s="17" t="str">
        <f>IF('sales data'!I633&lt;3000,"Low",IF('sales data'!I633&lt;7999, "Medium","High"))</f>
        <v>Medium</v>
      </c>
      <c r="S633" s="17" t="str">
        <f t="shared" si="88"/>
        <v>Regular</v>
      </c>
      <c r="T633" s="17">
        <f t="shared" si="89"/>
        <v>4480.6899999999996</v>
      </c>
    </row>
    <row r="634" spans="1:20">
      <c r="A634">
        <v>6182</v>
      </c>
      <c r="B634" s="2">
        <v>45482</v>
      </c>
      <c r="C634" t="s">
        <v>389</v>
      </c>
      <c r="D634" t="s">
        <v>31</v>
      </c>
      <c r="E634" t="s">
        <v>20</v>
      </c>
      <c r="F634" t="s">
        <v>43</v>
      </c>
      <c r="G634">
        <v>6</v>
      </c>
      <c r="H634" s="20">
        <v>798.57</v>
      </c>
      <c r="I634">
        <v>4791.42</v>
      </c>
      <c r="J634" s="17" t="str">
        <f>IF('Main Data'!I634&gt;=5000,"High", "Low")</f>
        <v>Low</v>
      </c>
      <c r="K634" s="17">
        <f t="shared" si="81"/>
        <v>2024</v>
      </c>
      <c r="L634" s="17" t="str">
        <f t="shared" si="82"/>
        <v>Kristen Meyer</v>
      </c>
      <c r="M634" s="17" t="str">
        <f t="shared" si="83"/>
        <v>KRISTEN MEYER</v>
      </c>
      <c r="N634" s="20">
        <f t="shared" si="84"/>
        <v>4312.2780000000002</v>
      </c>
      <c r="O634" s="20" t="str">
        <f t="shared" si="85"/>
        <v>Jul-2024</v>
      </c>
      <c r="P634" s="17">
        <f t="shared" si="86"/>
        <v>862.4556</v>
      </c>
      <c r="Q634" s="17" t="str">
        <f t="shared" si="87"/>
        <v>Chair Electronics</v>
      </c>
      <c r="R634" s="17" t="str">
        <f>IF('sales data'!I634&lt;3000,"Low",IF('sales data'!I634&lt;7999, "Medium","High"))</f>
        <v>Medium</v>
      </c>
      <c r="S634" s="17" t="str">
        <f t="shared" si="88"/>
        <v>Regular</v>
      </c>
      <c r="T634" s="17">
        <f t="shared" si="89"/>
        <v>4513.7300000000005</v>
      </c>
    </row>
    <row r="635" spans="1:20">
      <c r="A635">
        <v>5654</v>
      </c>
      <c r="B635" s="2">
        <v>45482</v>
      </c>
      <c r="C635" t="s">
        <v>492</v>
      </c>
      <c r="D635" t="s">
        <v>10</v>
      </c>
      <c r="E635" t="s">
        <v>11</v>
      </c>
      <c r="F635" t="s">
        <v>18</v>
      </c>
      <c r="G635">
        <v>5</v>
      </c>
      <c r="H635" s="20">
        <v>491.8</v>
      </c>
      <c r="I635">
        <v>2459</v>
      </c>
      <c r="J635" s="17" t="str">
        <f>IF('Main Data'!I635&gt;=5000,"High", "Low")</f>
        <v>Low</v>
      </c>
      <c r="K635" s="17">
        <f t="shared" si="81"/>
        <v>2024</v>
      </c>
      <c r="L635" s="17" t="str">
        <f t="shared" si="82"/>
        <v>Nicole Harrington</v>
      </c>
      <c r="M635" s="17" t="str">
        <f t="shared" si="83"/>
        <v>NICOLE HARRINGTON</v>
      </c>
      <c r="N635" s="20">
        <f t="shared" si="84"/>
        <v>2213.1</v>
      </c>
      <c r="O635" s="20" t="str">
        <f t="shared" si="85"/>
        <v>Jul-2024</v>
      </c>
      <c r="P635" s="17">
        <f t="shared" si="86"/>
        <v>442.62</v>
      </c>
      <c r="Q635" s="17" t="str">
        <f t="shared" si="87"/>
        <v>Pen Office Supplies</v>
      </c>
      <c r="R635" s="17" t="str">
        <f>IF('sales data'!I635&lt;3000,"Low",IF('sales data'!I635&lt;7999, "Medium","High"))</f>
        <v>Low</v>
      </c>
      <c r="S635" s="17" t="str">
        <f t="shared" si="88"/>
        <v>First Timer</v>
      </c>
      <c r="T635" s="17">
        <f t="shared" si="89"/>
        <v>5013.4733333333334</v>
      </c>
    </row>
    <row r="636" spans="1:20">
      <c r="A636">
        <v>7406</v>
      </c>
      <c r="B636" s="2">
        <v>45482</v>
      </c>
      <c r="C636" t="s">
        <v>941</v>
      </c>
      <c r="D636" t="s">
        <v>17</v>
      </c>
      <c r="E636" t="s">
        <v>11</v>
      </c>
      <c r="F636" t="s">
        <v>18</v>
      </c>
      <c r="G636">
        <v>7</v>
      </c>
      <c r="H636" s="20">
        <v>91.35</v>
      </c>
      <c r="I636">
        <v>639.44999999999993</v>
      </c>
      <c r="J636" s="17" t="str">
        <f>IF('Main Data'!I636&gt;=5000,"High", "Low")</f>
        <v>Low</v>
      </c>
      <c r="K636" s="17">
        <f t="shared" si="81"/>
        <v>2024</v>
      </c>
      <c r="L636" s="17" t="str">
        <f t="shared" si="82"/>
        <v>Samuel Young</v>
      </c>
      <c r="M636" s="17" t="str">
        <f t="shared" si="83"/>
        <v>SAMUEL YOUNG</v>
      </c>
      <c r="N636" s="20">
        <f t="shared" si="84"/>
        <v>575.505</v>
      </c>
      <c r="O636" s="20" t="str">
        <f t="shared" si="85"/>
        <v>Jul-2024</v>
      </c>
      <c r="P636" s="17">
        <f t="shared" si="86"/>
        <v>115.10099999999998</v>
      </c>
      <c r="Q636" s="17" t="str">
        <f t="shared" si="87"/>
        <v>Pen Office Supplies</v>
      </c>
      <c r="R636" s="17" t="str">
        <f>IF('sales data'!I636&lt;3000,"Low",IF('sales data'!I636&lt;7999, "Medium","High"))</f>
        <v>Low</v>
      </c>
      <c r="S636" s="17" t="str">
        <f t="shared" si="88"/>
        <v>Regular</v>
      </c>
      <c r="T636" s="17">
        <f t="shared" si="89"/>
        <v>2629.9566666666665</v>
      </c>
    </row>
    <row r="637" spans="1:20">
      <c r="A637">
        <v>8864</v>
      </c>
      <c r="B637" s="2">
        <v>45483</v>
      </c>
      <c r="C637" t="s">
        <v>131</v>
      </c>
      <c r="D637" t="s">
        <v>17</v>
      </c>
      <c r="E637" t="s">
        <v>20</v>
      </c>
      <c r="F637" t="s">
        <v>35</v>
      </c>
      <c r="G637">
        <v>9</v>
      </c>
      <c r="H637" s="20">
        <v>440.48</v>
      </c>
      <c r="I637">
        <v>3964.32</v>
      </c>
      <c r="J637" s="17" t="str">
        <f>IF('Main Data'!I637&gt;=5000,"High", "Low")</f>
        <v>Low</v>
      </c>
      <c r="K637" s="17">
        <f t="shared" si="81"/>
        <v>2024</v>
      </c>
      <c r="L637" s="17" t="str">
        <f t="shared" si="82"/>
        <v>Grace Padilla</v>
      </c>
      <c r="M637" s="17" t="str">
        <f t="shared" si="83"/>
        <v>GRACE PADILLA</v>
      </c>
      <c r="N637" s="20">
        <f t="shared" si="84"/>
        <v>3567.8879999999999</v>
      </c>
      <c r="O637" s="20" t="str">
        <f t="shared" si="85"/>
        <v>Jul-2024</v>
      </c>
      <c r="P637" s="17">
        <f t="shared" si="86"/>
        <v>713.57759999999996</v>
      </c>
      <c r="Q637" s="17" t="str">
        <f t="shared" si="87"/>
        <v>Laptop Electronics</v>
      </c>
      <c r="R637" s="17" t="str">
        <f>IF('sales data'!I637&lt;3000,"Low",IF('sales data'!I637&lt;7999, "Medium","High"))</f>
        <v>Medium</v>
      </c>
      <c r="S637" s="17" t="str">
        <f t="shared" si="88"/>
        <v>Regular</v>
      </c>
      <c r="T637" s="17">
        <f t="shared" si="89"/>
        <v>2354.2566666666667</v>
      </c>
    </row>
    <row r="638" spans="1:20">
      <c r="A638">
        <v>1262</v>
      </c>
      <c r="B638" s="2">
        <v>45483</v>
      </c>
      <c r="C638" t="s">
        <v>371</v>
      </c>
      <c r="D638" t="s">
        <v>31</v>
      </c>
      <c r="E638" t="s">
        <v>20</v>
      </c>
      <c r="F638" t="s">
        <v>12</v>
      </c>
      <c r="G638">
        <v>7</v>
      </c>
      <c r="H638" s="20">
        <v>220.97</v>
      </c>
      <c r="I638">
        <v>1546.79</v>
      </c>
      <c r="J638" s="17" t="str">
        <f>IF('Main Data'!I638&gt;=5000,"High", "Low")</f>
        <v>Low</v>
      </c>
      <c r="K638" s="17">
        <f t="shared" si="81"/>
        <v>2024</v>
      </c>
      <c r="L638" s="17" t="str">
        <f t="shared" si="82"/>
        <v>Ryan Church</v>
      </c>
      <c r="M638" s="17" t="str">
        <f t="shared" si="83"/>
        <v>RYAN CHURCH</v>
      </c>
      <c r="N638" s="20">
        <f t="shared" si="84"/>
        <v>1392.1109999999999</v>
      </c>
      <c r="O638" s="20" t="str">
        <f t="shared" si="85"/>
        <v>Jul-2024</v>
      </c>
      <c r="P638" s="17">
        <f t="shared" si="86"/>
        <v>278.42219999999998</v>
      </c>
      <c r="Q638" s="17" t="str">
        <f t="shared" si="87"/>
        <v>Monitor Electronics</v>
      </c>
      <c r="R638" s="17" t="str">
        <f>IF('sales data'!I638&lt;3000,"Low",IF('sales data'!I638&lt;7999, "Medium","High"))</f>
        <v>Low</v>
      </c>
      <c r="S638" s="17" t="str">
        <f t="shared" si="88"/>
        <v>First Timer</v>
      </c>
      <c r="T638" s="17">
        <f t="shared" si="89"/>
        <v>2050.186666666667</v>
      </c>
    </row>
    <row r="639" spans="1:20">
      <c r="A639">
        <v>6596</v>
      </c>
      <c r="B639" s="2">
        <v>45483</v>
      </c>
      <c r="C639" t="s">
        <v>705</v>
      </c>
      <c r="D639" t="s">
        <v>10</v>
      </c>
      <c r="E639" t="s">
        <v>14</v>
      </c>
      <c r="F639" t="s">
        <v>15</v>
      </c>
      <c r="G639">
        <v>3</v>
      </c>
      <c r="H639" s="20">
        <v>590.74</v>
      </c>
      <c r="I639">
        <v>1772.22</v>
      </c>
      <c r="J639" s="17" t="str">
        <f>IF('Main Data'!I639&gt;=5000,"High", "Low")</f>
        <v>Low</v>
      </c>
      <c r="K639" s="17">
        <f t="shared" si="81"/>
        <v>2024</v>
      </c>
      <c r="L639" s="17" t="str">
        <f t="shared" si="82"/>
        <v>Christopher Lopez</v>
      </c>
      <c r="M639" s="17" t="str">
        <f t="shared" si="83"/>
        <v>CHRISTOPHER LOPEZ</v>
      </c>
      <c r="N639" s="20">
        <f t="shared" si="84"/>
        <v>1594.998</v>
      </c>
      <c r="O639" s="20" t="str">
        <f t="shared" si="85"/>
        <v>Jul-2024</v>
      </c>
      <c r="P639" s="17">
        <f t="shared" si="86"/>
        <v>318.99959999999999</v>
      </c>
      <c r="Q639" s="17" t="str">
        <f t="shared" si="87"/>
        <v>Table Furniture</v>
      </c>
      <c r="R639" s="17" t="str">
        <f>IF('sales data'!I639&lt;3000,"Low",IF('sales data'!I639&lt;7999, "Medium","High"))</f>
        <v>Low</v>
      </c>
      <c r="S639" s="17" t="str">
        <f t="shared" si="88"/>
        <v>Regular</v>
      </c>
      <c r="T639" s="17">
        <f t="shared" si="89"/>
        <v>2427.7766666666671</v>
      </c>
    </row>
    <row r="640" spans="1:20">
      <c r="A640">
        <v>7728</v>
      </c>
      <c r="B640" s="2">
        <v>45483</v>
      </c>
      <c r="C640" t="s">
        <v>746</v>
      </c>
      <c r="D640" t="s">
        <v>17</v>
      </c>
      <c r="E640" t="s">
        <v>14</v>
      </c>
      <c r="F640" t="s">
        <v>26</v>
      </c>
      <c r="G640">
        <v>4</v>
      </c>
      <c r="H640" s="20">
        <v>537.63</v>
      </c>
      <c r="I640">
        <v>2150.52</v>
      </c>
      <c r="J640" s="17" t="str">
        <f>IF('Main Data'!I640&gt;=5000,"High", "Low")</f>
        <v>Low</v>
      </c>
      <c r="K640" s="17">
        <f t="shared" si="81"/>
        <v>2024</v>
      </c>
      <c r="L640" s="17" t="str">
        <f t="shared" si="82"/>
        <v>Thomas Calderon</v>
      </c>
      <c r="M640" s="17" t="str">
        <f t="shared" si="83"/>
        <v>THOMAS CALDERON</v>
      </c>
      <c r="N640" s="20">
        <f t="shared" si="84"/>
        <v>1935.4680000000001</v>
      </c>
      <c r="O640" s="20" t="str">
        <f t="shared" si="85"/>
        <v>Jul-2024</v>
      </c>
      <c r="P640" s="17">
        <f t="shared" si="86"/>
        <v>387.09359999999998</v>
      </c>
      <c r="Q640" s="17" t="str">
        <f t="shared" si="87"/>
        <v>Printer Furniture</v>
      </c>
      <c r="R640" s="17" t="str">
        <f>IF('sales data'!I640&lt;3000,"Low",IF('sales data'!I640&lt;7999, "Medium","High"))</f>
        <v>Low</v>
      </c>
      <c r="S640" s="17" t="str">
        <f t="shared" si="88"/>
        <v>Regular</v>
      </c>
      <c r="T640" s="17">
        <f t="shared" si="89"/>
        <v>1823.176666666667</v>
      </c>
    </row>
    <row r="641" spans="1:20">
      <c r="A641">
        <v>8483</v>
      </c>
      <c r="B641" s="2">
        <v>45484</v>
      </c>
      <c r="C641" t="s">
        <v>97</v>
      </c>
      <c r="D641" t="s">
        <v>10</v>
      </c>
      <c r="E641" t="s">
        <v>11</v>
      </c>
      <c r="F641" t="s">
        <v>18</v>
      </c>
      <c r="G641">
        <v>8</v>
      </c>
      <c r="H641" s="20">
        <v>915.27</v>
      </c>
      <c r="I641">
        <v>7322.16</v>
      </c>
      <c r="J641" s="17" t="str">
        <f>IF('Main Data'!I641&gt;=5000,"High", "Low")</f>
        <v>High</v>
      </c>
      <c r="K641" s="17">
        <f t="shared" si="81"/>
        <v>2024</v>
      </c>
      <c r="L641" s="17" t="str">
        <f t="shared" si="82"/>
        <v>Alexandra Coleman</v>
      </c>
      <c r="M641" s="17" t="str">
        <f t="shared" si="83"/>
        <v>ALEXANDRA COLEMAN</v>
      </c>
      <c r="N641" s="20">
        <f t="shared" si="84"/>
        <v>6589.9440000000004</v>
      </c>
      <c r="O641" s="20" t="str">
        <f t="shared" si="85"/>
        <v>Jul-2024</v>
      </c>
      <c r="P641" s="17">
        <f t="shared" si="86"/>
        <v>1317.9887999999999</v>
      </c>
      <c r="Q641" s="17" t="str">
        <f t="shared" si="87"/>
        <v>Pen Office Supplies</v>
      </c>
      <c r="R641" s="17" t="str">
        <f>IF('sales data'!I641&lt;3000,"Low",IF('sales data'!I641&lt;7999, "Medium","High"))</f>
        <v>Medium</v>
      </c>
      <c r="S641" s="17" t="str">
        <f t="shared" si="88"/>
        <v>Regular</v>
      </c>
      <c r="T641" s="17">
        <f t="shared" si="89"/>
        <v>3748.2999999999997</v>
      </c>
    </row>
    <row r="642" spans="1:20">
      <c r="A642">
        <v>4155</v>
      </c>
      <c r="B642" s="2">
        <v>45484</v>
      </c>
      <c r="C642" t="s">
        <v>384</v>
      </c>
      <c r="D642" t="s">
        <v>31</v>
      </c>
      <c r="E642" t="s">
        <v>20</v>
      </c>
      <c r="F642" t="s">
        <v>15</v>
      </c>
      <c r="G642">
        <v>6</v>
      </c>
      <c r="H642" s="20">
        <v>629.96</v>
      </c>
      <c r="I642">
        <v>3779.76</v>
      </c>
      <c r="J642" s="17" t="str">
        <f>IF('Main Data'!I642&gt;=5000,"High", "Low")</f>
        <v>Low</v>
      </c>
      <c r="K642" s="17">
        <f t="shared" si="81"/>
        <v>2024</v>
      </c>
      <c r="L642" s="17" t="str">
        <f t="shared" si="82"/>
        <v>Karen Ryan</v>
      </c>
      <c r="M642" s="17" t="str">
        <f t="shared" si="83"/>
        <v>KAREN RYAN</v>
      </c>
      <c r="N642" s="20">
        <f t="shared" si="84"/>
        <v>3401.7840000000006</v>
      </c>
      <c r="O642" s="20" t="str">
        <f t="shared" si="85"/>
        <v>Jul-2024</v>
      </c>
      <c r="P642" s="17">
        <f t="shared" si="86"/>
        <v>680.35680000000002</v>
      </c>
      <c r="Q642" s="17" t="str">
        <f t="shared" si="87"/>
        <v>Table Electronics</v>
      </c>
      <c r="R642" s="17" t="str">
        <f>IF('sales data'!I642&lt;3000,"Low",IF('sales data'!I642&lt;7999, "Medium","High"))</f>
        <v>Medium</v>
      </c>
      <c r="S642" s="17" t="str">
        <f t="shared" si="88"/>
        <v>Regular</v>
      </c>
      <c r="T642" s="17">
        <f t="shared" si="89"/>
        <v>4417.4800000000005</v>
      </c>
    </row>
    <row r="643" spans="1:20">
      <c r="A643">
        <v>1768</v>
      </c>
      <c r="B643" s="2">
        <v>45485</v>
      </c>
      <c r="C643" t="s">
        <v>161</v>
      </c>
      <c r="D643" t="s">
        <v>10</v>
      </c>
      <c r="E643" t="s">
        <v>11</v>
      </c>
      <c r="F643" t="s">
        <v>29</v>
      </c>
      <c r="G643">
        <v>8</v>
      </c>
      <c r="H643" s="20">
        <v>572.27</v>
      </c>
      <c r="I643">
        <v>4578.16</v>
      </c>
      <c r="J643" s="17" t="str">
        <f>IF('Main Data'!I643&gt;=5000,"High", "Low")</f>
        <v>Low</v>
      </c>
      <c r="K643" s="17">
        <f t="shared" ref="K643:K706" si="90">YEAR(B643)</f>
        <v>2024</v>
      </c>
      <c r="L643" s="17" t="str">
        <f t="shared" ref="L643:L706" si="91">PROPER(C643)</f>
        <v>Brandon Schmidt</v>
      </c>
      <c r="M643" s="17" t="str">
        <f t="shared" ref="M643:M706" si="92">UPPER(C643)</f>
        <v>BRANDON SCHMIDT</v>
      </c>
      <c r="N643" s="20">
        <f t="shared" ref="N643:N706" si="93">G643*(H643*0.9)</f>
        <v>4120.3440000000001</v>
      </c>
      <c r="O643" s="20" t="str">
        <f t="shared" ref="O643:O706" si="94">TEXT((B643),"mmm-yyyy")</f>
        <v>Jul-2024</v>
      </c>
      <c r="P643" s="17">
        <f t="shared" ref="P643:P706" si="95">I643*18%</f>
        <v>824.0687999999999</v>
      </c>
      <c r="Q643" s="17" t="str">
        <f t="shared" ref="Q643:Q706" si="96">CONCATENATE(F643," ",E643)</f>
        <v>Desk Office Supplies</v>
      </c>
      <c r="R643" s="17" t="str">
        <f>IF('sales data'!I643&lt;3000,"Low",IF('sales data'!I643&lt;7999, "Medium","High"))</f>
        <v>Medium</v>
      </c>
      <c r="S643" s="17" t="str">
        <f t="shared" ref="S643:S706" si="97">IF(A643=_xlfn.MINIFS($A$3:$A$1001, $B$2:$B$1000, B643), "First Timer", "Regular")</f>
        <v>Regular</v>
      </c>
      <c r="T643" s="17">
        <f t="shared" si="89"/>
        <v>5226.6933333333336</v>
      </c>
    </row>
    <row r="644" spans="1:20">
      <c r="A644">
        <v>3604</v>
      </c>
      <c r="B644" s="2">
        <v>45487</v>
      </c>
      <c r="C644" t="s">
        <v>231</v>
      </c>
      <c r="D644" t="s">
        <v>17</v>
      </c>
      <c r="E644" t="s">
        <v>14</v>
      </c>
      <c r="F644" t="s">
        <v>35</v>
      </c>
      <c r="G644">
        <v>1</v>
      </c>
      <c r="H644" s="20">
        <v>239.35</v>
      </c>
      <c r="I644">
        <v>239.35</v>
      </c>
      <c r="J644" s="17" t="str">
        <f>IF('Main Data'!I644&gt;=5000,"High", "Low")</f>
        <v>Low</v>
      </c>
      <c r="K644" s="17">
        <f t="shared" si="90"/>
        <v>2024</v>
      </c>
      <c r="L644" s="17" t="str">
        <f t="shared" si="91"/>
        <v>Deborah Burton</v>
      </c>
      <c r="M644" s="17" t="str">
        <f t="shared" si="92"/>
        <v>DEBORAH BURTON</v>
      </c>
      <c r="N644" s="20">
        <f t="shared" si="93"/>
        <v>215.41499999999999</v>
      </c>
      <c r="O644" s="20" t="str">
        <f t="shared" si="94"/>
        <v>Jul-2024</v>
      </c>
      <c r="P644" s="17">
        <f t="shared" si="95"/>
        <v>43.082999999999998</v>
      </c>
      <c r="Q644" s="17" t="str">
        <f t="shared" si="96"/>
        <v>Laptop Furniture</v>
      </c>
      <c r="R644" s="17" t="str">
        <f>IF('sales data'!I644&lt;3000,"Low",IF('sales data'!I644&lt;7999, "Medium","High"))</f>
        <v>Low</v>
      </c>
      <c r="S644" s="17" t="str">
        <f t="shared" si="97"/>
        <v>Regular</v>
      </c>
      <c r="T644" s="17">
        <f t="shared" si="89"/>
        <v>2865.7566666666667</v>
      </c>
    </row>
    <row r="645" spans="1:20">
      <c r="A645">
        <v>1858</v>
      </c>
      <c r="B645" s="2">
        <v>45488</v>
      </c>
      <c r="C645" t="s">
        <v>276</v>
      </c>
      <c r="D645" t="s">
        <v>25</v>
      </c>
      <c r="E645" t="s">
        <v>11</v>
      </c>
      <c r="F645" t="s">
        <v>12</v>
      </c>
      <c r="G645">
        <v>1</v>
      </c>
      <c r="H645" s="20">
        <v>686.43</v>
      </c>
      <c r="I645">
        <v>686.43</v>
      </c>
      <c r="J645" s="17" t="str">
        <f>IF('Main Data'!I645&gt;=5000,"High", "Low")</f>
        <v>Low</v>
      </c>
      <c r="K645" s="17">
        <f t="shared" si="90"/>
        <v>2024</v>
      </c>
      <c r="L645" s="17" t="str">
        <f t="shared" si="91"/>
        <v>Robin Cardenas</v>
      </c>
      <c r="M645" s="17" t="str">
        <f t="shared" si="92"/>
        <v>ROBIN CARDENAS</v>
      </c>
      <c r="N645" s="20">
        <f t="shared" si="93"/>
        <v>617.78699999999992</v>
      </c>
      <c r="O645" s="20" t="str">
        <f t="shared" si="94"/>
        <v>Jul-2024</v>
      </c>
      <c r="P645" s="17">
        <f t="shared" si="95"/>
        <v>123.55739999999999</v>
      </c>
      <c r="Q645" s="17" t="str">
        <f t="shared" si="96"/>
        <v>Monitor Office Supplies</v>
      </c>
      <c r="R645" s="17" t="str">
        <f>IF('sales data'!I645&lt;3000,"Low",IF('sales data'!I645&lt;7999, "Medium","High"))</f>
        <v>Low</v>
      </c>
      <c r="S645" s="17" t="str">
        <f t="shared" si="97"/>
        <v>Regular</v>
      </c>
      <c r="T645" s="17">
        <f t="shared" ref="T645:T708" si="98">AVERAGE(I643,I644,I645)</f>
        <v>1834.6466666666668</v>
      </c>
    </row>
    <row r="646" spans="1:20">
      <c r="A646">
        <v>1936</v>
      </c>
      <c r="B646" s="2">
        <v>45489</v>
      </c>
      <c r="C646" t="s">
        <v>316</v>
      </c>
      <c r="D646" t="s">
        <v>10</v>
      </c>
      <c r="E646" t="s">
        <v>14</v>
      </c>
      <c r="F646" t="s">
        <v>35</v>
      </c>
      <c r="G646">
        <v>2</v>
      </c>
      <c r="H646" s="20">
        <v>544.59</v>
      </c>
      <c r="I646">
        <v>1089.18</v>
      </c>
      <c r="J646" s="17" t="str">
        <f>IF('Main Data'!I646&gt;=5000,"High", "Low")</f>
        <v>Low</v>
      </c>
      <c r="K646" s="17">
        <f t="shared" si="90"/>
        <v>2024</v>
      </c>
      <c r="L646" s="17" t="str">
        <f t="shared" si="91"/>
        <v>Brian Porter</v>
      </c>
      <c r="M646" s="17" t="str">
        <f t="shared" si="92"/>
        <v>BRIAN PORTER</v>
      </c>
      <c r="N646" s="20">
        <f t="shared" si="93"/>
        <v>980.26200000000006</v>
      </c>
      <c r="O646" s="20" t="str">
        <f t="shared" si="94"/>
        <v>Jul-2024</v>
      </c>
      <c r="P646" s="17">
        <f t="shared" si="95"/>
        <v>196.05240000000001</v>
      </c>
      <c r="Q646" s="17" t="str">
        <f t="shared" si="96"/>
        <v>Laptop Furniture</v>
      </c>
      <c r="R646" s="17" t="str">
        <f>IF('sales data'!I646&lt;3000,"Low",IF('sales data'!I646&lt;7999, "Medium","High"))</f>
        <v>Low</v>
      </c>
      <c r="S646" s="17" t="str">
        <f t="shared" si="97"/>
        <v>Regular</v>
      </c>
      <c r="T646" s="17">
        <f t="shared" si="98"/>
        <v>671.65333333333331</v>
      </c>
    </row>
    <row r="647" spans="1:20">
      <c r="A647">
        <v>9435</v>
      </c>
      <c r="B647" s="2">
        <v>45489</v>
      </c>
      <c r="C647" t="s">
        <v>759</v>
      </c>
      <c r="D647" t="s">
        <v>17</v>
      </c>
      <c r="E647" t="s">
        <v>14</v>
      </c>
      <c r="F647" t="s">
        <v>18</v>
      </c>
      <c r="G647">
        <v>4</v>
      </c>
      <c r="H647" s="20">
        <v>693.1</v>
      </c>
      <c r="I647">
        <v>2772.4</v>
      </c>
      <c r="J647" s="17" t="str">
        <f>IF('Main Data'!I647&gt;=5000,"High", "Low")</f>
        <v>Low</v>
      </c>
      <c r="K647" s="17">
        <f t="shared" si="90"/>
        <v>2024</v>
      </c>
      <c r="L647" s="17" t="str">
        <f t="shared" si="91"/>
        <v>Nicole Bray</v>
      </c>
      <c r="M647" s="17" t="str">
        <f t="shared" si="92"/>
        <v>NICOLE BRAY</v>
      </c>
      <c r="N647" s="20">
        <f t="shared" si="93"/>
        <v>2495.1600000000003</v>
      </c>
      <c r="O647" s="20" t="str">
        <f t="shared" si="94"/>
        <v>Jul-2024</v>
      </c>
      <c r="P647" s="17">
        <f t="shared" si="95"/>
        <v>499.03199999999998</v>
      </c>
      <c r="Q647" s="17" t="str">
        <f t="shared" si="96"/>
        <v>Pen Furniture</v>
      </c>
      <c r="R647" s="17" t="str">
        <f>IF('sales data'!I647&lt;3000,"Low",IF('sales data'!I647&lt;7999, "Medium","High"))</f>
        <v>Low</v>
      </c>
      <c r="S647" s="17" t="str">
        <f t="shared" si="97"/>
        <v>Regular</v>
      </c>
      <c r="T647" s="17">
        <f t="shared" si="98"/>
        <v>1516.0033333333333</v>
      </c>
    </row>
    <row r="648" spans="1:20">
      <c r="A648">
        <v>1272</v>
      </c>
      <c r="B648" s="2">
        <v>45490</v>
      </c>
      <c r="C648" t="s">
        <v>306</v>
      </c>
      <c r="D648" t="s">
        <v>31</v>
      </c>
      <c r="E648" t="s">
        <v>20</v>
      </c>
      <c r="F648" t="s">
        <v>29</v>
      </c>
      <c r="G648">
        <v>4</v>
      </c>
      <c r="H648" s="20">
        <v>169.15</v>
      </c>
      <c r="I648">
        <v>676.6</v>
      </c>
      <c r="J648" s="17" t="str">
        <f>IF('Main Data'!I648&gt;=5000,"High", "Low")</f>
        <v>Low</v>
      </c>
      <c r="K648" s="17">
        <f t="shared" si="90"/>
        <v>2024</v>
      </c>
      <c r="L648" s="17" t="str">
        <f t="shared" si="91"/>
        <v>Kimberly Summers</v>
      </c>
      <c r="M648" s="17" t="str">
        <f t="shared" si="92"/>
        <v>KIMBERLY SUMMERS</v>
      </c>
      <c r="N648" s="20">
        <f t="shared" si="93"/>
        <v>608.94000000000005</v>
      </c>
      <c r="O648" s="20" t="str">
        <f t="shared" si="94"/>
        <v>Jul-2024</v>
      </c>
      <c r="P648" s="17">
        <f t="shared" si="95"/>
        <v>121.788</v>
      </c>
      <c r="Q648" s="17" t="str">
        <f t="shared" si="96"/>
        <v>Desk Electronics</v>
      </c>
      <c r="R648" s="17" t="str">
        <f>IF('sales data'!I648&lt;3000,"Low",IF('sales data'!I648&lt;7999, "Medium","High"))</f>
        <v>Low</v>
      </c>
      <c r="S648" s="17" t="str">
        <f t="shared" si="97"/>
        <v>Regular</v>
      </c>
      <c r="T648" s="17">
        <f t="shared" si="98"/>
        <v>1512.7266666666667</v>
      </c>
    </row>
    <row r="649" spans="1:20">
      <c r="A649">
        <v>9716</v>
      </c>
      <c r="B649" s="2">
        <v>45491</v>
      </c>
      <c r="C649" t="s">
        <v>811</v>
      </c>
      <c r="D649" t="s">
        <v>25</v>
      </c>
      <c r="E649" t="s">
        <v>11</v>
      </c>
      <c r="F649" t="s">
        <v>29</v>
      </c>
      <c r="G649">
        <v>9</v>
      </c>
      <c r="H649" s="20">
        <v>181.79</v>
      </c>
      <c r="I649">
        <v>1636.11</v>
      </c>
      <c r="J649" s="17" t="str">
        <f>IF('Main Data'!I649&gt;=5000,"High", "Low")</f>
        <v>Low</v>
      </c>
      <c r="K649" s="17">
        <f t="shared" si="90"/>
        <v>2024</v>
      </c>
      <c r="L649" s="17" t="str">
        <f t="shared" si="91"/>
        <v>Ryan Smith</v>
      </c>
      <c r="M649" s="17" t="str">
        <f t="shared" si="92"/>
        <v>RYAN SMITH</v>
      </c>
      <c r="N649" s="20">
        <f t="shared" si="93"/>
        <v>1472.4989999999998</v>
      </c>
      <c r="O649" s="20" t="str">
        <f t="shared" si="94"/>
        <v>Jul-2024</v>
      </c>
      <c r="P649" s="17">
        <f t="shared" si="95"/>
        <v>294.49979999999999</v>
      </c>
      <c r="Q649" s="17" t="str">
        <f t="shared" si="96"/>
        <v>Desk Office Supplies</v>
      </c>
      <c r="R649" s="17" t="str">
        <f>IF('sales data'!I649&lt;3000,"Low",IF('sales data'!I649&lt;7999, "Medium","High"))</f>
        <v>Low</v>
      </c>
      <c r="S649" s="17" t="str">
        <f t="shared" si="97"/>
        <v>Regular</v>
      </c>
      <c r="T649" s="17">
        <f t="shared" si="98"/>
        <v>1695.0366666666666</v>
      </c>
    </row>
    <row r="650" spans="1:20">
      <c r="A650">
        <v>2317</v>
      </c>
      <c r="B650" s="2">
        <v>45492</v>
      </c>
      <c r="C650" t="s">
        <v>523</v>
      </c>
      <c r="D650" t="s">
        <v>31</v>
      </c>
      <c r="E650" t="s">
        <v>20</v>
      </c>
      <c r="F650" t="s">
        <v>21</v>
      </c>
      <c r="G650">
        <v>2</v>
      </c>
      <c r="H650" s="20">
        <v>775.74</v>
      </c>
      <c r="I650">
        <v>1551.48</v>
      </c>
      <c r="J650" s="17" t="str">
        <f>IF('Main Data'!I650&gt;=5000,"High", "Low")</f>
        <v>Low</v>
      </c>
      <c r="K650" s="17">
        <f t="shared" si="90"/>
        <v>2024</v>
      </c>
      <c r="L650" s="17" t="str">
        <f t="shared" si="91"/>
        <v>Dean Mahoney</v>
      </c>
      <c r="M650" s="17" t="str">
        <f t="shared" si="92"/>
        <v>DEAN MAHONEY</v>
      </c>
      <c r="N650" s="20">
        <f t="shared" si="93"/>
        <v>1396.3320000000001</v>
      </c>
      <c r="O650" s="20" t="str">
        <f t="shared" si="94"/>
        <v>Jul-2024</v>
      </c>
      <c r="P650" s="17">
        <f t="shared" si="95"/>
        <v>279.26639999999998</v>
      </c>
      <c r="Q650" s="17" t="str">
        <f t="shared" si="96"/>
        <v>Notebook Electronics</v>
      </c>
      <c r="R650" s="17" t="str">
        <f>IF('sales data'!I650&lt;3000,"Low",IF('sales data'!I650&lt;7999, "Medium","High"))</f>
        <v>Low</v>
      </c>
      <c r="S650" s="17" t="str">
        <f t="shared" si="97"/>
        <v>Regular</v>
      </c>
      <c r="T650" s="17">
        <f t="shared" si="98"/>
        <v>1288.0633333333333</v>
      </c>
    </row>
    <row r="651" spans="1:20">
      <c r="A651">
        <v>4267</v>
      </c>
      <c r="B651" s="2">
        <v>45493</v>
      </c>
      <c r="C651" t="s">
        <v>626</v>
      </c>
      <c r="D651" t="s">
        <v>17</v>
      </c>
      <c r="E651" t="s">
        <v>20</v>
      </c>
      <c r="F651" t="s">
        <v>21</v>
      </c>
      <c r="G651">
        <v>6</v>
      </c>
      <c r="H651" s="20">
        <v>379.52</v>
      </c>
      <c r="I651">
        <v>2277.12</v>
      </c>
      <c r="J651" s="17" t="str">
        <f>IF('Main Data'!I651&gt;=5000,"High", "Low")</f>
        <v>Low</v>
      </c>
      <c r="K651" s="17">
        <f t="shared" si="90"/>
        <v>2024</v>
      </c>
      <c r="L651" s="17" t="str">
        <f t="shared" si="91"/>
        <v>Karla Tran</v>
      </c>
      <c r="M651" s="17" t="str">
        <f t="shared" si="92"/>
        <v>KARLA TRAN</v>
      </c>
      <c r="N651" s="20">
        <f t="shared" si="93"/>
        <v>2049.4079999999999</v>
      </c>
      <c r="O651" s="20" t="str">
        <f t="shared" si="94"/>
        <v>Jul-2024</v>
      </c>
      <c r="P651" s="17">
        <f t="shared" si="95"/>
        <v>409.88159999999999</v>
      </c>
      <c r="Q651" s="17" t="str">
        <f t="shared" si="96"/>
        <v>Notebook Electronics</v>
      </c>
      <c r="R651" s="17" t="str">
        <f>IF('sales data'!I651&lt;3000,"Low",IF('sales data'!I651&lt;7999, "Medium","High"))</f>
        <v>Low</v>
      </c>
      <c r="S651" s="17" t="str">
        <f t="shared" si="97"/>
        <v>Regular</v>
      </c>
      <c r="T651" s="17">
        <f t="shared" si="98"/>
        <v>1821.57</v>
      </c>
    </row>
    <row r="652" spans="1:20">
      <c r="A652">
        <v>8283</v>
      </c>
      <c r="B652" s="2">
        <v>45493</v>
      </c>
      <c r="C652" t="s">
        <v>998</v>
      </c>
      <c r="D652" t="s">
        <v>10</v>
      </c>
      <c r="E652" t="s">
        <v>20</v>
      </c>
      <c r="F652" t="s">
        <v>43</v>
      </c>
      <c r="G652">
        <v>7</v>
      </c>
      <c r="H652" s="20">
        <v>510.79</v>
      </c>
      <c r="I652">
        <v>3575.53</v>
      </c>
      <c r="J652" s="17" t="str">
        <f>IF('Main Data'!I652&gt;=5000,"High", "Low")</f>
        <v>Low</v>
      </c>
      <c r="K652" s="17">
        <f t="shared" si="90"/>
        <v>2024</v>
      </c>
      <c r="L652" s="17" t="str">
        <f t="shared" si="91"/>
        <v>Sarah Newman</v>
      </c>
      <c r="M652" s="17" t="str">
        <f t="shared" si="92"/>
        <v>SARAH NEWMAN</v>
      </c>
      <c r="N652" s="20">
        <f t="shared" si="93"/>
        <v>3217.9769999999999</v>
      </c>
      <c r="O652" s="20" t="str">
        <f t="shared" si="94"/>
        <v>Jul-2024</v>
      </c>
      <c r="P652" s="17">
        <f t="shared" si="95"/>
        <v>643.59540000000004</v>
      </c>
      <c r="Q652" s="17" t="str">
        <f t="shared" si="96"/>
        <v>Chair Electronics</v>
      </c>
      <c r="R652" s="17" t="str">
        <f>IF('sales data'!I652&lt;3000,"Low",IF('sales data'!I652&lt;7999, "Medium","High"))</f>
        <v>Medium</v>
      </c>
      <c r="S652" s="17" t="str">
        <f t="shared" si="97"/>
        <v>First Timer</v>
      </c>
      <c r="T652" s="17">
        <f t="shared" si="98"/>
        <v>2468.0433333333335</v>
      </c>
    </row>
    <row r="653" spans="1:20">
      <c r="A653">
        <v>8930</v>
      </c>
      <c r="B653" s="2">
        <v>45495</v>
      </c>
      <c r="C653" t="s">
        <v>135</v>
      </c>
      <c r="D653" t="s">
        <v>17</v>
      </c>
      <c r="E653" t="s">
        <v>20</v>
      </c>
      <c r="F653" t="s">
        <v>15</v>
      </c>
      <c r="G653">
        <v>4</v>
      </c>
      <c r="H653" s="20">
        <v>697.75</v>
      </c>
      <c r="I653">
        <v>2791</v>
      </c>
      <c r="J653" s="17" t="str">
        <f>IF('Main Data'!I653&gt;=5000,"High", "Low")</f>
        <v>Low</v>
      </c>
      <c r="K653" s="17">
        <f t="shared" si="90"/>
        <v>2024</v>
      </c>
      <c r="L653" s="17" t="str">
        <f t="shared" si="91"/>
        <v>Jamie Castillo</v>
      </c>
      <c r="M653" s="17" t="str">
        <f t="shared" si="92"/>
        <v>JAMIE CASTILLO</v>
      </c>
      <c r="N653" s="20">
        <f t="shared" si="93"/>
        <v>2511.9</v>
      </c>
      <c r="O653" s="20" t="str">
        <f t="shared" si="94"/>
        <v>Jul-2024</v>
      </c>
      <c r="P653" s="17">
        <f t="shared" si="95"/>
        <v>502.38</v>
      </c>
      <c r="Q653" s="17" t="str">
        <f t="shared" si="96"/>
        <v>Table Electronics</v>
      </c>
      <c r="R653" s="17" t="str">
        <f>IF('sales data'!I653&lt;3000,"Low",IF('sales data'!I653&lt;7999, "Medium","High"))</f>
        <v>Low</v>
      </c>
      <c r="S653" s="17" t="str">
        <f t="shared" si="97"/>
        <v>Regular</v>
      </c>
      <c r="T653" s="17">
        <f t="shared" si="98"/>
        <v>2881.2166666666667</v>
      </c>
    </row>
    <row r="654" spans="1:20">
      <c r="A654">
        <v>5857</v>
      </c>
      <c r="B654" s="2">
        <v>45497</v>
      </c>
      <c r="C654" t="s">
        <v>556</v>
      </c>
      <c r="D654" t="s">
        <v>10</v>
      </c>
      <c r="E654" t="s">
        <v>11</v>
      </c>
      <c r="F654" t="s">
        <v>29</v>
      </c>
      <c r="G654">
        <v>8</v>
      </c>
      <c r="H654" s="20">
        <v>322.99</v>
      </c>
      <c r="I654">
        <v>2583.92</v>
      </c>
      <c r="J654" s="17" t="str">
        <f>IF('Main Data'!I654&gt;=5000,"High", "Low")</f>
        <v>Low</v>
      </c>
      <c r="K654" s="17">
        <f t="shared" si="90"/>
        <v>2024</v>
      </c>
      <c r="L654" s="17" t="str">
        <f t="shared" si="91"/>
        <v>Wendy Turner</v>
      </c>
      <c r="M654" s="17" t="str">
        <f t="shared" si="92"/>
        <v>WENDY TURNER</v>
      </c>
      <c r="N654" s="20">
        <f t="shared" si="93"/>
        <v>2325.5280000000002</v>
      </c>
      <c r="O654" s="20" t="str">
        <f t="shared" si="94"/>
        <v>Jul-2024</v>
      </c>
      <c r="P654" s="17">
        <f t="shared" si="95"/>
        <v>465.10559999999998</v>
      </c>
      <c r="Q654" s="17" t="str">
        <f t="shared" si="96"/>
        <v>Desk Office Supplies</v>
      </c>
      <c r="R654" s="17" t="str">
        <f>IF('sales data'!I654&lt;3000,"Low",IF('sales data'!I654&lt;7999, "Medium","High"))</f>
        <v>Low</v>
      </c>
      <c r="S654" s="17" t="str">
        <f t="shared" si="97"/>
        <v>Regular</v>
      </c>
      <c r="T654" s="17">
        <f t="shared" si="98"/>
        <v>2983.4833333333336</v>
      </c>
    </row>
    <row r="655" spans="1:20">
      <c r="A655">
        <v>2918</v>
      </c>
      <c r="B655" s="2">
        <v>45497</v>
      </c>
      <c r="C655" t="s">
        <v>711</v>
      </c>
      <c r="D655" t="s">
        <v>31</v>
      </c>
      <c r="E655" t="s">
        <v>14</v>
      </c>
      <c r="F655" t="s">
        <v>12</v>
      </c>
      <c r="G655">
        <v>2</v>
      </c>
      <c r="H655" s="20">
        <v>33.4</v>
      </c>
      <c r="I655">
        <v>66.8</v>
      </c>
      <c r="J655" s="17" t="str">
        <f>IF('Main Data'!I655&gt;=5000,"High", "Low")</f>
        <v>Low</v>
      </c>
      <c r="K655" s="17">
        <f t="shared" si="90"/>
        <v>2024</v>
      </c>
      <c r="L655" s="17" t="str">
        <f t="shared" si="91"/>
        <v>Charles Brock</v>
      </c>
      <c r="M655" s="17" t="str">
        <f t="shared" si="92"/>
        <v>CHARLES BROCK</v>
      </c>
      <c r="N655" s="20">
        <f t="shared" si="93"/>
        <v>60.12</v>
      </c>
      <c r="O655" s="20" t="str">
        <f t="shared" si="94"/>
        <v>Jul-2024</v>
      </c>
      <c r="P655" s="17">
        <f t="shared" si="95"/>
        <v>12.023999999999999</v>
      </c>
      <c r="Q655" s="17" t="str">
        <f t="shared" si="96"/>
        <v>Monitor Furniture</v>
      </c>
      <c r="R655" s="17" t="str">
        <f>IF('sales data'!I655&lt;3000,"Low",IF('sales data'!I655&lt;7999, "Medium","High"))</f>
        <v>Low</v>
      </c>
      <c r="S655" s="17" t="str">
        <f t="shared" si="97"/>
        <v>First Timer</v>
      </c>
      <c r="T655" s="17">
        <f t="shared" si="98"/>
        <v>1813.9066666666668</v>
      </c>
    </row>
    <row r="656" spans="1:20">
      <c r="A656">
        <v>8180</v>
      </c>
      <c r="B656" s="2">
        <v>45498</v>
      </c>
      <c r="C656" t="s">
        <v>981</v>
      </c>
      <c r="D656" t="s">
        <v>25</v>
      </c>
      <c r="E656" t="s">
        <v>11</v>
      </c>
      <c r="F656" t="s">
        <v>26</v>
      </c>
      <c r="G656">
        <v>2</v>
      </c>
      <c r="H656" s="20">
        <v>259.72000000000003</v>
      </c>
      <c r="I656">
        <v>519.44000000000005</v>
      </c>
      <c r="J656" s="17" t="str">
        <f>IF('Main Data'!I656&gt;=5000,"High", "Low")</f>
        <v>Low</v>
      </c>
      <c r="K656" s="17">
        <f t="shared" si="90"/>
        <v>2024</v>
      </c>
      <c r="L656" s="17" t="str">
        <f t="shared" si="91"/>
        <v>Michelle Collins</v>
      </c>
      <c r="M656" s="17" t="str">
        <f t="shared" si="92"/>
        <v>MICHELLE COLLINS</v>
      </c>
      <c r="N656" s="20">
        <f t="shared" si="93"/>
        <v>467.49600000000004</v>
      </c>
      <c r="O656" s="20" t="str">
        <f t="shared" si="94"/>
        <v>Jul-2024</v>
      </c>
      <c r="P656" s="17">
        <f t="shared" si="95"/>
        <v>93.499200000000002</v>
      </c>
      <c r="Q656" s="17" t="str">
        <f t="shared" si="96"/>
        <v>Printer Office Supplies</v>
      </c>
      <c r="R656" s="17" t="str">
        <f>IF('sales data'!I656&lt;3000,"Low",IF('sales data'!I656&lt;7999, "Medium","High"))</f>
        <v>Low</v>
      </c>
      <c r="S656" s="17" t="str">
        <f t="shared" si="97"/>
        <v>Regular</v>
      </c>
      <c r="T656" s="17">
        <f t="shared" si="98"/>
        <v>1056.72</v>
      </c>
    </row>
    <row r="657" spans="1:20">
      <c r="A657">
        <v>1712</v>
      </c>
      <c r="B657" s="2">
        <v>45499</v>
      </c>
      <c r="C657" t="s">
        <v>153</v>
      </c>
      <c r="D657" t="s">
        <v>17</v>
      </c>
      <c r="E657" t="s">
        <v>11</v>
      </c>
      <c r="F657" t="s">
        <v>12</v>
      </c>
      <c r="G657">
        <v>1</v>
      </c>
      <c r="H657" s="20">
        <v>494.53</v>
      </c>
      <c r="I657">
        <v>494.53</v>
      </c>
      <c r="J657" s="17" t="str">
        <f>IF('Main Data'!I657&gt;=5000,"High", "Low")</f>
        <v>Low</v>
      </c>
      <c r="K657" s="17">
        <f t="shared" si="90"/>
        <v>2024</v>
      </c>
      <c r="L657" s="17" t="str">
        <f t="shared" si="91"/>
        <v>Dean Moss</v>
      </c>
      <c r="M657" s="17" t="str">
        <f t="shared" si="92"/>
        <v>DEAN MOSS</v>
      </c>
      <c r="N657" s="20">
        <f t="shared" si="93"/>
        <v>445.077</v>
      </c>
      <c r="O657" s="20" t="str">
        <f t="shared" si="94"/>
        <v>Jul-2024</v>
      </c>
      <c r="P657" s="17">
        <f t="shared" si="95"/>
        <v>89.015399999999985</v>
      </c>
      <c r="Q657" s="17" t="str">
        <f t="shared" si="96"/>
        <v>Monitor Office Supplies</v>
      </c>
      <c r="R657" s="17" t="str">
        <f>IF('sales data'!I657&lt;3000,"Low",IF('sales data'!I657&lt;7999, "Medium","High"))</f>
        <v>Low</v>
      </c>
      <c r="S657" s="17" t="str">
        <f t="shared" si="97"/>
        <v>Regular</v>
      </c>
      <c r="T657" s="17">
        <f t="shared" si="98"/>
        <v>360.25666666666666</v>
      </c>
    </row>
    <row r="658" spans="1:20">
      <c r="A658">
        <v>7646</v>
      </c>
      <c r="B658" s="2">
        <v>45499</v>
      </c>
      <c r="C658" t="s">
        <v>535</v>
      </c>
      <c r="D658" t="s">
        <v>25</v>
      </c>
      <c r="E658" t="s">
        <v>11</v>
      </c>
      <c r="F658" t="s">
        <v>21</v>
      </c>
      <c r="G658">
        <v>6</v>
      </c>
      <c r="H658" s="20">
        <v>620.97</v>
      </c>
      <c r="I658">
        <v>3725.82</v>
      </c>
      <c r="J658" s="17" t="str">
        <f>IF('Main Data'!I658&gt;=5000,"High", "Low")</f>
        <v>Low</v>
      </c>
      <c r="K658" s="17">
        <f t="shared" si="90"/>
        <v>2024</v>
      </c>
      <c r="L658" s="17" t="str">
        <f t="shared" si="91"/>
        <v>Karen West</v>
      </c>
      <c r="M658" s="17" t="str">
        <f t="shared" si="92"/>
        <v>KAREN WEST</v>
      </c>
      <c r="N658" s="20">
        <f t="shared" si="93"/>
        <v>3353.2380000000003</v>
      </c>
      <c r="O658" s="20" t="str">
        <f t="shared" si="94"/>
        <v>Jul-2024</v>
      </c>
      <c r="P658" s="17">
        <f t="shared" si="95"/>
        <v>670.64760000000001</v>
      </c>
      <c r="Q658" s="17" t="str">
        <f t="shared" si="96"/>
        <v>Notebook Office Supplies</v>
      </c>
      <c r="R658" s="17" t="str">
        <f>IF('sales data'!I658&lt;3000,"Low",IF('sales data'!I658&lt;7999, "Medium","High"))</f>
        <v>Medium</v>
      </c>
      <c r="S658" s="17" t="str">
        <f t="shared" si="97"/>
        <v>First Timer</v>
      </c>
      <c r="T658" s="17">
        <f t="shared" si="98"/>
        <v>1579.93</v>
      </c>
    </row>
    <row r="659" spans="1:20">
      <c r="A659">
        <v>8233</v>
      </c>
      <c r="B659" s="2">
        <v>45500</v>
      </c>
      <c r="C659" t="s">
        <v>309</v>
      </c>
      <c r="D659" t="s">
        <v>31</v>
      </c>
      <c r="E659" t="s">
        <v>14</v>
      </c>
      <c r="F659" t="s">
        <v>29</v>
      </c>
      <c r="G659">
        <v>1</v>
      </c>
      <c r="H659" s="20">
        <v>512.39</v>
      </c>
      <c r="I659">
        <v>512.39</v>
      </c>
      <c r="J659" s="17" t="str">
        <f>IF('Main Data'!I659&gt;=5000,"High", "Low")</f>
        <v>Low</v>
      </c>
      <c r="K659" s="17">
        <f t="shared" si="90"/>
        <v>2024</v>
      </c>
      <c r="L659" s="17" t="str">
        <f t="shared" si="91"/>
        <v>Michael Taylor</v>
      </c>
      <c r="M659" s="17" t="str">
        <f t="shared" si="92"/>
        <v>MICHAEL TAYLOR</v>
      </c>
      <c r="N659" s="20">
        <f t="shared" si="93"/>
        <v>461.15100000000001</v>
      </c>
      <c r="O659" s="20" t="str">
        <f t="shared" si="94"/>
        <v>Jul-2024</v>
      </c>
      <c r="P659" s="17">
        <f t="shared" si="95"/>
        <v>92.230199999999996</v>
      </c>
      <c r="Q659" s="17" t="str">
        <f t="shared" si="96"/>
        <v>Desk Furniture</v>
      </c>
      <c r="R659" s="17" t="str">
        <f>IF('sales data'!I659&lt;3000,"Low",IF('sales data'!I659&lt;7999, "Medium","High"))</f>
        <v>Low</v>
      </c>
      <c r="S659" s="17" t="str">
        <f t="shared" si="97"/>
        <v>Regular</v>
      </c>
      <c r="T659" s="17">
        <f t="shared" si="98"/>
        <v>1577.5800000000002</v>
      </c>
    </row>
    <row r="660" spans="1:20">
      <c r="A660">
        <v>1206</v>
      </c>
      <c r="B660" s="2">
        <v>45501</v>
      </c>
      <c r="C660" t="s">
        <v>52</v>
      </c>
      <c r="D660" t="s">
        <v>17</v>
      </c>
      <c r="E660" t="s">
        <v>14</v>
      </c>
      <c r="F660" t="s">
        <v>15</v>
      </c>
      <c r="G660">
        <v>3</v>
      </c>
      <c r="H660" s="20">
        <v>266.83</v>
      </c>
      <c r="I660">
        <v>800.49</v>
      </c>
      <c r="J660" s="17" t="str">
        <f>IF('Main Data'!I660&gt;=5000,"High", "Low")</f>
        <v>Low</v>
      </c>
      <c r="K660" s="17">
        <f t="shared" si="90"/>
        <v>2024</v>
      </c>
      <c r="L660" s="17" t="str">
        <f t="shared" si="91"/>
        <v>John Peck</v>
      </c>
      <c r="M660" s="17" t="str">
        <f t="shared" si="92"/>
        <v>JOHN PECK</v>
      </c>
      <c r="N660" s="20">
        <f t="shared" si="93"/>
        <v>720.44100000000003</v>
      </c>
      <c r="O660" s="20" t="str">
        <f t="shared" si="94"/>
        <v>Jul-2024</v>
      </c>
      <c r="P660" s="17">
        <f t="shared" si="95"/>
        <v>144.0882</v>
      </c>
      <c r="Q660" s="17" t="str">
        <f t="shared" si="96"/>
        <v>Table Furniture</v>
      </c>
      <c r="R660" s="17" t="str">
        <f>IF('sales data'!I660&lt;3000,"Low",IF('sales data'!I660&lt;7999, "Medium","High"))</f>
        <v>Low</v>
      </c>
      <c r="S660" s="17" t="str">
        <f t="shared" si="97"/>
        <v>Regular</v>
      </c>
      <c r="T660" s="17">
        <f t="shared" si="98"/>
        <v>1679.5666666666666</v>
      </c>
    </row>
    <row r="661" spans="1:20">
      <c r="A661">
        <v>2102</v>
      </c>
      <c r="B661" s="2">
        <v>45501</v>
      </c>
      <c r="C661" t="s">
        <v>555</v>
      </c>
      <c r="D661" t="s">
        <v>31</v>
      </c>
      <c r="E661" t="s">
        <v>11</v>
      </c>
      <c r="F661" t="s">
        <v>21</v>
      </c>
      <c r="G661">
        <v>9</v>
      </c>
      <c r="H661" s="20">
        <v>934.54</v>
      </c>
      <c r="I661">
        <v>8410.86</v>
      </c>
      <c r="J661" s="17" t="str">
        <f>IF('Main Data'!I661&gt;=5000,"High", "Low")</f>
        <v>High</v>
      </c>
      <c r="K661" s="17">
        <f t="shared" si="90"/>
        <v>2024</v>
      </c>
      <c r="L661" s="17" t="str">
        <f t="shared" si="91"/>
        <v>Taylor Arnold</v>
      </c>
      <c r="M661" s="17" t="str">
        <f t="shared" si="92"/>
        <v>TAYLOR ARNOLD</v>
      </c>
      <c r="N661" s="20">
        <f t="shared" si="93"/>
        <v>7569.7740000000003</v>
      </c>
      <c r="O661" s="20" t="str">
        <f t="shared" si="94"/>
        <v>Jul-2024</v>
      </c>
      <c r="P661" s="17">
        <f t="shared" si="95"/>
        <v>1513.9548</v>
      </c>
      <c r="Q661" s="17" t="str">
        <f t="shared" si="96"/>
        <v>Notebook Office Supplies</v>
      </c>
      <c r="R661" s="17" t="str">
        <f>IF('sales data'!I661&lt;3000,"Low",IF('sales data'!I661&lt;7999, "Medium","High"))</f>
        <v>High</v>
      </c>
      <c r="S661" s="17" t="str">
        <f t="shared" si="97"/>
        <v>First Timer</v>
      </c>
      <c r="T661" s="17">
        <f t="shared" si="98"/>
        <v>3241.2466666666674</v>
      </c>
    </row>
    <row r="662" spans="1:20">
      <c r="A662">
        <v>8792</v>
      </c>
      <c r="B662" s="2">
        <v>45501</v>
      </c>
      <c r="C662" t="s">
        <v>719</v>
      </c>
      <c r="D662" t="s">
        <v>25</v>
      </c>
      <c r="E662" t="s">
        <v>14</v>
      </c>
      <c r="F662" t="s">
        <v>43</v>
      </c>
      <c r="G662">
        <v>3</v>
      </c>
      <c r="H662" s="20">
        <v>145.08000000000001</v>
      </c>
      <c r="I662">
        <v>435.24</v>
      </c>
      <c r="J662" s="17" t="str">
        <f>IF('Main Data'!I662&gt;=5000,"High", "Low")</f>
        <v>Low</v>
      </c>
      <c r="K662" s="17">
        <f t="shared" si="90"/>
        <v>2024</v>
      </c>
      <c r="L662" s="17" t="str">
        <f t="shared" si="91"/>
        <v>Melanie Garza</v>
      </c>
      <c r="M662" s="17" t="str">
        <f t="shared" si="92"/>
        <v>MELANIE GARZA</v>
      </c>
      <c r="N662" s="20">
        <f t="shared" si="93"/>
        <v>391.71600000000001</v>
      </c>
      <c r="O662" s="20" t="str">
        <f t="shared" si="94"/>
        <v>Jul-2024</v>
      </c>
      <c r="P662" s="17">
        <f t="shared" si="95"/>
        <v>78.343199999999996</v>
      </c>
      <c r="Q662" s="17" t="str">
        <f t="shared" si="96"/>
        <v>Chair Furniture</v>
      </c>
      <c r="R662" s="17" t="str">
        <f>IF('sales data'!I662&lt;3000,"Low",IF('sales data'!I662&lt;7999, "Medium","High"))</f>
        <v>Low</v>
      </c>
      <c r="S662" s="17" t="str">
        <f t="shared" si="97"/>
        <v>Regular</v>
      </c>
      <c r="T662" s="17">
        <f t="shared" si="98"/>
        <v>3215.53</v>
      </c>
    </row>
    <row r="663" spans="1:20">
      <c r="A663">
        <v>7383</v>
      </c>
      <c r="B663" s="2">
        <v>45502</v>
      </c>
      <c r="C663" t="s">
        <v>434</v>
      </c>
      <c r="D663" t="s">
        <v>25</v>
      </c>
      <c r="E663" t="s">
        <v>14</v>
      </c>
      <c r="F663" t="s">
        <v>18</v>
      </c>
      <c r="G663">
        <v>2</v>
      </c>
      <c r="H663" s="20">
        <v>208.15</v>
      </c>
      <c r="I663">
        <v>416.3</v>
      </c>
      <c r="J663" s="17" t="str">
        <f>IF('Main Data'!I663&gt;=5000,"High", "Low")</f>
        <v>Low</v>
      </c>
      <c r="K663" s="17">
        <f t="shared" si="90"/>
        <v>2024</v>
      </c>
      <c r="L663" s="17" t="str">
        <f t="shared" si="91"/>
        <v>Shannon Johnson</v>
      </c>
      <c r="M663" s="17" t="str">
        <f t="shared" si="92"/>
        <v>SHANNON JOHNSON</v>
      </c>
      <c r="N663" s="20">
        <f t="shared" si="93"/>
        <v>374.67</v>
      </c>
      <c r="O663" s="20" t="str">
        <f t="shared" si="94"/>
        <v>Jul-2024</v>
      </c>
      <c r="P663" s="17">
        <f t="shared" si="95"/>
        <v>74.933999999999997</v>
      </c>
      <c r="Q663" s="17" t="str">
        <f t="shared" si="96"/>
        <v>Pen Furniture</v>
      </c>
      <c r="R663" s="17" t="str">
        <f>IF('sales data'!I663&lt;3000,"Low",IF('sales data'!I663&lt;7999, "Medium","High"))</f>
        <v>Low</v>
      </c>
      <c r="S663" s="17" t="str">
        <f t="shared" si="97"/>
        <v>Regular</v>
      </c>
      <c r="T663" s="17">
        <f t="shared" si="98"/>
        <v>3087.4666666666667</v>
      </c>
    </row>
    <row r="664" spans="1:20">
      <c r="A664">
        <v>2919</v>
      </c>
      <c r="B664" s="2">
        <v>45503</v>
      </c>
      <c r="C664" t="s">
        <v>283</v>
      </c>
      <c r="D664" t="s">
        <v>17</v>
      </c>
      <c r="E664" t="s">
        <v>11</v>
      </c>
      <c r="F664" t="s">
        <v>29</v>
      </c>
      <c r="G664">
        <v>3</v>
      </c>
      <c r="H664" s="20">
        <v>354.33</v>
      </c>
      <c r="I664">
        <v>1062.99</v>
      </c>
      <c r="J664" s="17" t="str">
        <f>IF('Main Data'!I664&gt;=5000,"High", "Low")</f>
        <v>Low</v>
      </c>
      <c r="K664" s="17">
        <f t="shared" si="90"/>
        <v>2024</v>
      </c>
      <c r="L664" s="17" t="str">
        <f t="shared" si="91"/>
        <v>Theresa May</v>
      </c>
      <c r="M664" s="17" t="str">
        <f t="shared" si="92"/>
        <v>THERESA MAY</v>
      </c>
      <c r="N664" s="20">
        <f t="shared" si="93"/>
        <v>956.69100000000003</v>
      </c>
      <c r="O664" s="20" t="str">
        <f t="shared" si="94"/>
        <v>Jul-2024</v>
      </c>
      <c r="P664" s="17">
        <f t="shared" si="95"/>
        <v>191.3382</v>
      </c>
      <c r="Q664" s="17" t="str">
        <f t="shared" si="96"/>
        <v>Desk Office Supplies</v>
      </c>
      <c r="R664" s="17" t="str">
        <f>IF('sales data'!I664&lt;3000,"Low",IF('sales data'!I664&lt;7999, "Medium","High"))</f>
        <v>Low</v>
      </c>
      <c r="S664" s="17" t="str">
        <f t="shared" si="97"/>
        <v>Regular</v>
      </c>
      <c r="T664" s="17">
        <f t="shared" si="98"/>
        <v>638.17666666666662</v>
      </c>
    </row>
    <row r="665" spans="1:20">
      <c r="A665">
        <v>5703</v>
      </c>
      <c r="B665" s="2">
        <v>45504</v>
      </c>
      <c r="C665" t="s">
        <v>100</v>
      </c>
      <c r="D665" t="s">
        <v>17</v>
      </c>
      <c r="E665" t="s">
        <v>11</v>
      </c>
      <c r="F665" t="s">
        <v>26</v>
      </c>
      <c r="G665">
        <v>8</v>
      </c>
      <c r="H665" s="20">
        <v>523.73</v>
      </c>
      <c r="I665">
        <v>4189.84</v>
      </c>
      <c r="J665" s="17" t="str">
        <f>IF('Main Data'!I665&gt;=5000,"High", "Low")</f>
        <v>Low</v>
      </c>
      <c r="K665" s="17">
        <f t="shared" si="90"/>
        <v>2024</v>
      </c>
      <c r="L665" s="17" t="str">
        <f t="shared" si="91"/>
        <v>Brittany Carpenter</v>
      </c>
      <c r="M665" s="17" t="str">
        <f t="shared" si="92"/>
        <v>BRITTANY CARPENTER</v>
      </c>
      <c r="N665" s="20">
        <f t="shared" si="93"/>
        <v>3770.8560000000002</v>
      </c>
      <c r="O665" s="20" t="str">
        <f t="shared" si="94"/>
        <v>Jul-2024</v>
      </c>
      <c r="P665" s="17">
        <f t="shared" si="95"/>
        <v>754.1712</v>
      </c>
      <c r="Q665" s="17" t="str">
        <f t="shared" si="96"/>
        <v>Printer Office Supplies</v>
      </c>
      <c r="R665" s="17" t="str">
        <f>IF('sales data'!I665&lt;3000,"Low",IF('sales data'!I665&lt;7999, "Medium","High"))</f>
        <v>Medium</v>
      </c>
      <c r="S665" s="17" t="str">
        <f t="shared" si="97"/>
        <v>Regular</v>
      </c>
      <c r="T665" s="17">
        <f t="shared" si="98"/>
        <v>1889.71</v>
      </c>
    </row>
    <row r="666" spans="1:20">
      <c r="A666">
        <v>3015</v>
      </c>
      <c r="B666" s="2">
        <v>45506</v>
      </c>
      <c r="C666" t="s">
        <v>82</v>
      </c>
      <c r="D666" t="s">
        <v>31</v>
      </c>
      <c r="E666" t="s">
        <v>20</v>
      </c>
      <c r="F666" t="s">
        <v>26</v>
      </c>
      <c r="G666">
        <v>4</v>
      </c>
      <c r="H666" s="20">
        <v>126.57</v>
      </c>
      <c r="I666">
        <v>506.28</v>
      </c>
      <c r="J666" s="17" t="str">
        <f>IF('Main Data'!I666&gt;=5000,"High", "Low")</f>
        <v>Low</v>
      </c>
      <c r="K666" s="17">
        <f t="shared" si="90"/>
        <v>2024</v>
      </c>
      <c r="L666" s="17" t="str">
        <f t="shared" si="91"/>
        <v>Donna Barajas</v>
      </c>
      <c r="M666" s="17" t="str">
        <f t="shared" si="92"/>
        <v>DONNA BARAJAS</v>
      </c>
      <c r="N666" s="20">
        <f t="shared" si="93"/>
        <v>455.65199999999999</v>
      </c>
      <c r="O666" s="20" t="str">
        <f t="shared" si="94"/>
        <v>Aug-2024</v>
      </c>
      <c r="P666" s="17">
        <f t="shared" si="95"/>
        <v>91.130399999999995</v>
      </c>
      <c r="Q666" s="17" t="str">
        <f t="shared" si="96"/>
        <v>Printer Electronics</v>
      </c>
      <c r="R666" s="17" t="str">
        <f>IF('sales data'!I666&lt;3000,"Low",IF('sales data'!I666&lt;7999, "Medium","High"))</f>
        <v>Low</v>
      </c>
      <c r="S666" s="17" t="str">
        <f t="shared" si="97"/>
        <v>Regular</v>
      </c>
      <c r="T666" s="17">
        <f t="shared" si="98"/>
        <v>1919.7033333333331</v>
      </c>
    </row>
    <row r="667" spans="1:20">
      <c r="A667">
        <v>7001</v>
      </c>
      <c r="B667" s="2">
        <v>45506</v>
      </c>
      <c r="C667" t="s">
        <v>178</v>
      </c>
      <c r="D667" t="s">
        <v>25</v>
      </c>
      <c r="E667" t="s">
        <v>14</v>
      </c>
      <c r="F667" t="s">
        <v>15</v>
      </c>
      <c r="G667">
        <v>5</v>
      </c>
      <c r="H667" s="20">
        <v>86.18</v>
      </c>
      <c r="I667">
        <v>430.9</v>
      </c>
      <c r="J667" s="17" t="str">
        <f>IF('Main Data'!I667&gt;=5000,"High", "Low")</f>
        <v>Low</v>
      </c>
      <c r="K667" s="17">
        <f t="shared" si="90"/>
        <v>2024</v>
      </c>
      <c r="L667" s="17" t="str">
        <f t="shared" si="91"/>
        <v>Kevin Perez</v>
      </c>
      <c r="M667" s="17" t="str">
        <f t="shared" si="92"/>
        <v>KEVIN PEREZ</v>
      </c>
      <c r="N667" s="20">
        <f t="shared" si="93"/>
        <v>387.81000000000006</v>
      </c>
      <c r="O667" s="20" t="str">
        <f t="shared" si="94"/>
        <v>Aug-2024</v>
      </c>
      <c r="P667" s="17">
        <f t="shared" si="95"/>
        <v>77.561999999999998</v>
      </c>
      <c r="Q667" s="17" t="str">
        <f t="shared" si="96"/>
        <v>Table Furniture</v>
      </c>
      <c r="R667" s="17" t="str">
        <f>IF('sales data'!I667&lt;3000,"Low",IF('sales data'!I667&lt;7999, "Medium","High"))</f>
        <v>Low</v>
      </c>
      <c r="S667" s="17" t="str">
        <f t="shared" si="97"/>
        <v>Regular</v>
      </c>
      <c r="T667" s="17">
        <f t="shared" si="98"/>
        <v>1709.0066666666664</v>
      </c>
    </row>
    <row r="668" spans="1:20">
      <c r="A668">
        <v>9510</v>
      </c>
      <c r="B668" s="2">
        <v>45506</v>
      </c>
      <c r="C668" t="s">
        <v>357</v>
      </c>
      <c r="D668" t="s">
        <v>31</v>
      </c>
      <c r="E668" t="s">
        <v>20</v>
      </c>
      <c r="F668" t="s">
        <v>21</v>
      </c>
      <c r="G668">
        <v>4</v>
      </c>
      <c r="H668" s="20">
        <v>683.69</v>
      </c>
      <c r="I668">
        <v>2734.76</v>
      </c>
      <c r="J668" s="17" t="str">
        <f>IF('Main Data'!I668&gt;=5000,"High", "Low")</f>
        <v>Low</v>
      </c>
      <c r="K668" s="17">
        <f t="shared" si="90"/>
        <v>2024</v>
      </c>
      <c r="L668" s="17" t="str">
        <f t="shared" si="91"/>
        <v>Renee Williams</v>
      </c>
      <c r="M668" s="17" t="str">
        <f t="shared" si="92"/>
        <v>RENEE WILLIAMS</v>
      </c>
      <c r="N668" s="20">
        <f t="shared" si="93"/>
        <v>2461.2840000000001</v>
      </c>
      <c r="O668" s="20" t="str">
        <f t="shared" si="94"/>
        <v>Aug-2024</v>
      </c>
      <c r="P668" s="17">
        <f t="shared" si="95"/>
        <v>492.2568</v>
      </c>
      <c r="Q668" s="17" t="str">
        <f t="shared" si="96"/>
        <v>Notebook Electronics</v>
      </c>
      <c r="R668" s="17" t="str">
        <f>IF('sales data'!I668&lt;3000,"Low",IF('sales data'!I668&lt;7999, "Medium","High"))</f>
        <v>Low</v>
      </c>
      <c r="S668" s="17" t="str">
        <f t="shared" si="97"/>
        <v>Regular</v>
      </c>
      <c r="T668" s="17">
        <f t="shared" si="98"/>
        <v>1223.98</v>
      </c>
    </row>
    <row r="669" spans="1:20">
      <c r="A669">
        <v>3745</v>
      </c>
      <c r="B669" s="2">
        <v>45506</v>
      </c>
      <c r="C669" t="s">
        <v>837</v>
      </c>
      <c r="D669" t="s">
        <v>10</v>
      </c>
      <c r="E669" t="s">
        <v>20</v>
      </c>
      <c r="F669" t="s">
        <v>29</v>
      </c>
      <c r="G669">
        <v>9</v>
      </c>
      <c r="H669" s="20">
        <v>114.61</v>
      </c>
      <c r="I669">
        <v>1031.49</v>
      </c>
      <c r="J669" s="17" t="str">
        <f>IF('Main Data'!I669&gt;=5000,"High", "Low")</f>
        <v>Low</v>
      </c>
      <c r="K669" s="17">
        <f t="shared" si="90"/>
        <v>2024</v>
      </c>
      <c r="L669" s="17" t="str">
        <f t="shared" si="91"/>
        <v>Rodney Pearson</v>
      </c>
      <c r="M669" s="17" t="str">
        <f t="shared" si="92"/>
        <v>RODNEY PEARSON</v>
      </c>
      <c r="N669" s="20">
        <f t="shared" si="93"/>
        <v>928.34100000000001</v>
      </c>
      <c r="O669" s="20" t="str">
        <f t="shared" si="94"/>
        <v>Aug-2024</v>
      </c>
      <c r="P669" s="17">
        <f t="shared" si="95"/>
        <v>185.66819999999998</v>
      </c>
      <c r="Q669" s="17" t="str">
        <f t="shared" si="96"/>
        <v>Desk Electronics</v>
      </c>
      <c r="R669" s="17" t="str">
        <f>IF('sales data'!I669&lt;3000,"Low",IF('sales data'!I669&lt;7999, "Medium","High"))</f>
        <v>Low</v>
      </c>
      <c r="S669" s="17" t="str">
        <f t="shared" si="97"/>
        <v>First Timer</v>
      </c>
      <c r="T669" s="17">
        <f t="shared" si="98"/>
        <v>1399.0500000000002</v>
      </c>
    </row>
    <row r="670" spans="1:20">
      <c r="A670">
        <v>5325</v>
      </c>
      <c r="B670" s="2">
        <v>45507</v>
      </c>
      <c r="C670" t="s">
        <v>536</v>
      </c>
      <c r="D670" t="s">
        <v>25</v>
      </c>
      <c r="E670" t="s">
        <v>20</v>
      </c>
      <c r="F670" t="s">
        <v>26</v>
      </c>
      <c r="G670">
        <v>5</v>
      </c>
      <c r="H670" s="20">
        <v>709.71</v>
      </c>
      <c r="I670">
        <v>3548.55</v>
      </c>
      <c r="J670" s="17" t="str">
        <f>IF('Main Data'!I670&gt;=5000,"High", "Low")</f>
        <v>Low</v>
      </c>
      <c r="K670" s="17">
        <f t="shared" si="90"/>
        <v>2024</v>
      </c>
      <c r="L670" s="17" t="str">
        <f t="shared" si="91"/>
        <v>Nicole Wright</v>
      </c>
      <c r="M670" s="17" t="str">
        <f t="shared" si="92"/>
        <v>NICOLE WRIGHT</v>
      </c>
      <c r="N670" s="20">
        <f t="shared" si="93"/>
        <v>3193.6950000000002</v>
      </c>
      <c r="O670" s="20" t="str">
        <f t="shared" si="94"/>
        <v>Aug-2024</v>
      </c>
      <c r="P670" s="17">
        <f t="shared" si="95"/>
        <v>638.73900000000003</v>
      </c>
      <c r="Q670" s="17" t="str">
        <f t="shared" si="96"/>
        <v>Printer Electronics</v>
      </c>
      <c r="R670" s="17" t="str">
        <f>IF('sales data'!I670&lt;3000,"Low",IF('sales data'!I670&lt;7999, "Medium","High"))</f>
        <v>Medium</v>
      </c>
      <c r="S670" s="17" t="str">
        <f t="shared" si="97"/>
        <v>Regular</v>
      </c>
      <c r="T670" s="17">
        <f t="shared" si="98"/>
        <v>2438.2666666666669</v>
      </c>
    </row>
    <row r="671" spans="1:20">
      <c r="A671">
        <v>9993</v>
      </c>
      <c r="B671" s="2">
        <v>45507</v>
      </c>
      <c r="C671" t="s">
        <v>734</v>
      </c>
      <c r="D671" t="s">
        <v>31</v>
      </c>
      <c r="E671" t="s">
        <v>11</v>
      </c>
      <c r="F671" t="s">
        <v>35</v>
      </c>
      <c r="G671">
        <v>9</v>
      </c>
      <c r="H671" s="20">
        <v>199.95</v>
      </c>
      <c r="I671">
        <v>1799.55</v>
      </c>
      <c r="J671" s="17" t="str">
        <f>IF('Main Data'!I671&gt;=5000,"High", "Low")</f>
        <v>Low</v>
      </c>
      <c r="K671" s="17">
        <f t="shared" si="90"/>
        <v>2024</v>
      </c>
      <c r="L671" s="17" t="str">
        <f t="shared" si="91"/>
        <v>John Taylor</v>
      </c>
      <c r="M671" s="17" t="str">
        <f t="shared" si="92"/>
        <v>JOHN TAYLOR</v>
      </c>
      <c r="N671" s="20">
        <f t="shared" si="93"/>
        <v>1619.5949999999998</v>
      </c>
      <c r="O671" s="20" t="str">
        <f t="shared" si="94"/>
        <v>Aug-2024</v>
      </c>
      <c r="P671" s="17">
        <f t="shared" si="95"/>
        <v>323.91899999999998</v>
      </c>
      <c r="Q671" s="17" t="str">
        <f t="shared" si="96"/>
        <v>Laptop Office Supplies</v>
      </c>
      <c r="R671" s="17" t="str">
        <f>IF('sales data'!I671&lt;3000,"Low",IF('sales data'!I671&lt;7999, "Medium","High"))</f>
        <v>Low</v>
      </c>
      <c r="S671" s="17" t="str">
        <f t="shared" si="97"/>
        <v>Regular</v>
      </c>
      <c r="T671" s="17">
        <f t="shared" si="98"/>
        <v>2126.5300000000002</v>
      </c>
    </row>
    <row r="672" spans="1:20">
      <c r="A672">
        <v>6618</v>
      </c>
      <c r="B672" s="2">
        <v>45508</v>
      </c>
      <c r="C672" t="s">
        <v>78</v>
      </c>
      <c r="D672" t="s">
        <v>25</v>
      </c>
      <c r="E672" t="s">
        <v>11</v>
      </c>
      <c r="F672" t="s">
        <v>18</v>
      </c>
      <c r="G672">
        <v>4</v>
      </c>
      <c r="H672" s="20">
        <v>179.96</v>
      </c>
      <c r="I672">
        <v>719.84</v>
      </c>
      <c r="J672" s="17" t="str">
        <f>IF('Main Data'!I672&gt;=5000,"High", "Low")</f>
        <v>Low</v>
      </c>
      <c r="K672" s="17">
        <f t="shared" si="90"/>
        <v>2024</v>
      </c>
      <c r="L672" s="17" t="str">
        <f t="shared" si="91"/>
        <v>John Golden</v>
      </c>
      <c r="M672" s="17" t="str">
        <f t="shared" si="92"/>
        <v>JOHN GOLDEN</v>
      </c>
      <c r="N672" s="20">
        <f t="shared" si="93"/>
        <v>647.85599999999999</v>
      </c>
      <c r="O672" s="20" t="str">
        <f t="shared" si="94"/>
        <v>Aug-2024</v>
      </c>
      <c r="P672" s="17">
        <f t="shared" si="95"/>
        <v>129.5712</v>
      </c>
      <c r="Q672" s="17" t="str">
        <f t="shared" si="96"/>
        <v>Pen Office Supplies</v>
      </c>
      <c r="R672" s="17" t="str">
        <f>IF('sales data'!I672&lt;3000,"Low",IF('sales data'!I672&lt;7999, "Medium","High"))</f>
        <v>Low</v>
      </c>
      <c r="S672" s="17" t="str">
        <f t="shared" si="97"/>
        <v>Regular</v>
      </c>
      <c r="T672" s="17">
        <f t="shared" si="98"/>
        <v>2022.6466666666668</v>
      </c>
    </row>
    <row r="673" spans="1:20">
      <c r="A673">
        <v>1627</v>
      </c>
      <c r="B673" s="2">
        <v>45508</v>
      </c>
      <c r="C673" t="s">
        <v>704</v>
      </c>
      <c r="D673" t="s">
        <v>25</v>
      </c>
      <c r="E673" t="s">
        <v>11</v>
      </c>
      <c r="F673" t="s">
        <v>43</v>
      </c>
      <c r="G673">
        <v>1</v>
      </c>
      <c r="H673" s="20">
        <v>457.25</v>
      </c>
      <c r="I673">
        <v>457.25</v>
      </c>
      <c r="J673" s="17" t="str">
        <f>IF('Main Data'!I673&gt;=5000,"High", "Low")</f>
        <v>Low</v>
      </c>
      <c r="K673" s="17">
        <f t="shared" si="90"/>
        <v>2024</v>
      </c>
      <c r="L673" s="17" t="str">
        <f t="shared" si="91"/>
        <v>James Turner</v>
      </c>
      <c r="M673" s="17" t="str">
        <f t="shared" si="92"/>
        <v>JAMES TURNER</v>
      </c>
      <c r="N673" s="20">
        <f t="shared" si="93"/>
        <v>411.52500000000003</v>
      </c>
      <c r="O673" s="20" t="str">
        <f t="shared" si="94"/>
        <v>Aug-2024</v>
      </c>
      <c r="P673" s="17">
        <f t="shared" si="95"/>
        <v>82.304999999999993</v>
      </c>
      <c r="Q673" s="17" t="str">
        <f t="shared" si="96"/>
        <v>Chair Office Supplies</v>
      </c>
      <c r="R673" s="17" t="str">
        <f>IF('sales data'!I673&lt;3000,"Low",IF('sales data'!I673&lt;7999, "Medium","High"))</f>
        <v>Low</v>
      </c>
      <c r="S673" s="17" t="str">
        <f t="shared" si="97"/>
        <v>First Timer</v>
      </c>
      <c r="T673" s="17">
        <f t="shared" si="98"/>
        <v>992.21333333333325</v>
      </c>
    </row>
    <row r="674" spans="1:20">
      <c r="A674">
        <v>9803</v>
      </c>
      <c r="B674" s="2">
        <v>45509</v>
      </c>
      <c r="C674" t="s">
        <v>504</v>
      </c>
      <c r="D674" t="s">
        <v>10</v>
      </c>
      <c r="E674" t="s">
        <v>20</v>
      </c>
      <c r="F674" t="s">
        <v>43</v>
      </c>
      <c r="G674">
        <v>5</v>
      </c>
      <c r="H674" s="20">
        <v>909.94</v>
      </c>
      <c r="I674">
        <v>4549.7000000000007</v>
      </c>
      <c r="J674" s="17" t="str">
        <f>IF('Main Data'!I674&gt;=5000,"High", "Low")</f>
        <v>Low</v>
      </c>
      <c r="K674" s="17">
        <f t="shared" si="90"/>
        <v>2024</v>
      </c>
      <c r="L674" s="17" t="str">
        <f t="shared" si="91"/>
        <v>Katrina Underwood</v>
      </c>
      <c r="M674" s="17" t="str">
        <f t="shared" si="92"/>
        <v>KATRINA UNDERWOOD</v>
      </c>
      <c r="N674" s="20">
        <f t="shared" si="93"/>
        <v>4094.73</v>
      </c>
      <c r="O674" s="20" t="str">
        <f t="shared" si="94"/>
        <v>Aug-2024</v>
      </c>
      <c r="P674" s="17">
        <f t="shared" si="95"/>
        <v>818.94600000000014</v>
      </c>
      <c r="Q674" s="17" t="str">
        <f t="shared" si="96"/>
        <v>Chair Electronics</v>
      </c>
      <c r="R674" s="17" t="str">
        <f>IF('sales data'!I674&lt;3000,"Low",IF('sales data'!I674&lt;7999, "Medium","High"))</f>
        <v>Medium</v>
      </c>
      <c r="S674" s="17" t="str">
        <f t="shared" si="97"/>
        <v>Regular</v>
      </c>
      <c r="T674" s="17">
        <f t="shared" si="98"/>
        <v>1908.9300000000003</v>
      </c>
    </row>
    <row r="675" spans="1:20">
      <c r="A675">
        <v>2064</v>
      </c>
      <c r="B675" s="2">
        <v>45509</v>
      </c>
      <c r="C675" t="s">
        <v>612</v>
      </c>
      <c r="D675" t="s">
        <v>10</v>
      </c>
      <c r="E675" t="s">
        <v>11</v>
      </c>
      <c r="F675" t="s">
        <v>15</v>
      </c>
      <c r="G675">
        <v>1</v>
      </c>
      <c r="H675" s="20">
        <v>764.66</v>
      </c>
      <c r="I675">
        <v>764.66</v>
      </c>
      <c r="J675" s="17" t="str">
        <f>IF('Main Data'!I675&gt;=5000,"High", "Low")</f>
        <v>Low</v>
      </c>
      <c r="K675" s="17">
        <f t="shared" si="90"/>
        <v>2024</v>
      </c>
      <c r="L675" s="17" t="str">
        <f t="shared" si="91"/>
        <v>Brenda Garcia</v>
      </c>
      <c r="M675" s="17" t="str">
        <f t="shared" si="92"/>
        <v>BRENDA GARCIA</v>
      </c>
      <c r="N675" s="20">
        <f t="shared" si="93"/>
        <v>688.19399999999996</v>
      </c>
      <c r="O675" s="20" t="str">
        <f t="shared" si="94"/>
        <v>Aug-2024</v>
      </c>
      <c r="P675" s="17">
        <f t="shared" si="95"/>
        <v>137.6388</v>
      </c>
      <c r="Q675" s="17" t="str">
        <f t="shared" si="96"/>
        <v>Table Office Supplies</v>
      </c>
      <c r="R675" s="17" t="str">
        <f>IF('sales data'!I675&lt;3000,"Low",IF('sales data'!I675&lt;7999, "Medium","High"))</f>
        <v>Low</v>
      </c>
      <c r="S675" s="17" t="str">
        <f t="shared" si="97"/>
        <v>First Timer</v>
      </c>
      <c r="T675" s="17">
        <f t="shared" si="98"/>
        <v>1923.8700000000001</v>
      </c>
    </row>
    <row r="676" spans="1:20">
      <c r="A676">
        <v>8292</v>
      </c>
      <c r="B676" s="2">
        <v>45510</v>
      </c>
      <c r="C676" t="s">
        <v>23</v>
      </c>
      <c r="D676" t="s">
        <v>17</v>
      </c>
      <c r="E676" t="s">
        <v>14</v>
      </c>
      <c r="F676" t="s">
        <v>21</v>
      </c>
      <c r="G676">
        <v>3</v>
      </c>
      <c r="H676" s="20">
        <v>186.76</v>
      </c>
      <c r="I676">
        <v>560.28</v>
      </c>
      <c r="J676" s="17" t="str">
        <f>IF('Main Data'!I676&gt;=5000,"High", "Low")</f>
        <v>Low</v>
      </c>
      <c r="K676" s="17">
        <f t="shared" si="90"/>
        <v>2024</v>
      </c>
      <c r="L676" s="17" t="str">
        <f t="shared" si="91"/>
        <v>Heather Mcdaniel</v>
      </c>
      <c r="M676" s="17" t="str">
        <f t="shared" si="92"/>
        <v>HEATHER MCDANIEL</v>
      </c>
      <c r="N676" s="20">
        <f t="shared" si="93"/>
        <v>504.25200000000001</v>
      </c>
      <c r="O676" s="20" t="str">
        <f t="shared" si="94"/>
        <v>Aug-2024</v>
      </c>
      <c r="P676" s="17">
        <f t="shared" si="95"/>
        <v>100.85039999999999</v>
      </c>
      <c r="Q676" s="17" t="str">
        <f t="shared" si="96"/>
        <v>Notebook Furniture</v>
      </c>
      <c r="R676" s="17" t="str">
        <f>IF('sales data'!I676&lt;3000,"Low",IF('sales data'!I676&lt;7999, "Medium","High"))</f>
        <v>Low</v>
      </c>
      <c r="S676" s="17" t="str">
        <f t="shared" si="97"/>
        <v>Regular</v>
      </c>
      <c r="T676" s="17">
        <f t="shared" si="98"/>
        <v>1958.2133333333334</v>
      </c>
    </row>
    <row r="677" spans="1:20">
      <c r="A677">
        <v>2557</v>
      </c>
      <c r="B677" s="2">
        <v>45510</v>
      </c>
      <c r="C677" t="s">
        <v>551</v>
      </c>
      <c r="D677" t="s">
        <v>17</v>
      </c>
      <c r="E677" t="s">
        <v>14</v>
      </c>
      <c r="F677" t="s">
        <v>18</v>
      </c>
      <c r="G677">
        <v>6</v>
      </c>
      <c r="H677" s="20">
        <v>937.24</v>
      </c>
      <c r="I677">
        <v>5623.4400000000014</v>
      </c>
      <c r="J677" s="17" t="str">
        <f>IF('Main Data'!I677&gt;=5000,"High", "Low")</f>
        <v>High</v>
      </c>
      <c r="K677" s="17">
        <f t="shared" si="90"/>
        <v>2024</v>
      </c>
      <c r="L677" s="17" t="str">
        <f t="shared" si="91"/>
        <v>Julie Miller</v>
      </c>
      <c r="M677" s="17" t="str">
        <f t="shared" si="92"/>
        <v>JULIE MILLER</v>
      </c>
      <c r="N677" s="20">
        <f t="shared" si="93"/>
        <v>5061.0960000000005</v>
      </c>
      <c r="O677" s="20" t="str">
        <f t="shared" si="94"/>
        <v>Aug-2024</v>
      </c>
      <c r="P677" s="17">
        <f t="shared" si="95"/>
        <v>1012.2192000000002</v>
      </c>
      <c r="Q677" s="17" t="str">
        <f t="shared" si="96"/>
        <v>Pen Furniture</v>
      </c>
      <c r="R677" s="17" t="str">
        <f>IF('sales data'!I677&lt;3000,"Low",IF('sales data'!I677&lt;7999, "Medium","High"))</f>
        <v>Medium</v>
      </c>
      <c r="S677" s="17" t="str">
        <f t="shared" si="97"/>
        <v>Regular</v>
      </c>
      <c r="T677" s="17">
        <f t="shared" si="98"/>
        <v>2316.126666666667</v>
      </c>
    </row>
    <row r="678" spans="1:20">
      <c r="A678">
        <v>1304</v>
      </c>
      <c r="B678" s="2">
        <v>45511</v>
      </c>
      <c r="C678" t="s">
        <v>567</v>
      </c>
      <c r="D678" t="s">
        <v>31</v>
      </c>
      <c r="E678" t="s">
        <v>14</v>
      </c>
      <c r="F678" t="s">
        <v>12</v>
      </c>
      <c r="G678">
        <v>1</v>
      </c>
      <c r="H678" s="20">
        <v>493.96</v>
      </c>
      <c r="I678">
        <v>493.96</v>
      </c>
      <c r="J678" s="17" t="str">
        <f>IF('Main Data'!I678&gt;=5000,"High", "Low")</f>
        <v>Low</v>
      </c>
      <c r="K678" s="17">
        <f t="shared" si="90"/>
        <v>2024</v>
      </c>
      <c r="L678" s="17" t="str">
        <f t="shared" si="91"/>
        <v>Jason Johnson</v>
      </c>
      <c r="M678" s="17" t="str">
        <f t="shared" si="92"/>
        <v>JASON JOHNSON</v>
      </c>
      <c r="N678" s="20">
        <f t="shared" si="93"/>
        <v>444.56399999999996</v>
      </c>
      <c r="O678" s="20" t="str">
        <f t="shared" si="94"/>
        <v>Aug-2024</v>
      </c>
      <c r="P678" s="17">
        <f t="shared" si="95"/>
        <v>88.91279999999999</v>
      </c>
      <c r="Q678" s="17" t="str">
        <f t="shared" si="96"/>
        <v>Monitor Furniture</v>
      </c>
      <c r="R678" s="17" t="str">
        <f>IF('sales data'!I678&lt;3000,"Low",IF('sales data'!I678&lt;7999, "Medium","High"))</f>
        <v>Low</v>
      </c>
      <c r="S678" s="17" t="str">
        <f t="shared" si="97"/>
        <v>Regular</v>
      </c>
      <c r="T678" s="17">
        <f t="shared" si="98"/>
        <v>2225.8933333333339</v>
      </c>
    </row>
    <row r="679" spans="1:20">
      <c r="A679">
        <v>4235</v>
      </c>
      <c r="B679" s="2">
        <v>45512</v>
      </c>
      <c r="C679" t="s">
        <v>132</v>
      </c>
      <c r="D679" t="s">
        <v>25</v>
      </c>
      <c r="E679" t="s">
        <v>11</v>
      </c>
      <c r="F679" t="s">
        <v>21</v>
      </c>
      <c r="G679">
        <v>3</v>
      </c>
      <c r="H679" s="20">
        <v>253.94</v>
      </c>
      <c r="I679">
        <v>761.81999999999994</v>
      </c>
      <c r="J679" s="17" t="str">
        <f>IF('Main Data'!I679&gt;=5000,"High", "Low")</f>
        <v>Low</v>
      </c>
      <c r="K679" s="17">
        <f t="shared" si="90"/>
        <v>2024</v>
      </c>
      <c r="L679" s="17" t="str">
        <f t="shared" si="91"/>
        <v>Lisa White</v>
      </c>
      <c r="M679" s="17" t="str">
        <f t="shared" si="92"/>
        <v>LISA WHITE</v>
      </c>
      <c r="N679" s="20">
        <f t="shared" si="93"/>
        <v>685.63799999999992</v>
      </c>
      <c r="O679" s="20" t="str">
        <f t="shared" si="94"/>
        <v>Aug-2024</v>
      </c>
      <c r="P679" s="17">
        <f t="shared" si="95"/>
        <v>137.12759999999997</v>
      </c>
      <c r="Q679" s="17" t="str">
        <f t="shared" si="96"/>
        <v>Notebook Office Supplies</v>
      </c>
      <c r="R679" s="17" t="str">
        <f>IF('sales data'!I679&lt;3000,"Low",IF('sales data'!I679&lt;7999, "Medium","High"))</f>
        <v>Low</v>
      </c>
      <c r="S679" s="17" t="str">
        <f t="shared" si="97"/>
        <v>Regular</v>
      </c>
      <c r="T679" s="17">
        <f t="shared" si="98"/>
        <v>2293.0733333333337</v>
      </c>
    </row>
    <row r="680" spans="1:20">
      <c r="A680">
        <v>9112</v>
      </c>
      <c r="B680" s="2">
        <v>45514</v>
      </c>
      <c r="C680" t="s">
        <v>570</v>
      </c>
      <c r="D680" t="s">
        <v>31</v>
      </c>
      <c r="E680" t="s">
        <v>14</v>
      </c>
      <c r="F680" t="s">
        <v>43</v>
      </c>
      <c r="G680">
        <v>5</v>
      </c>
      <c r="H680" s="20">
        <v>39.67</v>
      </c>
      <c r="I680">
        <v>198.35</v>
      </c>
      <c r="J680" s="17" t="str">
        <f>IF('Main Data'!I680&gt;=5000,"High", "Low")</f>
        <v>Low</v>
      </c>
      <c r="K680" s="17">
        <f t="shared" si="90"/>
        <v>2024</v>
      </c>
      <c r="L680" s="17" t="str">
        <f t="shared" si="91"/>
        <v>Jason Lindsey</v>
      </c>
      <c r="M680" s="17" t="str">
        <f t="shared" si="92"/>
        <v>JASON LINDSEY</v>
      </c>
      <c r="N680" s="20">
        <f t="shared" si="93"/>
        <v>178.51500000000001</v>
      </c>
      <c r="O680" s="20" t="str">
        <f t="shared" si="94"/>
        <v>Aug-2024</v>
      </c>
      <c r="P680" s="17">
        <f t="shared" si="95"/>
        <v>35.702999999999996</v>
      </c>
      <c r="Q680" s="17" t="str">
        <f t="shared" si="96"/>
        <v>Chair Furniture</v>
      </c>
      <c r="R680" s="17" t="str">
        <f>IF('sales data'!I680&lt;3000,"Low",IF('sales data'!I680&lt;7999, "Medium","High"))</f>
        <v>Low</v>
      </c>
      <c r="S680" s="17" t="str">
        <f t="shared" si="97"/>
        <v>Regular</v>
      </c>
      <c r="T680" s="17">
        <f t="shared" si="98"/>
        <v>484.71</v>
      </c>
    </row>
    <row r="681" spans="1:20">
      <c r="A681">
        <v>6515</v>
      </c>
      <c r="B681" s="2">
        <v>45514</v>
      </c>
      <c r="C681" t="s">
        <v>697</v>
      </c>
      <c r="D681" t="s">
        <v>17</v>
      </c>
      <c r="E681" t="s">
        <v>11</v>
      </c>
      <c r="F681" t="s">
        <v>35</v>
      </c>
      <c r="G681">
        <v>9</v>
      </c>
      <c r="H681" s="20">
        <v>782.72</v>
      </c>
      <c r="I681">
        <v>7044.48</v>
      </c>
      <c r="J681" s="17" t="str">
        <f>IF('Main Data'!I681&gt;=5000,"High", "Low")</f>
        <v>High</v>
      </c>
      <c r="K681" s="17">
        <f t="shared" si="90"/>
        <v>2024</v>
      </c>
      <c r="L681" s="17" t="str">
        <f t="shared" si="91"/>
        <v>Brian Lyons</v>
      </c>
      <c r="M681" s="17" t="str">
        <f t="shared" si="92"/>
        <v>BRIAN LYONS</v>
      </c>
      <c r="N681" s="20">
        <f t="shared" si="93"/>
        <v>6340.0320000000011</v>
      </c>
      <c r="O681" s="20" t="str">
        <f t="shared" si="94"/>
        <v>Aug-2024</v>
      </c>
      <c r="P681" s="17">
        <f t="shared" si="95"/>
        <v>1268.0064</v>
      </c>
      <c r="Q681" s="17" t="str">
        <f t="shared" si="96"/>
        <v>Laptop Office Supplies</v>
      </c>
      <c r="R681" s="17" t="str">
        <f>IF('sales data'!I681&lt;3000,"Low",IF('sales data'!I681&lt;7999, "Medium","High"))</f>
        <v>Medium</v>
      </c>
      <c r="S681" s="17" t="str">
        <f t="shared" si="97"/>
        <v>Regular</v>
      </c>
      <c r="T681" s="17">
        <f t="shared" si="98"/>
        <v>2668.2166666666667</v>
      </c>
    </row>
    <row r="682" spans="1:20">
      <c r="A682">
        <v>1556</v>
      </c>
      <c r="B682" s="2">
        <v>45516</v>
      </c>
      <c r="C682" t="s">
        <v>751</v>
      </c>
      <c r="D682" t="s">
        <v>10</v>
      </c>
      <c r="E682" t="s">
        <v>11</v>
      </c>
      <c r="F682" t="s">
        <v>35</v>
      </c>
      <c r="G682">
        <v>9</v>
      </c>
      <c r="H682" s="20">
        <v>665.22</v>
      </c>
      <c r="I682">
        <v>5986.98</v>
      </c>
      <c r="J682" s="17" t="str">
        <f>IF('Main Data'!I682&gt;=5000,"High", "Low")</f>
        <v>High</v>
      </c>
      <c r="K682" s="17">
        <f t="shared" si="90"/>
        <v>2024</v>
      </c>
      <c r="L682" s="17" t="str">
        <f t="shared" si="91"/>
        <v>Lisa Joseph</v>
      </c>
      <c r="M682" s="17" t="str">
        <f t="shared" si="92"/>
        <v>LISA JOSEPH</v>
      </c>
      <c r="N682" s="20">
        <f t="shared" si="93"/>
        <v>5388.2820000000011</v>
      </c>
      <c r="O682" s="20" t="str">
        <f t="shared" si="94"/>
        <v>Aug-2024</v>
      </c>
      <c r="P682" s="17">
        <f t="shared" si="95"/>
        <v>1077.6563999999998</v>
      </c>
      <c r="Q682" s="17" t="str">
        <f t="shared" si="96"/>
        <v>Laptop Office Supplies</v>
      </c>
      <c r="R682" s="17" t="str">
        <f>IF('sales data'!I682&lt;3000,"Low",IF('sales data'!I682&lt;7999, "Medium","High"))</f>
        <v>Medium</v>
      </c>
      <c r="S682" s="17" t="str">
        <f t="shared" si="97"/>
        <v>Regular</v>
      </c>
      <c r="T682" s="17">
        <f t="shared" si="98"/>
        <v>4409.9366666666665</v>
      </c>
    </row>
    <row r="683" spans="1:20">
      <c r="A683">
        <v>9388</v>
      </c>
      <c r="B683" s="2">
        <v>45516</v>
      </c>
      <c r="C683" t="s">
        <v>958</v>
      </c>
      <c r="D683" t="s">
        <v>31</v>
      </c>
      <c r="E683" t="s">
        <v>14</v>
      </c>
      <c r="F683" t="s">
        <v>12</v>
      </c>
      <c r="G683">
        <v>5</v>
      </c>
      <c r="H683" s="20">
        <v>605.86</v>
      </c>
      <c r="I683">
        <v>3029.3</v>
      </c>
      <c r="J683" s="17" t="str">
        <f>IF('Main Data'!I683&gt;=5000,"High", "Low")</f>
        <v>Low</v>
      </c>
      <c r="K683" s="17">
        <f t="shared" si="90"/>
        <v>2024</v>
      </c>
      <c r="L683" s="17" t="str">
        <f t="shared" si="91"/>
        <v>Jeffrey Nguyen</v>
      </c>
      <c r="M683" s="17" t="str">
        <f t="shared" si="92"/>
        <v>JEFFREY NGUYEN</v>
      </c>
      <c r="N683" s="20">
        <f t="shared" si="93"/>
        <v>2726.37</v>
      </c>
      <c r="O683" s="20" t="str">
        <f t="shared" si="94"/>
        <v>Aug-2024</v>
      </c>
      <c r="P683" s="17">
        <f t="shared" si="95"/>
        <v>545.274</v>
      </c>
      <c r="Q683" s="17" t="str">
        <f t="shared" si="96"/>
        <v>Monitor Furniture</v>
      </c>
      <c r="R683" s="17" t="str">
        <f>IF('sales data'!I683&lt;3000,"Low",IF('sales data'!I683&lt;7999, "Medium","High"))</f>
        <v>Medium</v>
      </c>
      <c r="S683" s="17" t="str">
        <f t="shared" si="97"/>
        <v>Regular</v>
      </c>
      <c r="T683" s="17">
        <f t="shared" si="98"/>
        <v>5353.5866666666661</v>
      </c>
    </row>
    <row r="684" spans="1:20">
      <c r="A684">
        <v>2898</v>
      </c>
      <c r="B684" s="2">
        <v>45519</v>
      </c>
      <c r="C684" t="s">
        <v>9</v>
      </c>
      <c r="D684" t="s">
        <v>10</v>
      </c>
      <c r="E684" t="s">
        <v>11</v>
      </c>
      <c r="F684" t="s">
        <v>12</v>
      </c>
      <c r="G684">
        <v>7</v>
      </c>
      <c r="H684" s="20">
        <v>238.76</v>
      </c>
      <c r="I684">
        <v>1671.32</v>
      </c>
      <c r="J684" s="17" t="str">
        <f>IF('Main Data'!I684&gt;=5000,"High", "Low")</f>
        <v>Low</v>
      </c>
      <c r="K684" s="17">
        <f t="shared" si="90"/>
        <v>2024</v>
      </c>
      <c r="L684" s="17" t="str">
        <f t="shared" si="91"/>
        <v>Steven Reyes</v>
      </c>
      <c r="M684" s="17" t="str">
        <f t="shared" si="92"/>
        <v>STEVEN REYES</v>
      </c>
      <c r="N684" s="20">
        <f t="shared" si="93"/>
        <v>1504.1879999999999</v>
      </c>
      <c r="O684" s="20" t="str">
        <f t="shared" si="94"/>
        <v>Aug-2024</v>
      </c>
      <c r="P684" s="17">
        <f t="shared" si="95"/>
        <v>300.83759999999995</v>
      </c>
      <c r="Q684" s="17" t="str">
        <f t="shared" si="96"/>
        <v>Monitor Office Supplies</v>
      </c>
      <c r="R684" s="17" t="str">
        <f>IF('sales data'!I684&lt;3000,"Low",IF('sales data'!I684&lt;7999, "Medium","High"))</f>
        <v>Low</v>
      </c>
      <c r="S684" s="17" t="str">
        <f t="shared" si="97"/>
        <v>Regular</v>
      </c>
      <c r="T684" s="17">
        <f t="shared" si="98"/>
        <v>3562.5333333333328</v>
      </c>
    </row>
    <row r="685" spans="1:20">
      <c r="A685">
        <v>5133</v>
      </c>
      <c r="B685" s="2">
        <v>45522</v>
      </c>
      <c r="C685" t="s">
        <v>244</v>
      </c>
      <c r="D685" t="s">
        <v>17</v>
      </c>
      <c r="E685" t="s">
        <v>14</v>
      </c>
      <c r="F685" t="s">
        <v>15</v>
      </c>
      <c r="G685">
        <v>6</v>
      </c>
      <c r="H685" s="20">
        <v>884.95</v>
      </c>
      <c r="I685">
        <v>5309.7000000000007</v>
      </c>
      <c r="J685" s="17" t="str">
        <f>IF('Main Data'!I685&gt;=5000,"High", "Low")</f>
        <v>High</v>
      </c>
      <c r="K685" s="17">
        <f t="shared" si="90"/>
        <v>2024</v>
      </c>
      <c r="L685" s="17" t="str">
        <f t="shared" si="91"/>
        <v>Jonathan Clark</v>
      </c>
      <c r="M685" s="17" t="str">
        <f t="shared" si="92"/>
        <v>JONATHAN CLARK</v>
      </c>
      <c r="N685" s="20">
        <f t="shared" si="93"/>
        <v>4778.7300000000005</v>
      </c>
      <c r="O685" s="20" t="str">
        <f t="shared" si="94"/>
        <v>Aug-2024</v>
      </c>
      <c r="P685" s="17">
        <f t="shared" si="95"/>
        <v>955.74600000000009</v>
      </c>
      <c r="Q685" s="17" t="str">
        <f t="shared" si="96"/>
        <v>Table Furniture</v>
      </c>
      <c r="R685" s="17" t="str">
        <f>IF('sales data'!I685&lt;3000,"Low",IF('sales data'!I685&lt;7999, "Medium","High"))</f>
        <v>Medium</v>
      </c>
      <c r="S685" s="17" t="str">
        <f t="shared" si="97"/>
        <v>Regular</v>
      </c>
      <c r="T685" s="17">
        <f t="shared" si="98"/>
        <v>3336.7733333333331</v>
      </c>
    </row>
    <row r="686" spans="1:20">
      <c r="A686">
        <v>1645</v>
      </c>
      <c r="B686" s="2">
        <v>45523</v>
      </c>
      <c r="C686" t="s">
        <v>342</v>
      </c>
      <c r="D686" t="s">
        <v>31</v>
      </c>
      <c r="E686" t="s">
        <v>20</v>
      </c>
      <c r="F686" t="s">
        <v>29</v>
      </c>
      <c r="G686">
        <v>7</v>
      </c>
      <c r="H686" s="20">
        <v>34.340000000000003</v>
      </c>
      <c r="I686">
        <v>240.38</v>
      </c>
      <c r="J686" s="17" t="str">
        <f>IF('Main Data'!I686&gt;=5000,"High", "Low")</f>
        <v>Low</v>
      </c>
      <c r="K686" s="17">
        <f t="shared" si="90"/>
        <v>2024</v>
      </c>
      <c r="L686" s="17" t="str">
        <f t="shared" si="91"/>
        <v>Debra Flowers</v>
      </c>
      <c r="M686" s="17" t="str">
        <f t="shared" si="92"/>
        <v>DEBRA FLOWERS</v>
      </c>
      <c r="N686" s="20">
        <f t="shared" si="93"/>
        <v>216.34200000000001</v>
      </c>
      <c r="O686" s="20" t="str">
        <f t="shared" si="94"/>
        <v>Aug-2024</v>
      </c>
      <c r="P686" s="17">
        <f t="shared" si="95"/>
        <v>43.2684</v>
      </c>
      <c r="Q686" s="17" t="str">
        <f t="shared" si="96"/>
        <v>Desk Electronics</v>
      </c>
      <c r="R686" s="17" t="str">
        <f>IF('sales data'!I686&lt;3000,"Low",IF('sales data'!I686&lt;7999, "Medium","High"))</f>
        <v>Low</v>
      </c>
      <c r="S686" s="17" t="str">
        <f t="shared" si="97"/>
        <v>Regular</v>
      </c>
      <c r="T686" s="17">
        <f t="shared" si="98"/>
        <v>2407.1333333333337</v>
      </c>
    </row>
    <row r="687" spans="1:20">
      <c r="A687">
        <v>2310</v>
      </c>
      <c r="B687" s="2">
        <v>45523</v>
      </c>
      <c r="C687" t="s">
        <v>930</v>
      </c>
      <c r="D687" t="s">
        <v>17</v>
      </c>
      <c r="E687" t="s">
        <v>11</v>
      </c>
      <c r="F687" t="s">
        <v>26</v>
      </c>
      <c r="G687">
        <v>9</v>
      </c>
      <c r="H687" s="20">
        <v>359.72</v>
      </c>
      <c r="I687">
        <v>3237.48</v>
      </c>
      <c r="J687" s="17" t="str">
        <f>IF('Main Data'!I687&gt;=5000,"High", "Low")</f>
        <v>Low</v>
      </c>
      <c r="K687" s="17">
        <f t="shared" si="90"/>
        <v>2024</v>
      </c>
      <c r="L687" s="17" t="str">
        <f t="shared" si="91"/>
        <v>Gina Miranda</v>
      </c>
      <c r="M687" s="17" t="str">
        <f t="shared" si="92"/>
        <v>GINA MIRANDA</v>
      </c>
      <c r="N687" s="20">
        <f t="shared" si="93"/>
        <v>2913.7320000000004</v>
      </c>
      <c r="O687" s="20" t="str">
        <f t="shared" si="94"/>
        <v>Aug-2024</v>
      </c>
      <c r="P687" s="17">
        <f t="shared" si="95"/>
        <v>582.74639999999999</v>
      </c>
      <c r="Q687" s="17" t="str">
        <f t="shared" si="96"/>
        <v>Printer Office Supplies</v>
      </c>
      <c r="R687" s="17" t="str">
        <f>IF('sales data'!I687&lt;3000,"Low",IF('sales data'!I687&lt;7999, "Medium","High"))</f>
        <v>Medium</v>
      </c>
      <c r="S687" s="17" t="str">
        <f t="shared" si="97"/>
        <v>First Timer</v>
      </c>
      <c r="T687" s="17">
        <f t="shared" si="98"/>
        <v>2929.186666666667</v>
      </c>
    </row>
    <row r="688" spans="1:20">
      <c r="A688">
        <v>9846</v>
      </c>
      <c r="B688" s="2">
        <v>45524</v>
      </c>
      <c r="C688" t="s">
        <v>181</v>
      </c>
      <c r="D688" t="s">
        <v>25</v>
      </c>
      <c r="E688" t="s">
        <v>20</v>
      </c>
      <c r="F688" t="s">
        <v>26</v>
      </c>
      <c r="G688">
        <v>1</v>
      </c>
      <c r="H688" s="20">
        <v>727.52</v>
      </c>
      <c r="I688">
        <v>727.52</v>
      </c>
      <c r="J688" s="17" t="str">
        <f>IF('Main Data'!I688&gt;=5000,"High", "Low")</f>
        <v>Low</v>
      </c>
      <c r="K688" s="17">
        <f t="shared" si="90"/>
        <v>2024</v>
      </c>
      <c r="L688" s="17" t="str">
        <f t="shared" si="91"/>
        <v>Tonya Holland</v>
      </c>
      <c r="M688" s="17" t="str">
        <f t="shared" si="92"/>
        <v>TONYA HOLLAND</v>
      </c>
      <c r="N688" s="20">
        <f t="shared" si="93"/>
        <v>654.76800000000003</v>
      </c>
      <c r="O688" s="20" t="str">
        <f t="shared" si="94"/>
        <v>Aug-2024</v>
      </c>
      <c r="P688" s="17">
        <f t="shared" si="95"/>
        <v>130.95359999999999</v>
      </c>
      <c r="Q688" s="17" t="str">
        <f t="shared" si="96"/>
        <v>Printer Electronics</v>
      </c>
      <c r="R688" s="17" t="str">
        <f>IF('sales data'!I688&lt;3000,"Low",IF('sales data'!I688&lt;7999, "Medium","High"))</f>
        <v>Low</v>
      </c>
      <c r="S688" s="17" t="str">
        <f t="shared" si="97"/>
        <v>Regular</v>
      </c>
      <c r="T688" s="17">
        <f t="shared" si="98"/>
        <v>1401.7933333333333</v>
      </c>
    </row>
    <row r="689" spans="1:20">
      <c r="A689">
        <v>7497</v>
      </c>
      <c r="B689" s="2">
        <v>45524</v>
      </c>
      <c r="C689" t="s">
        <v>224</v>
      </c>
      <c r="D689" t="s">
        <v>10</v>
      </c>
      <c r="E689" t="s">
        <v>20</v>
      </c>
      <c r="F689" t="s">
        <v>15</v>
      </c>
      <c r="G689">
        <v>9</v>
      </c>
      <c r="H689" s="20">
        <v>98.52</v>
      </c>
      <c r="I689">
        <v>886.68</v>
      </c>
      <c r="J689" s="17" t="str">
        <f>IF('Main Data'!I689&gt;=5000,"High", "Low")</f>
        <v>Low</v>
      </c>
      <c r="K689" s="17">
        <f t="shared" si="90"/>
        <v>2024</v>
      </c>
      <c r="L689" s="17" t="str">
        <f t="shared" si="91"/>
        <v>Amanda Cross</v>
      </c>
      <c r="M689" s="17" t="str">
        <f t="shared" si="92"/>
        <v>AMANDA CROSS</v>
      </c>
      <c r="N689" s="20">
        <f t="shared" si="93"/>
        <v>798.01199999999994</v>
      </c>
      <c r="O689" s="20" t="str">
        <f t="shared" si="94"/>
        <v>Aug-2024</v>
      </c>
      <c r="P689" s="17">
        <f t="shared" si="95"/>
        <v>159.60239999999999</v>
      </c>
      <c r="Q689" s="17" t="str">
        <f t="shared" si="96"/>
        <v>Table Electronics</v>
      </c>
      <c r="R689" s="17" t="str">
        <f>IF('sales data'!I689&lt;3000,"Low",IF('sales data'!I689&lt;7999, "Medium","High"))</f>
        <v>Low</v>
      </c>
      <c r="S689" s="17" t="str">
        <f t="shared" si="97"/>
        <v>Regular</v>
      </c>
      <c r="T689" s="17">
        <f t="shared" si="98"/>
        <v>1617.2266666666667</v>
      </c>
    </row>
    <row r="690" spans="1:20">
      <c r="A690">
        <v>8282</v>
      </c>
      <c r="B690" s="2">
        <v>45524</v>
      </c>
      <c r="C690" t="s">
        <v>670</v>
      </c>
      <c r="D690" t="s">
        <v>31</v>
      </c>
      <c r="E690" t="s">
        <v>11</v>
      </c>
      <c r="F690" t="s">
        <v>29</v>
      </c>
      <c r="G690">
        <v>7</v>
      </c>
      <c r="H690" s="20">
        <v>130.66999999999999</v>
      </c>
      <c r="I690">
        <v>914.68999999999994</v>
      </c>
      <c r="J690" s="17" t="str">
        <f>IF('Main Data'!I690&gt;=5000,"High", "Low")</f>
        <v>Low</v>
      </c>
      <c r="K690" s="17">
        <f t="shared" si="90"/>
        <v>2024</v>
      </c>
      <c r="L690" s="17" t="str">
        <f t="shared" si="91"/>
        <v>Patty Acosta</v>
      </c>
      <c r="M690" s="17" t="str">
        <f t="shared" si="92"/>
        <v>PATTY ACOSTA</v>
      </c>
      <c r="N690" s="20">
        <f t="shared" si="93"/>
        <v>823.221</v>
      </c>
      <c r="O690" s="20" t="str">
        <f t="shared" si="94"/>
        <v>Aug-2024</v>
      </c>
      <c r="P690" s="17">
        <f t="shared" si="95"/>
        <v>164.64419999999998</v>
      </c>
      <c r="Q690" s="17" t="str">
        <f t="shared" si="96"/>
        <v>Desk Office Supplies</v>
      </c>
      <c r="R690" s="17" t="str">
        <f>IF('sales data'!I690&lt;3000,"Low",IF('sales data'!I690&lt;7999, "Medium","High"))</f>
        <v>Low</v>
      </c>
      <c r="S690" s="17" t="str">
        <f t="shared" si="97"/>
        <v>Regular</v>
      </c>
      <c r="T690" s="17">
        <f t="shared" si="98"/>
        <v>842.96333333333325</v>
      </c>
    </row>
    <row r="691" spans="1:20">
      <c r="A691">
        <v>4061</v>
      </c>
      <c r="B691" s="2">
        <v>45525</v>
      </c>
      <c r="C691" t="s">
        <v>713</v>
      </c>
      <c r="D691" t="s">
        <v>31</v>
      </c>
      <c r="E691" t="s">
        <v>20</v>
      </c>
      <c r="F691" t="s">
        <v>35</v>
      </c>
      <c r="G691">
        <v>3</v>
      </c>
      <c r="H691" s="20">
        <v>611.02</v>
      </c>
      <c r="I691">
        <v>1833.06</v>
      </c>
      <c r="J691" s="17" t="str">
        <f>IF('Main Data'!I691&gt;=5000,"High", "Low")</f>
        <v>Low</v>
      </c>
      <c r="K691" s="17">
        <f t="shared" si="90"/>
        <v>2024</v>
      </c>
      <c r="L691" s="17" t="str">
        <f t="shared" si="91"/>
        <v>Amanda Riley</v>
      </c>
      <c r="M691" s="17" t="str">
        <f t="shared" si="92"/>
        <v>AMANDA RILEY</v>
      </c>
      <c r="N691" s="20">
        <f t="shared" si="93"/>
        <v>1649.7539999999999</v>
      </c>
      <c r="O691" s="20" t="str">
        <f t="shared" si="94"/>
        <v>Aug-2024</v>
      </c>
      <c r="P691" s="17">
        <f t="shared" si="95"/>
        <v>329.95079999999996</v>
      </c>
      <c r="Q691" s="17" t="str">
        <f t="shared" si="96"/>
        <v>Laptop Electronics</v>
      </c>
      <c r="R691" s="17" t="str">
        <f>IF('sales data'!I691&lt;3000,"Low",IF('sales data'!I691&lt;7999, "Medium","High"))</f>
        <v>Low</v>
      </c>
      <c r="S691" s="17" t="str">
        <f t="shared" si="97"/>
        <v>Regular</v>
      </c>
      <c r="T691" s="17">
        <f t="shared" si="98"/>
        <v>1211.4766666666667</v>
      </c>
    </row>
    <row r="692" spans="1:20">
      <c r="A692">
        <v>6873</v>
      </c>
      <c r="B692" s="2">
        <v>45526</v>
      </c>
      <c r="C692" t="s">
        <v>625</v>
      </c>
      <c r="D692" t="s">
        <v>10</v>
      </c>
      <c r="E692" t="s">
        <v>20</v>
      </c>
      <c r="F692" t="s">
        <v>18</v>
      </c>
      <c r="G692">
        <v>6</v>
      </c>
      <c r="H692" s="20">
        <v>245.17</v>
      </c>
      <c r="I692">
        <v>1471.02</v>
      </c>
      <c r="J692" s="17" t="str">
        <f>IF('Main Data'!I692&gt;=5000,"High", "Low")</f>
        <v>Low</v>
      </c>
      <c r="K692" s="17">
        <f t="shared" si="90"/>
        <v>2024</v>
      </c>
      <c r="L692" s="17" t="str">
        <f t="shared" si="91"/>
        <v>Ronald Galvan</v>
      </c>
      <c r="M692" s="17" t="str">
        <f t="shared" si="92"/>
        <v>RONALD GALVAN</v>
      </c>
      <c r="N692" s="20">
        <f t="shared" si="93"/>
        <v>1323.9179999999999</v>
      </c>
      <c r="O692" s="20" t="str">
        <f t="shared" si="94"/>
        <v>Aug-2024</v>
      </c>
      <c r="P692" s="17">
        <f t="shared" si="95"/>
        <v>264.78359999999998</v>
      </c>
      <c r="Q692" s="17" t="str">
        <f t="shared" si="96"/>
        <v>Pen Electronics</v>
      </c>
      <c r="R692" s="17" t="str">
        <f>IF('sales data'!I692&lt;3000,"Low",IF('sales data'!I692&lt;7999, "Medium","High"))</f>
        <v>Low</v>
      </c>
      <c r="S692" s="17" t="str">
        <f t="shared" si="97"/>
        <v>Regular</v>
      </c>
      <c r="T692" s="17">
        <f t="shared" si="98"/>
        <v>1406.2566666666669</v>
      </c>
    </row>
    <row r="693" spans="1:20">
      <c r="A693">
        <v>2544</v>
      </c>
      <c r="B693" s="2">
        <v>45527</v>
      </c>
      <c r="C693" t="s">
        <v>443</v>
      </c>
      <c r="D693" t="s">
        <v>25</v>
      </c>
      <c r="E693" t="s">
        <v>11</v>
      </c>
      <c r="F693" t="s">
        <v>15</v>
      </c>
      <c r="G693">
        <v>9</v>
      </c>
      <c r="H693" s="20">
        <v>711.97</v>
      </c>
      <c r="I693">
        <v>6407.73</v>
      </c>
      <c r="J693" s="17" t="str">
        <f>IF('Main Data'!I693&gt;=5000,"High", "Low")</f>
        <v>High</v>
      </c>
      <c r="K693" s="17">
        <f t="shared" si="90"/>
        <v>2024</v>
      </c>
      <c r="L693" s="17" t="str">
        <f t="shared" si="91"/>
        <v>April Griffin</v>
      </c>
      <c r="M693" s="17" t="str">
        <f t="shared" si="92"/>
        <v>APRIL GRIFFIN</v>
      </c>
      <c r="N693" s="20">
        <f t="shared" si="93"/>
        <v>5766.9570000000003</v>
      </c>
      <c r="O693" s="20" t="str">
        <f t="shared" si="94"/>
        <v>Aug-2024</v>
      </c>
      <c r="P693" s="17">
        <f t="shared" si="95"/>
        <v>1153.3914</v>
      </c>
      <c r="Q693" s="17" t="str">
        <f t="shared" si="96"/>
        <v>Table Office Supplies</v>
      </c>
      <c r="R693" s="17" t="str">
        <f>IF('sales data'!I693&lt;3000,"Low",IF('sales data'!I693&lt;7999, "Medium","High"))</f>
        <v>Medium</v>
      </c>
      <c r="S693" s="17" t="str">
        <f t="shared" si="97"/>
        <v>Regular</v>
      </c>
      <c r="T693" s="17">
        <f t="shared" si="98"/>
        <v>3237.27</v>
      </c>
    </row>
    <row r="694" spans="1:20">
      <c r="A694">
        <v>4299</v>
      </c>
      <c r="B694" s="2">
        <v>45527</v>
      </c>
      <c r="C694" t="s">
        <v>540</v>
      </c>
      <c r="D694" t="s">
        <v>25</v>
      </c>
      <c r="E694" t="s">
        <v>14</v>
      </c>
      <c r="F694" t="s">
        <v>43</v>
      </c>
      <c r="G694">
        <v>5</v>
      </c>
      <c r="H694" s="20">
        <v>739.04</v>
      </c>
      <c r="I694">
        <v>3695.2</v>
      </c>
      <c r="J694" s="17" t="str">
        <f>IF('Main Data'!I694&gt;=5000,"High", "Low")</f>
        <v>Low</v>
      </c>
      <c r="K694" s="17">
        <f t="shared" si="90"/>
        <v>2024</v>
      </c>
      <c r="L694" s="17" t="str">
        <f t="shared" si="91"/>
        <v>Tiffany Huff</v>
      </c>
      <c r="M694" s="17" t="str">
        <f t="shared" si="92"/>
        <v>TIFFANY HUFF</v>
      </c>
      <c r="N694" s="20">
        <f t="shared" si="93"/>
        <v>3325.68</v>
      </c>
      <c r="O694" s="20" t="str">
        <f t="shared" si="94"/>
        <v>Aug-2024</v>
      </c>
      <c r="P694" s="17">
        <f t="shared" si="95"/>
        <v>665.13599999999997</v>
      </c>
      <c r="Q694" s="17" t="str">
        <f t="shared" si="96"/>
        <v>Chair Furniture</v>
      </c>
      <c r="R694" s="17" t="str">
        <f>IF('sales data'!I694&lt;3000,"Low",IF('sales data'!I694&lt;7999, "Medium","High"))</f>
        <v>Medium</v>
      </c>
      <c r="S694" s="17" t="str">
        <f t="shared" si="97"/>
        <v>First Timer</v>
      </c>
      <c r="T694" s="17">
        <f t="shared" si="98"/>
        <v>3857.9833333333336</v>
      </c>
    </row>
    <row r="695" spans="1:20">
      <c r="A695">
        <v>6570</v>
      </c>
      <c r="B695" s="2">
        <v>45527</v>
      </c>
      <c r="C695" t="s">
        <v>929</v>
      </c>
      <c r="D695" t="s">
        <v>31</v>
      </c>
      <c r="E695" t="s">
        <v>14</v>
      </c>
      <c r="F695" t="s">
        <v>43</v>
      </c>
      <c r="G695">
        <v>5</v>
      </c>
      <c r="H695" s="20">
        <v>740.13</v>
      </c>
      <c r="I695">
        <v>3700.65</v>
      </c>
      <c r="J695" s="17" t="str">
        <f>IF('Main Data'!I695&gt;=5000,"High", "Low")</f>
        <v>Low</v>
      </c>
      <c r="K695" s="17">
        <f t="shared" si="90"/>
        <v>2024</v>
      </c>
      <c r="L695" s="17" t="str">
        <f t="shared" si="91"/>
        <v>Samantha Munoz</v>
      </c>
      <c r="M695" s="17" t="str">
        <f t="shared" si="92"/>
        <v>SAMANTHA MUNOZ</v>
      </c>
      <c r="N695" s="20">
        <f t="shared" si="93"/>
        <v>3330.585</v>
      </c>
      <c r="O695" s="20" t="str">
        <f t="shared" si="94"/>
        <v>Aug-2024</v>
      </c>
      <c r="P695" s="17">
        <f t="shared" si="95"/>
        <v>666.11699999999996</v>
      </c>
      <c r="Q695" s="17" t="str">
        <f t="shared" si="96"/>
        <v>Chair Furniture</v>
      </c>
      <c r="R695" s="17" t="str">
        <f>IF('sales data'!I695&lt;3000,"Low",IF('sales data'!I695&lt;7999, "Medium","High"))</f>
        <v>Medium</v>
      </c>
      <c r="S695" s="17" t="str">
        <f t="shared" si="97"/>
        <v>Regular</v>
      </c>
      <c r="T695" s="17">
        <f t="shared" si="98"/>
        <v>4601.1933333333336</v>
      </c>
    </row>
    <row r="696" spans="1:20">
      <c r="A696">
        <v>5256</v>
      </c>
      <c r="B696" s="2">
        <v>45528</v>
      </c>
      <c r="C696" t="s">
        <v>920</v>
      </c>
      <c r="D696" t="s">
        <v>17</v>
      </c>
      <c r="E696" t="s">
        <v>11</v>
      </c>
      <c r="F696" t="s">
        <v>18</v>
      </c>
      <c r="G696">
        <v>5</v>
      </c>
      <c r="H696" s="20">
        <v>740.06</v>
      </c>
      <c r="I696">
        <v>3700.3</v>
      </c>
      <c r="J696" s="17" t="str">
        <f>IF('Main Data'!I696&gt;=5000,"High", "Low")</f>
        <v>Low</v>
      </c>
      <c r="K696" s="17">
        <f t="shared" si="90"/>
        <v>2024</v>
      </c>
      <c r="L696" s="17" t="str">
        <f t="shared" si="91"/>
        <v>Sarah Vargas</v>
      </c>
      <c r="M696" s="17" t="str">
        <f t="shared" si="92"/>
        <v>SARAH VARGAS</v>
      </c>
      <c r="N696" s="20">
        <f t="shared" si="93"/>
        <v>3330.27</v>
      </c>
      <c r="O696" s="20" t="str">
        <f t="shared" si="94"/>
        <v>Aug-2024</v>
      </c>
      <c r="P696" s="17">
        <f t="shared" si="95"/>
        <v>666.05399999999997</v>
      </c>
      <c r="Q696" s="17" t="str">
        <f t="shared" si="96"/>
        <v>Pen Office Supplies</v>
      </c>
      <c r="R696" s="17" t="str">
        <f>IF('sales data'!I696&lt;3000,"Low",IF('sales data'!I696&lt;7999, "Medium","High"))</f>
        <v>Medium</v>
      </c>
      <c r="S696" s="17" t="str">
        <f t="shared" si="97"/>
        <v>Regular</v>
      </c>
      <c r="T696" s="17">
        <f t="shared" si="98"/>
        <v>3698.7166666666672</v>
      </c>
    </row>
    <row r="697" spans="1:20">
      <c r="A697">
        <v>2192</v>
      </c>
      <c r="B697" s="2">
        <v>45529</v>
      </c>
      <c r="C697" t="s">
        <v>358</v>
      </c>
      <c r="D697" t="s">
        <v>17</v>
      </c>
      <c r="E697" t="s">
        <v>14</v>
      </c>
      <c r="F697" t="s">
        <v>43</v>
      </c>
      <c r="G697">
        <v>6</v>
      </c>
      <c r="H697" s="20">
        <v>657.97</v>
      </c>
      <c r="I697">
        <v>3947.82</v>
      </c>
      <c r="J697" s="17" t="str">
        <f>IF('Main Data'!I697&gt;=5000,"High", "Low")</f>
        <v>Low</v>
      </c>
      <c r="K697" s="17">
        <f t="shared" si="90"/>
        <v>2024</v>
      </c>
      <c r="L697" s="17" t="str">
        <f t="shared" si="91"/>
        <v>Tammy Vasquez</v>
      </c>
      <c r="M697" s="17" t="str">
        <f t="shared" si="92"/>
        <v>TAMMY VASQUEZ</v>
      </c>
      <c r="N697" s="20">
        <f t="shared" si="93"/>
        <v>3553.038</v>
      </c>
      <c r="O697" s="20" t="str">
        <f t="shared" si="94"/>
        <v>Aug-2024</v>
      </c>
      <c r="P697" s="17">
        <f t="shared" si="95"/>
        <v>710.60760000000005</v>
      </c>
      <c r="Q697" s="17" t="str">
        <f t="shared" si="96"/>
        <v>Chair Furniture</v>
      </c>
      <c r="R697" s="17" t="str">
        <f>IF('sales data'!I697&lt;3000,"Low",IF('sales data'!I697&lt;7999, "Medium","High"))</f>
        <v>Medium</v>
      </c>
      <c r="S697" s="17" t="str">
        <f t="shared" si="97"/>
        <v>Regular</v>
      </c>
      <c r="T697" s="17">
        <f t="shared" si="98"/>
        <v>3782.9233333333336</v>
      </c>
    </row>
    <row r="698" spans="1:20">
      <c r="A698">
        <v>7647</v>
      </c>
      <c r="B698" s="2">
        <v>45529</v>
      </c>
      <c r="C698" t="s">
        <v>388</v>
      </c>
      <c r="D698" t="s">
        <v>31</v>
      </c>
      <c r="E698" t="s">
        <v>14</v>
      </c>
      <c r="F698" t="s">
        <v>21</v>
      </c>
      <c r="G698">
        <v>5</v>
      </c>
      <c r="H698" s="20">
        <v>620.48</v>
      </c>
      <c r="I698">
        <v>3102.4</v>
      </c>
      <c r="J698" s="17" t="str">
        <f>IF('Main Data'!I698&gt;=5000,"High", "Low")</f>
        <v>Low</v>
      </c>
      <c r="K698" s="17">
        <f t="shared" si="90"/>
        <v>2024</v>
      </c>
      <c r="L698" s="17" t="str">
        <f t="shared" si="91"/>
        <v>Kurt Baker Md</v>
      </c>
      <c r="M698" s="17" t="str">
        <f t="shared" si="92"/>
        <v>KURT BAKER MD</v>
      </c>
      <c r="N698" s="20">
        <f t="shared" si="93"/>
        <v>2792.16</v>
      </c>
      <c r="O698" s="20" t="str">
        <f t="shared" si="94"/>
        <v>Aug-2024</v>
      </c>
      <c r="P698" s="17">
        <f t="shared" si="95"/>
        <v>558.43200000000002</v>
      </c>
      <c r="Q698" s="17" t="str">
        <f t="shared" si="96"/>
        <v>Notebook Furniture</v>
      </c>
      <c r="R698" s="17" t="str">
        <f>IF('sales data'!I698&lt;3000,"Low",IF('sales data'!I698&lt;7999, "Medium","High"))</f>
        <v>Medium</v>
      </c>
      <c r="S698" s="17" t="str">
        <f t="shared" si="97"/>
        <v>Regular</v>
      </c>
      <c r="T698" s="17">
        <f t="shared" si="98"/>
        <v>3583.5066666666667</v>
      </c>
    </row>
    <row r="699" spans="1:20">
      <c r="A699">
        <v>7060</v>
      </c>
      <c r="B699" s="2">
        <v>45529</v>
      </c>
      <c r="C699" t="s">
        <v>563</v>
      </c>
      <c r="D699" t="s">
        <v>17</v>
      </c>
      <c r="E699" t="s">
        <v>11</v>
      </c>
      <c r="F699" t="s">
        <v>21</v>
      </c>
      <c r="G699">
        <v>5</v>
      </c>
      <c r="H699" s="20">
        <v>642.73</v>
      </c>
      <c r="I699">
        <v>3213.65</v>
      </c>
      <c r="J699" s="17" t="str">
        <f>IF('Main Data'!I699&gt;=5000,"High", "Low")</f>
        <v>Low</v>
      </c>
      <c r="K699" s="17">
        <f t="shared" si="90"/>
        <v>2024</v>
      </c>
      <c r="L699" s="17" t="str">
        <f t="shared" si="91"/>
        <v>David Garcia</v>
      </c>
      <c r="M699" s="17" t="str">
        <f t="shared" si="92"/>
        <v>DAVID GARCIA</v>
      </c>
      <c r="N699" s="20">
        <f t="shared" si="93"/>
        <v>2892.2849999999999</v>
      </c>
      <c r="O699" s="20" t="str">
        <f t="shared" si="94"/>
        <v>Aug-2024</v>
      </c>
      <c r="P699" s="17">
        <f t="shared" si="95"/>
        <v>578.45699999999999</v>
      </c>
      <c r="Q699" s="17" t="str">
        <f t="shared" si="96"/>
        <v>Notebook Office Supplies</v>
      </c>
      <c r="R699" s="17" t="str">
        <f>IF('sales data'!I699&lt;3000,"Low",IF('sales data'!I699&lt;7999, "Medium","High"))</f>
        <v>Medium</v>
      </c>
      <c r="S699" s="17" t="str">
        <f t="shared" si="97"/>
        <v>Regular</v>
      </c>
      <c r="T699" s="17">
        <f t="shared" si="98"/>
        <v>3421.2900000000004</v>
      </c>
    </row>
    <row r="700" spans="1:20">
      <c r="A700">
        <v>2277</v>
      </c>
      <c r="B700" s="2">
        <v>45530</v>
      </c>
      <c r="C700" t="s">
        <v>70</v>
      </c>
      <c r="D700" t="s">
        <v>25</v>
      </c>
      <c r="E700" t="s">
        <v>20</v>
      </c>
      <c r="F700" t="s">
        <v>12</v>
      </c>
      <c r="G700">
        <v>1</v>
      </c>
      <c r="H700" s="20">
        <v>275.99</v>
      </c>
      <c r="I700">
        <v>275.99</v>
      </c>
      <c r="J700" s="17" t="str">
        <f>IF('Main Data'!I700&gt;=5000,"High", "Low")</f>
        <v>Low</v>
      </c>
      <c r="K700" s="17">
        <f t="shared" si="90"/>
        <v>2024</v>
      </c>
      <c r="L700" s="17" t="str">
        <f t="shared" si="91"/>
        <v>Robert Flores</v>
      </c>
      <c r="M700" s="17" t="str">
        <f t="shared" si="92"/>
        <v>ROBERT FLORES</v>
      </c>
      <c r="N700" s="20">
        <f t="shared" si="93"/>
        <v>248.39100000000002</v>
      </c>
      <c r="O700" s="20" t="str">
        <f t="shared" si="94"/>
        <v>Aug-2024</v>
      </c>
      <c r="P700" s="17">
        <f t="shared" si="95"/>
        <v>49.678199999999997</v>
      </c>
      <c r="Q700" s="17" t="str">
        <f t="shared" si="96"/>
        <v>Monitor Electronics</v>
      </c>
      <c r="R700" s="17" t="str">
        <f>IF('sales data'!I700&lt;3000,"Low",IF('sales data'!I700&lt;7999, "Medium","High"))</f>
        <v>Low</v>
      </c>
      <c r="S700" s="17" t="str">
        <f t="shared" si="97"/>
        <v>Regular</v>
      </c>
      <c r="T700" s="17">
        <f t="shared" si="98"/>
        <v>2197.3466666666668</v>
      </c>
    </row>
    <row r="701" spans="1:20">
      <c r="A701">
        <v>1844</v>
      </c>
      <c r="B701" s="2">
        <v>45533</v>
      </c>
      <c r="C701" t="s">
        <v>442</v>
      </c>
      <c r="D701" t="s">
        <v>17</v>
      </c>
      <c r="E701" t="s">
        <v>11</v>
      </c>
      <c r="F701" t="s">
        <v>26</v>
      </c>
      <c r="G701">
        <v>4</v>
      </c>
      <c r="H701" s="20">
        <v>545.88</v>
      </c>
      <c r="I701">
        <v>2183.52</v>
      </c>
      <c r="J701" s="17" t="str">
        <f>IF('Main Data'!I701&gt;=5000,"High", "Low")</f>
        <v>Low</v>
      </c>
      <c r="K701" s="17">
        <f t="shared" si="90"/>
        <v>2024</v>
      </c>
      <c r="L701" s="17" t="str">
        <f t="shared" si="91"/>
        <v>Corey Fisher</v>
      </c>
      <c r="M701" s="17" t="str">
        <f t="shared" si="92"/>
        <v>COREY FISHER</v>
      </c>
      <c r="N701" s="20">
        <f t="shared" si="93"/>
        <v>1965.1680000000001</v>
      </c>
      <c r="O701" s="20" t="str">
        <f t="shared" si="94"/>
        <v>Aug-2024</v>
      </c>
      <c r="P701" s="17">
        <f t="shared" si="95"/>
        <v>393.03359999999998</v>
      </c>
      <c r="Q701" s="17" t="str">
        <f t="shared" si="96"/>
        <v>Printer Office Supplies</v>
      </c>
      <c r="R701" s="17" t="str">
        <f>IF('sales data'!I701&lt;3000,"Low",IF('sales data'!I701&lt;7999, "Medium","High"))</f>
        <v>Low</v>
      </c>
      <c r="S701" s="17" t="str">
        <f t="shared" si="97"/>
        <v>Regular</v>
      </c>
      <c r="T701" s="17">
        <f t="shared" si="98"/>
        <v>1891.0533333333333</v>
      </c>
    </row>
    <row r="702" spans="1:20">
      <c r="A702">
        <v>5728</v>
      </c>
      <c r="B702" s="2">
        <v>45537</v>
      </c>
      <c r="C702" t="s">
        <v>256</v>
      </c>
      <c r="D702" t="s">
        <v>25</v>
      </c>
      <c r="E702" t="s">
        <v>20</v>
      </c>
      <c r="F702" t="s">
        <v>21</v>
      </c>
      <c r="G702">
        <v>9</v>
      </c>
      <c r="H702" s="20">
        <v>597.01</v>
      </c>
      <c r="I702">
        <v>5373.09</v>
      </c>
      <c r="J702" s="17" t="str">
        <f>IF('Main Data'!I702&gt;=5000,"High", "Low")</f>
        <v>High</v>
      </c>
      <c r="K702" s="17">
        <f t="shared" si="90"/>
        <v>2024</v>
      </c>
      <c r="L702" s="17" t="str">
        <f t="shared" si="91"/>
        <v>Jacob Sims</v>
      </c>
      <c r="M702" s="17" t="str">
        <f t="shared" si="92"/>
        <v>JACOB SIMS</v>
      </c>
      <c r="N702" s="20">
        <f t="shared" si="93"/>
        <v>4835.7809999999999</v>
      </c>
      <c r="O702" s="20" t="str">
        <f t="shared" si="94"/>
        <v>Sep-2024</v>
      </c>
      <c r="P702" s="17">
        <f t="shared" si="95"/>
        <v>967.15620000000001</v>
      </c>
      <c r="Q702" s="17" t="str">
        <f t="shared" si="96"/>
        <v>Notebook Electronics</v>
      </c>
      <c r="R702" s="17" t="str">
        <f>IF('sales data'!I702&lt;3000,"Low",IF('sales data'!I702&lt;7999, "Medium","High"))</f>
        <v>Medium</v>
      </c>
      <c r="S702" s="17" t="str">
        <f t="shared" si="97"/>
        <v>Regular</v>
      </c>
      <c r="T702" s="17">
        <f t="shared" si="98"/>
        <v>2610.8666666666668</v>
      </c>
    </row>
    <row r="703" spans="1:20">
      <c r="A703">
        <v>2355</v>
      </c>
      <c r="B703" s="2">
        <v>45537</v>
      </c>
      <c r="C703" t="s">
        <v>299</v>
      </c>
      <c r="D703" t="s">
        <v>17</v>
      </c>
      <c r="E703" t="s">
        <v>11</v>
      </c>
      <c r="F703" t="s">
        <v>43</v>
      </c>
      <c r="G703">
        <v>9</v>
      </c>
      <c r="H703" s="20">
        <v>882.06</v>
      </c>
      <c r="I703">
        <v>7938.5399999999991</v>
      </c>
      <c r="J703" s="17" t="str">
        <f>IF('Main Data'!I703&gt;=5000,"High", "Low")</f>
        <v>High</v>
      </c>
      <c r="K703" s="17">
        <f t="shared" si="90"/>
        <v>2024</v>
      </c>
      <c r="L703" s="17" t="str">
        <f t="shared" si="91"/>
        <v>Mr. Zachary Mcbride Dvm</v>
      </c>
      <c r="M703" s="17" t="str">
        <f t="shared" si="92"/>
        <v>MR. ZACHARY MCBRIDE DVM</v>
      </c>
      <c r="N703" s="20">
        <f t="shared" si="93"/>
        <v>7144.6859999999997</v>
      </c>
      <c r="O703" s="20" t="str">
        <f t="shared" si="94"/>
        <v>Sep-2024</v>
      </c>
      <c r="P703" s="17">
        <f t="shared" si="95"/>
        <v>1428.9371999999998</v>
      </c>
      <c r="Q703" s="17" t="str">
        <f t="shared" si="96"/>
        <v>Chair Office Supplies</v>
      </c>
      <c r="R703" s="17" t="str">
        <f>IF('sales data'!I703&lt;3000,"Low",IF('sales data'!I703&lt;7999, "Medium","High"))</f>
        <v>Medium</v>
      </c>
      <c r="S703" s="17" t="str">
        <f t="shared" si="97"/>
        <v>First Timer</v>
      </c>
      <c r="T703" s="17">
        <f t="shared" si="98"/>
        <v>5165.05</v>
      </c>
    </row>
    <row r="704" spans="1:20">
      <c r="A704">
        <v>5355</v>
      </c>
      <c r="B704" s="2">
        <v>45537</v>
      </c>
      <c r="C704" t="s">
        <v>966</v>
      </c>
      <c r="D704" t="s">
        <v>25</v>
      </c>
      <c r="E704" t="s">
        <v>14</v>
      </c>
      <c r="F704" t="s">
        <v>43</v>
      </c>
      <c r="G704">
        <v>6</v>
      </c>
      <c r="H704" s="20">
        <v>232.37</v>
      </c>
      <c r="I704">
        <v>1394.22</v>
      </c>
      <c r="J704" s="17" t="str">
        <f>IF('Main Data'!I704&gt;=5000,"High", "Low")</f>
        <v>Low</v>
      </c>
      <c r="K704" s="17">
        <f t="shared" si="90"/>
        <v>2024</v>
      </c>
      <c r="L704" s="17" t="str">
        <f t="shared" si="91"/>
        <v>Dr. Kari Newton</v>
      </c>
      <c r="M704" s="17" t="str">
        <f t="shared" si="92"/>
        <v>DR. KARI NEWTON</v>
      </c>
      <c r="N704" s="20">
        <f t="shared" si="93"/>
        <v>1254.798</v>
      </c>
      <c r="O704" s="20" t="str">
        <f t="shared" si="94"/>
        <v>Sep-2024</v>
      </c>
      <c r="P704" s="17">
        <f t="shared" si="95"/>
        <v>250.95959999999999</v>
      </c>
      <c r="Q704" s="17" t="str">
        <f t="shared" si="96"/>
        <v>Chair Furniture</v>
      </c>
      <c r="R704" s="17" t="str">
        <f>IF('sales data'!I704&lt;3000,"Low",IF('sales data'!I704&lt;7999, "Medium","High"))</f>
        <v>Low</v>
      </c>
      <c r="S704" s="17" t="str">
        <f t="shared" si="97"/>
        <v>Regular</v>
      </c>
      <c r="T704" s="17">
        <f t="shared" si="98"/>
        <v>4901.95</v>
      </c>
    </row>
    <row r="705" spans="1:20">
      <c r="A705">
        <v>6199</v>
      </c>
      <c r="B705" s="2">
        <v>45539</v>
      </c>
      <c r="C705" t="s">
        <v>145</v>
      </c>
      <c r="D705" t="s">
        <v>10</v>
      </c>
      <c r="E705" t="s">
        <v>20</v>
      </c>
      <c r="F705" t="s">
        <v>43</v>
      </c>
      <c r="G705">
        <v>9</v>
      </c>
      <c r="H705" s="20">
        <v>546.48</v>
      </c>
      <c r="I705">
        <v>4918.32</v>
      </c>
      <c r="J705" s="17" t="str">
        <f>IF('Main Data'!I705&gt;=5000,"High", "Low")</f>
        <v>Low</v>
      </c>
      <c r="K705" s="17">
        <f t="shared" si="90"/>
        <v>2024</v>
      </c>
      <c r="L705" s="17" t="str">
        <f t="shared" si="91"/>
        <v>Richard Fitzpatrick</v>
      </c>
      <c r="M705" s="17" t="str">
        <f t="shared" si="92"/>
        <v>RICHARD FITZPATRICK</v>
      </c>
      <c r="N705" s="20">
        <f t="shared" si="93"/>
        <v>4426.4880000000003</v>
      </c>
      <c r="O705" s="20" t="str">
        <f t="shared" si="94"/>
        <v>Sep-2024</v>
      </c>
      <c r="P705" s="17">
        <f t="shared" si="95"/>
        <v>885.29759999999987</v>
      </c>
      <c r="Q705" s="17" t="str">
        <f t="shared" si="96"/>
        <v>Chair Electronics</v>
      </c>
      <c r="R705" s="17" t="str">
        <f>IF('sales data'!I705&lt;3000,"Low",IF('sales data'!I705&lt;7999, "Medium","High"))</f>
        <v>Medium</v>
      </c>
      <c r="S705" s="17" t="str">
        <f t="shared" si="97"/>
        <v>Regular</v>
      </c>
      <c r="T705" s="17">
        <f t="shared" si="98"/>
        <v>4750.3599999999997</v>
      </c>
    </row>
    <row r="706" spans="1:20">
      <c r="A706">
        <v>6303</v>
      </c>
      <c r="B706" s="2">
        <v>45540</v>
      </c>
      <c r="C706" t="s">
        <v>546</v>
      </c>
      <c r="D706" t="s">
        <v>31</v>
      </c>
      <c r="E706" t="s">
        <v>14</v>
      </c>
      <c r="F706" t="s">
        <v>35</v>
      </c>
      <c r="G706">
        <v>2</v>
      </c>
      <c r="H706" s="20">
        <v>213.78</v>
      </c>
      <c r="I706">
        <v>427.56</v>
      </c>
      <c r="J706" s="17" t="str">
        <f>IF('Main Data'!I706&gt;=5000,"High", "Low")</f>
        <v>Low</v>
      </c>
      <c r="K706" s="17">
        <f t="shared" si="90"/>
        <v>2024</v>
      </c>
      <c r="L706" s="17" t="str">
        <f t="shared" si="91"/>
        <v>Spencer Lowe</v>
      </c>
      <c r="M706" s="17" t="str">
        <f t="shared" si="92"/>
        <v>SPENCER LOWE</v>
      </c>
      <c r="N706" s="20">
        <f t="shared" si="93"/>
        <v>384.80400000000003</v>
      </c>
      <c r="O706" s="20" t="str">
        <f t="shared" si="94"/>
        <v>Sep-2024</v>
      </c>
      <c r="P706" s="17">
        <f t="shared" si="95"/>
        <v>76.960799999999992</v>
      </c>
      <c r="Q706" s="17" t="str">
        <f t="shared" si="96"/>
        <v>Laptop Furniture</v>
      </c>
      <c r="R706" s="17" t="str">
        <f>IF('sales data'!I706&lt;3000,"Low",IF('sales data'!I706&lt;7999, "Medium","High"))</f>
        <v>Low</v>
      </c>
      <c r="S706" s="17" t="str">
        <f t="shared" si="97"/>
        <v>Regular</v>
      </c>
      <c r="T706" s="17">
        <f t="shared" si="98"/>
        <v>2246.7000000000003</v>
      </c>
    </row>
    <row r="707" spans="1:20">
      <c r="A707">
        <v>9759</v>
      </c>
      <c r="B707" s="2">
        <v>45541</v>
      </c>
      <c r="C707" t="s">
        <v>77</v>
      </c>
      <c r="D707" t="s">
        <v>25</v>
      </c>
      <c r="E707" t="s">
        <v>11</v>
      </c>
      <c r="F707" t="s">
        <v>21</v>
      </c>
      <c r="G707">
        <v>6</v>
      </c>
      <c r="H707" s="20">
        <v>530.42999999999995</v>
      </c>
      <c r="I707">
        <v>3182.58</v>
      </c>
      <c r="J707" s="17" t="str">
        <f>IF('Main Data'!I707&gt;=5000,"High", "Low")</f>
        <v>Low</v>
      </c>
      <c r="K707" s="17">
        <f t="shared" ref="K707:K770" si="99">YEAR(B707)</f>
        <v>2024</v>
      </c>
      <c r="L707" s="17" t="str">
        <f t="shared" ref="L707:L770" si="100">PROPER(C707)</f>
        <v>Jennifer Brown</v>
      </c>
      <c r="M707" s="17" t="str">
        <f t="shared" ref="M707:M770" si="101">UPPER(C707)</f>
        <v>JENNIFER BROWN</v>
      </c>
      <c r="N707" s="20">
        <f t="shared" ref="N707:N770" si="102">G707*(H707*0.9)</f>
        <v>2864.3219999999997</v>
      </c>
      <c r="O707" s="20" t="str">
        <f t="shared" ref="O707:O770" si="103">TEXT((B707),"mmm-yyyy")</f>
        <v>Sep-2024</v>
      </c>
      <c r="P707" s="17">
        <f t="shared" ref="P707:P770" si="104">I707*18%</f>
        <v>572.86439999999993</v>
      </c>
      <c r="Q707" s="17" t="str">
        <f t="shared" ref="Q707:Q770" si="105">CONCATENATE(F707," ",E707)</f>
        <v>Notebook Office Supplies</v>
      </c>
      <c r="R707" s="17" t="str">
        <f>IF('sales data'!I707&lt;3000,"Low",IF('sales data'!I707&lt;7999, "Medium","High"))</f>
        <v>Medium</v>
      </c>
      <c r="S707" s="17" t="str">
        <f t="shared" ref="S707:S770" si="106">IF(A707=_xlfn.MINIFS($A$3:$A$1001, $B$2:$B$1000, B707), "First Timer", "Regular")</f>
        <v>Regular</v>
      </c>
      <c r="T707" s="17">
        <f t="shared" si="98"/>
        <v>2842.8199999999997</v>
      </c>
    </row>
    <row r="708" spans="1:20">
      <c r="A708">
        <v>7513</v>
      </c>
      <c r="B708" s="2">
        <v>45541</v>
      </c>
      <c r="C708" t="s">
        <v>264</v>
      </c>
      <c r="D708" t="s">
        <v>10</v>
      </c>
      <c r="E708" t="s">
        <v>11</v>
      </c>
      <c r="F708" t="s">
        <v>21</v>
      </c>
      <c r="G708">
        <v>9</v>
      </c>
      <c r="H708" s="20">
        <v>863.51</v>
      </c>
      <c r="I708">
        <v>7771.59</v>
      </c>
      <c r="J708" s="17" t="str">
        <f>IF('Main Data'!I708&gt;=5000,"High", "Low")</f>
        <v>High</v>
      </c>
      <c r="K708" s="17">
        <f t="shared" si="99"/>
        <v>2024</v>
      </c>
      <c r="L708" s="17" t="str">
        <f t="shared" si="100"/>
        <v>Marilyn Sullivan</v>
      </c>
      <c r="M708" s="17" t="str">
        <f t="shared" si="101"/>
        <v>MARILYN SULLIVAN</v>
      </c>
      <c r="N708" s="20">
        <f t="shared" si="102"/>
        <v>6994.4309999999996</v>
      </c>
      <c r="O708" s="20" t="str">
        <f t="shared" si="103"/>
        <v>Sep-2024</v>
      </c>
      <c r="P708" s="17">
        <f t="shared" si="104"/>
        <v>1398.8861999999999</v>
      </c>
      <c r="Q708" s="17" t="str">
        <f t="shared" si="105"/>
        <v>Notebook Office Supplies</v>
      </c>
      <c r="R708" s="17" t="str">
        <f>IF('sales data'!I708&lt;3000,"Low",IF('sales data'!I708&lt;7999, "Medium","High"))</f>
        <v>Medium</v>
      </c>
      <c r="S708" s="17" t="str">
        <f t="shared" si="106"/>
        <v>First Timer</v>
      </c>
      <c r="T708" s="17">
        <f t="shared" si="98"/>
        <v>3793.91</v>
      </c>
    </row>
    <row r="709" spans="1:20">
      <c r="A709">
        <v>9753</v>
      </c>
      <c r="B709" s="2">
        <v>45542</v>
      </c>
      <c r="C709" t="s">
        <v>175</v>
      </c>
      <c r="D709" t="s">
        <v>31</v>
      </c>
      <c r="E709" t="s">
        <v>11</v>
      </c>
      <c r="F709" t="s">
        <v>29</v>
      </c>
      <c r="G709">
        <v>2</v>
      </c>
      <c r="H709" s="20">
        <v>600.30999999999995</v>
      </c>
      <c r="I709">
        <v>1200.6199999999999</v>
      </c>
      <c r="J709" s="17" t="str">
        <f>IF('Main Data'!I709&gt;=5000,"High", "Low")</f>
        <v>Low</v>
      </c>
      <c r="K709" s="17">
        <f t="shared" si="99"/>
        <v>2024</v>
      </c>
      <c r="L709" s="17" t="str">
        <f t="shared" si="100"/>
        <v>James Orr</v>
      </c>
      <c r="M709" s="17" t="str">
        <f t="shared" si="101"/>
        <v>JAMES ORR</v>
      </c>
      <c r="N709" s="20">
        <f t="shared" si="102"/>
        <v>1080.558</v>
      </c>
      <c r="O709" s="20" t="str">
        <f t="shared" si="103"/>
        <v>Sep-2024</v>
      </c>
      <c r="P709" s="17">
        <f t="shared" si="104"/>
        <v>216.11159999999998</v>
      </c>
      <c r="Q709" s="17" t="str">
        <f t="shared" si="105"/>
        <v>Desk Office Supplies</v>
      </c>
      <c r="R709" s="17" t="str">
        <f>IF('sales data'!I709&lt;3000,"Low",IF('sales data'!I709&lt;7999, "Medium","High"))</f>
        <v>Low</v>
      </c>
      <c r="S709" s="17" t="str">
        <f t="shared" si="106"/>
        <v>Regular</v>
      </c>
      <c r="T709" s="17">
        <f t="shared" ref="T709:T772" si="107">AVERAGE(I707,I708,I709)</f>
        <v>4051.5966666666668</v>
      </c>
    </row>
    <row r="710" spans="1:20">
      <c r="A710">
        <v>8510</v>
      </c>
      <c r="B710" s="2">
        <v>45542</v>
      </c>
      <c r="C710" t="s">
        <v>462</v>
      </c>
      <c r="D710" t="s">
        <v>31</v>
      </c>
      <c r="E710" t="s">
        <v>14</v>
      </c>
      <c r="F710" t="s">
        <v>29</v>
      </c>
      <c r="G710">
        <v>7</v>
      </c>
      <c r="H710" s="20">
        <v>227.02</v>
      </c>
      <c r="I710">
        <v>1589.14</v>
      </c>
      <c r="J710" s="17" t="str">
        <f>IF('Main Data'!I710&gt;=5000,"High", "Low")</f>
        <v>Low</v>
      </c>
      <c r="K710" s="17">
        <f t="shared" si="99"/>
        <v>2024</v>
      </c>
      <c r="L710" s="17" t="str">
        <f t="shared" si="100"/>
        <v>Jasmin Powell</v>
      </c>
      <c r="M710" s="17" t="str">
        <f t="shared" si="101"/>
        <v>JASMIN POWELL</v>
      </c>
      <c r="N710" s="20">
        <f t="shared" si="102"/>
        <v>1430.2260000000001</v>
      </c>
      <c r="O710" s="20" t="str">
        <f t="shared" si="103"/>
        <v>Sep-2024</v>
      </c>
      <c r="P710" s="17">
        <f t="shared" si="104"/>
        <v>286.04520000000002</v>
      </c>
      <c r="Q710" s="17" t="str">
        <f t="shared" si="105"/>
        <v>Desk Furniture</v>
      </c>
      <c r="R710" s="17" t="str">
        <f>IF('sales data'!I710&lt;3000,"Low",IF('sales data'!I710&lt;7999, "Medium","High"))</f>
        <v>Low</v>
      </c>
      <c r="S710" s="17" t="str">
        <f t="shared" si="106"/>
        <v>Regular</v>
      </c>
      <c r="T710" s="17">
        <f t="shared" si="107"/>
        <v>3520.4499999999994</v>
      </c>
    </row>
    <row r="711" spans="1:20">
      <c r="A711">
        <v>7083</v>
      </c>
      <c r="B711" s="2">
        <v>45542</v>
      </c>
      <c r="C711" t="s">
        <v>818</v>
      </c>
      <c r="D711" t="s">
        <v>17</v>
      </c>
      <c r="E711" t="s">
        <v>14</v>
      </c>
      <c r="F711" t="s">
        <v>15</v>
      </c>
      <c r="G711">
        <v>2</v>
      </c>
      <c r="H711" s="20">
        <v>863.39</v>
      </c>
      <c r="I711">
        <v>1726.78</v>
      </c>
      <c r="J711" s="17" t="str">
        <f>IF('Main Data'!I711&gt;=5000,"High", "Low")</f>
        <v>Low</v>
      </c>
      <c r="K711" s="17">
        <f t="shared" si="99"/>
        <v>2024</v>
      </c>
      <c r="L711" s="17" t="str">
        <f t="shared" si="100"/>
        <v>Jennifer Wheeler</v>
      </c>
      <c r="M711" s="17" t="str">
        <f t="shared" si="101"/>
        <v>JENNIFER WHEELER</v>
      </c>
      <c r="N711" s="20">
        <f t="shared" si="102"/>
        <v>1554.1020000000001</v>
      </c>
      <c r="O711" s="20" t="str">
        <f t="shared" si="103"/>
        <v>Sep-2024</v>
      </c>
      <c r="P711" s="17">
        <f t="shared" si="104"/>
        <v>310.82040000000001</v>
      </c>
      <c r="Q711" s="17" t="str">
        <f t="shared" si="105"/>
        <v>Table Furniture</v>
      </c>
      <c r="R711" s="17" t="str">
        <f>IF('sales data'!I711&lt;3000,"Low",IF('sales data'!I711&lt;7999, "Medium","High"))</f>
        <v>Low</v>
      </c>
      <c r="S711" s="17" t="str">
        <f t="shared" si="106"/>
        <v>First Timer</v>
      </c>
      <c r="T711" s="17">
        <f t="shared" si="107"/>
        <v>1505.5133333333333</v>
      </c>
    </row>
    <row r="712" spans="1:20">
      <c r="A712">
        <v>7756</v>
      </c>
      <c r="B712" s="2">
        <v>45543</v>
      </c>
      <c r="C712" t="s">
        <v>261</v>
      </c>
      <c r="D712" t="s">
        <v>10</v>
      </c>
      <c r="E712" t="s">
        <v>20</v>
      </c>
      <c r="F712" t="s">
        <v>35</v>
      </c>
      <c r="G712">
        <v>2</v>
      </c>
      <c r="H712" s="20">
        <v>138.22</v>
      </c>
      <c r="I712">
        <v>276.44</v>
      </c>
      <c r="J712" s="17" t="str">
        <f>IF('Main Data'!I712&gt;=5000,"High", "Low")</f>
        <v>Low</v>
      </c>
      <c r="K712" s="17">
        <f t="shared" si="99"/>
        <v>2024</v>
      </c>
      <c r="L712" s="17" t="str">
        <f t="shared" si="100"/>
        <v>Margaret Morris</v>
      </c>
      <c r="M712" s="17" t="str">
        <f t="shared" si="101"/>
        <v>MARGARET MORRIS</v>
      </c>
      <c r="N712" s="20">
        <f t="shared" si="102"/>
        <v>248.79599999999999</v>
      </c>
      <c r="O712" s="20" t="str">
        <f t="shared" si="103"/>
        <v>Sep-2024</v>
      </c>
      <c r="P712" s="17">
        <f t="shared" si="104"/>
        <v>49.7592</v>
      </c>
      <c r="Q712" s="17" t="str">
        <f t="shared" si="105"/>
        <v>Laptop Electronics</v>
      </c>
      <c r="R712" s="17" t="str">
        <f>IF('sales data'!I712&lt;3000,"Low",IF('sales data'!I712&lt;7999, "Medium","High"))</f>
        <v>Low</v>
      </c>
      <c r="S712" s="17" t="str">
        <f t="shared" si="106"/>
        <v>Regular</v>
      </c>
      <c r="T712" s="17">
        <f t="shared" si="107"/>
        <v>1197.4533333333334</v>
      </c>
    </row>
    <row r="713" spans="1:20">
      <c r="A713">
        <v>4531</v>
      </c>
      <c r="B713" s="2">
        <v>45544</v>
      </c>
      <c r="C713" t="s">
        <v>694</v>
      </c>
      <c r="D713" t="s">
        <v>31</v>
      </c>
      <c r="E713" t="s">
        <v>14</v>
      </c>
      <c r="F713" t="s">
        <v>29</v>
      </c>
      <c r="G713">
        <v>1</v>
      </c>
      <c r="H713" s="20">
        <v>901.02</v>
      </c>
      <c r="I713">
        <v>901.02</v>
      </c>
      <c r="J713" s="17" t="str">
        <f>IF('Main Data'!I713&gt;=5000,"High", "Low")</f>
        <v>Low</v>
      </c>
      <c r="K713" s="17">
        <f t="shared" si="99"/>
        <v>2024</v>
      </c>
      <c r="L713" s="17" t="str">
        <f t="shared" si="100"/>
        <v>Nathan Robles</v>
      </c>
      <c r="M713" s="17" t="str">
        <f t="shared" si="101"/>
        <v>NATHAN ROBLES</v>
      </c>
      <c r="N713" s="20">
        <f t="shared" si="102"/>
        <v>810.91800000000001</v>
      </c>
      <c r="O713" s="20" t="str">
        <f t="shared" si="103"/>
        <v>Sep-2024</v>
      </c>
      <c r="P713" s="17">
        <f t="shared" si="104"/>
        <v>162.18359999999998</v>
      </c>
      <c r="Q713" s="17" t="str">
        <f t="shared" si="105"/>
        <v>Desk Furniture</v>
      </c>
      <c r="R713" s="17" t="str">
        <f>IF('sales data'!I713&lt;3000,"Low",IF('sales data'!I713&lt;7999, "Medium","High"))</f>
        <v>Low</v>
      </c>
      <c r="S713" s="17" t="str">
        <f t="shared" si="106"/>
        <v>Regular</v>
      </c>
      <c r="T713" s="17">
        <f t="shared" si="107"/>
        <v>968.07999999999993</v>
      </c>
    </row>
    <row r="714" spans="1:20">
      <c r="A714">
        <v>3140</v>
      </c>
      <c r="B714" s="2">
        <v>45545</v>
      </c>
      <c r="C714" t="s">
        <v>196</v>
      </c>
      <c r="D714" t="s">
        <v>31</v>
      </c>
      <c r="E714" t="s">
        <v>20</v>
      </c>
      <c r="F714" t="s">
        <v>15</v>
      </c>
      <c r="G714">
        <v>7</v>
      </c>
      <c r="H714" s="20">
        <v>939.68</v>
      </c>
      <c r="I714">
        <v>6577.7599999999993</v>
      </c>
      <c r="J714" s="17" t="str">
        <f>IF('Main Data'!I714&gt;=5000,"High", "Low")</f>
        <v>High</v>
      </c>
      <c r="K714" s="17">
        <f t="shared" si="99"/>
        <v>2024</v>
      </c>
      <c r="L714" s="17" t="str">
        <f t="shared" si="100"/>
        <v>Cole Torres</v>
      </c>
      <c r="M714" s="17" t="str">
        <f t="shared" si="101"/>
        <v>COLE TORRES</v>
      </c>
      <c r="N714" s="20">
        <f t="shared" si="102"/>
        <v>5919.9840000000004</v>
      </c>
      <c r="O714" s="20" t="str">
        <f t="shared" si="103"/>
        <v>Sep-2024</v>
      </c>
      <c r="P714" s="17">
        <f t="shared" si="104"/>
        <v>1183.9967999999999</v>
      </c>
      <c r="Q714" s="17" t="str">
        <f t="shared" si="105"/>
        <v>Table Electronics</v>
      </c>
      <c r="R714" s="17" t="str">
        <f>IF('sales data'!I714&lt;3000,"Low",IF('sales data'!I714&lt;7999, "Medium","High"))</f>
        <v>Medium</v>
      </c>
      <c r="S714" s="17" t="str">
        <f t="shared" si="106"/>
        <v>Regular</v>
      </c>
      <c r="T714" s="17">
        <f t="shared" si="107"/>
        <v>2585.0733333333333</v>
      </c>
    </row>
    <row r="715" spans="1:20">
      <c r="A715">
        <v>6120</v>
      </c>
      <c r="B715" s="2">
        <v>45545</v>
      </c>
      <c r="C715" t="s">
        <v>559</v>
      </c>
      <c r="D715" t="s">
        <v>25</v>
      </c>
      <c r="E715" t="s">
        <v>14</v>
      </c>
      <c r="F715" t="s">
        <v>15</v>
      </c>
      <c r="G715">
        <v>5</v>
      </c>
      <c r="H715" s="20">
        <v>156.86000000000001</v>
      </c>
      <c r="I715">
        <v>784.30000000000007</v>
      </c>
      <c r="J715" s="17" t="str">
        <f>IF('Main Data'!I715&gt;=5000,"High", "Low")</f>
        <v>Low</v>
      </c>
      <c r="K715" s="17">
        <f t="shared" si="99"/>
        <v>2024</v>
      </c>
      <c r="L715" s="17" t="str">
        <f t="shared" si="100"/>
        <v>Amber Allison</v>
      </c>
      <c r="M715" s="17" t="str">
        <f t="shared" si="101"/>
        <v>AMBER ALLISON</v>
      </c>
      <c r="N715" s="20">
        <f t="shared" si="102"/>
        <v>705.87</v>
      </c>
      <c r="O715" s="20" t="str">
        <f t="shared" si="103"/>
        <v>Sep-2024</v>
      </c>
      <c r="P715" s="17">
        <f t="shared" si="104"/>
        <v>141.17400000000001</v>
      </c>
      <c r="Q715" s="17" t="str">
        <f t="shared" si="105"/>
        <v>Table Furniture</v>
      </c>
      <c r="R715" s="17" t="str">
        <f>IF('sales data'!I715&lt;3000,"Low",IF('sales data'!I715&lt;7999, "Medium","High"))</f>
        <v>Low</v>
      </c>
      <c r="S715" s="17" t="str">
        <f t="shared" si="106"/>
        <v>First Timer</v>
      </c>
      <c r="T715" s="17">
        <f t="shared" si="107"/>
        <v>2754.3599999999992</v>
      </c>
    </row>
    <row r="716" spans="1:20">
      <c r="A716">
        <v>7232</v>
      </c>
      <c r="B716" s="2">
        <v>45546</v>
      </c>
      <c r="C716" t="s">
        <v>516</v>
      </c>
      <c r="D716" t="s">
        <v>31</v>
      </c>
      <c r="E716" t="s">
        <v>11</v>
      </c>
      <c r="F716" t="s">
        <v>26</v>
      </c>
      <c r="G716">
        <v>6</v>
      </c>
      <c r="H716" s="20">
        <v>597.02</v>
      </c>
      <c r="I716">
        <v>3582.12</v>
      </c>
      <c r="J716" s="17" t="str">
        <f>IF('Main Data'!I716&gt;=5000,"High", "Low")</f>
        <v>Low</v>
      </c>
      <c r="K716" s="17">
        <f t="shared" si="99"/>
        <v>2024</v>
      </c>
      <c r="L716" s="17" t="str">
        <f t="shared" si="100"/>
        <v>Brian Nguyen</v>
      </c>
      <c r="M716" s="17" t="str">
        <f t="shared" si="101"/>
        <v>BRIAN NGUYEN</v>
      </c>
      <c r="N716" s="20">
        <f t="shared" si="102"/>
        <v>3223.9079999999999</v>
      </c>
      <c r="O716" s="20" t="str">
        <f t="shared" si="103"/>
        <v>Sep-2024</v>
      </c>
      <c r="P716" s="17">
        <f t="shared" si="104"/>
        <v>644.78159999999991</v>
      </c>
      <c r="Q716" s="17" t="str">
        <f t="shared" si="105"/>
        <v>Printer Office Supplies</v>
      </c>
      <c r="R716" s="17" t="str">
        <f>IF('sales data'!I716&lt;3000,"Low",IF('sales data'!I716&lt;7999, "Medium","High"))</f>
        <v>Medium</v>
      </c>
      <c r="S716" s="17" t="str">
        <f t="shared" si="106"/>
        <v>Regular</v>
      </c>
      <c r="T716" s="17">
        <f t="shared" si="107"/>
        <v>3648.06</v>
      </c>
    </row>
    <row r="717" spans="1:20">
      <c r="A717">
        <v>5647</v>
      </c>
      <c r="B717" s="2">
        <v>45547</v>
      </c>
      <c r="C717" t="s">
        <v>373</v>
      </c>
      <c r="D717" t="s">
        <v>17</v>
      </c>
      <c r="E717" t="s">
        <v>11</v>
      </c>
      <c r="F717" t="s">
        <v>29</v>
      </c>
      <c r="G717">
        <v>5</v>
      </c>
      <c r="H717" s="20">
        <v>655.15</v>
      </c>
      <c r="I717">
        <v>3275.75</v>
      </c>
      <c r="J717" s="17" t="str">
        <f>IF('Main Data'!I717&gt;=5000,"High", "Low")</f>
        <v>Low</v>
      </c>
      <c r="K717" s="17">
        <f t="shared" si="99"/>
        <v>2024</v>
      </c>
      <c r="L717" s="17" t="str">
        <f t="shared" si="100"/>
        <v>Ryan Woodward</v>
      </c>
      <c r="M717" s="17" t="str">
        <f t="shared" si="101"/>
        <v>RYAN WOODWARD</v>
      </c>
      <c r="N717" s="20">
        <f t="shared" si="102"/>
        <v>2948.1750000000002</v>
      </c>
      <c r="O717" s="20" t="str">
        <f t="shared" si="103"/>
        <v>Sep-2024</v>
      </c>
      <c r="P717" s="17">
        <f t="shared" si="104"/>
        <v>589.63499999999999</v>
      </c>
      <c r="Q717" s="17" t="str">
        <f t="shared" si="105"/>
        <v>Desk Office Supplies</v>
      </c>
      <c r="R717" s="17" t="str">
        <f>IF('sales data'!I717&lt;3000,"Low",IF('sales data'!I717&lt;7999, "Medium","High"))</f>
        <v>Medium</v>
      </c>
      <c r="S717" s="17" t="str">
        <f t="shared" si="106"/>
        <v>Regular</v>
      </c>
      <c r="T717" s="17">
        <f t="shared" si="107"/>
        <v>2547.39</v>
      </c>
    </row>
    <row r="718" spans="1:20">
      <c r="A718">
        <v>6399</v>
      </c>
      <c r="B718" s="2">
        <v>45548</v>
      </c>
      <c r="C718" t="s">
        <v>645</v>
      </c>
      <c r="D718" t="s">
        <v>31</v>
      </c>
      <c r="E718" t="s">
        <v>11</v>
      </c>
      <c r="F718" t="s">
        <v>18</v>
      </c>
      <c r="G718">
        <v>2</v>
      </c>
      <c r="H718" s="20">
        <v>814.86</v>
      </c>
      <c r="I718">
        <v>1629.72</v>
      </c>
      <c r="J718" s="17" t="str">
        <f>IF('Main Data'!I718&gt;=5000,"High", "Low")</f>
        <v>Low</v>
      </c>
      <c r="K718" s="17">
        <f t="shared" si="99"/>
        <v>2024</v>
      </c>
      <c r="L718" s="17" t="str">
        <f t="shared" si="100"/>
        <v>Robert Arnold</v>
      </c>
      <c r="M718" s="17" t="str">
        <f t="shared" si="101"/>
        <v>ROBERT ARNOLD</v>
      </c>
      <c r="N718" s="20">
        <f t="shared" si="102"/>
        <v>1466.748</v>
      </c>
      <c r="O718" s="20" t="str">
        <f t="shared" si="103"/>
        <v>Sep-2024</v>
      </c>
      <c r="P718" s="17">
        <f t="shared" si="104"/>
        <v>293.34960000000001</v>
      </c>
      <c r="Q718" s="17" t="str">
        <f t="shared" si="105"/>
        <v>Pen Office Supplies</v>
      </c>
      <c r="R718" s="17" t="str">
        <f>IF('sales data'!I718&lt;3000,"Low",IF('sales data'!I718&lt;7999, "Medium","High"))</f>
        <v>Low</v>
      </c>
      <c r="S718" s="17" t="str">
        <f t="shared" si="106"/>
        <v>Regular</v>
      </c>
      <c r="T718" s="17">
        <f t="shared" si="107"/>
        <v>2829.1966666666667</v>
      </c>
    </row>
    <row r="719" spans="1:20">
      <c r="A719">
        <v>1909</v>
      </c>
      <c r="B719" s="2">
        <v>45548</v>
      </c>
      <c r="C719" t="s">
        <v>656</v>
      </c>
      <c r="D719" t="s">
        <v>31</v>
      </c>
      <c r="E719" t="s">
        <v>14</v>
      </c>
      <c r="F719" t="s">
        <v>21</v>
      </c>
      <c r="G719">
        <v>5</v>
      </c>
      <c r="H719" s="20">
        <v>935.09</v>
      </c>
      <c r="I719">
        <v>4675.45</v>
      </c>
      <c r="J719" s="17" t="str">
        <f>IF('Main Data'!I719&gt;=5000,"High", "Low")</f>
        <v>Low</v>
      </c>
      <c r="K719" s="17">
        <f t="shared" si="99"/>
        <v>2024</v>
      </c>
      <c r="L719" s="17" t="str">
        <f t="shared" si="100"/>
        <v>Richard Sanchez</v>
      </c>
      <c r="M719" s="17" t="str">
        <f t="shared" si="101"/>
        <v>RICHARD SANCHEZ</v>
      </c>
      <c r="N719" s="20">
        <f t="shared" si="102"/>
        <v>4207.9049999999997</v>
      </c>
      <c r="O719" s="20" t="str">
        <f t="shared" si="103"/>
        <v>Sep-2024</v>
      </c>
      <c r="P719" s="17">
        <f t="shared" si="104"/>
        <v>841.5809999999999</v>
      </c>
      <c r="Q719" s="17" t="str">
        <f t="shared" si="105"/>
        <v>Notebook Furniture</v>
      </c>
      <c r="R719" s="17" t="str">
        <f>IF('sales data'!I719&lt;3000,"Low",IF('sales data'!I719&lt;7999, "Medium","High"))</f>
        <v>Medium</v>
      </c>
      <c r="S719" s="17" t="str">
        <f t="shared" si="106"/>
        <v>First Timer</v>
      </c>
      <c r="T719" s="17">
        <f t="shared" si="107"/>
        <v>3193.64</v>
      </c>
    </row>
    <row r="720" spans="1:20">
      <c r="A720">
        <v>8700</v>
      </c>
      <c r="B720" s="2">
        <v>45549</v>
      </c>
      <c r="C720" t="s">
        <v>595</v>
      </c>
      <c r="D720" t="s">
        <v>25</v>
      </c>
      <c r="E720" t="s">
        <v>20</v>
      </c>
      <c r="F720" t="s">
        <v>15</v>
      </c>
      <c r="G720">
        <v>9</v>
      </c>
      <c r="H720" s="20">
        <v>399.93</v>
      </c>
      <c r="I720">
        <v>3599.37</v>
      </c>
      <c r="J720" s="17" t="str">
        <f>IF('Main Data'!I720&gt;=5000,"High", "Low")</f>
        <v>Low</v>
      </c>
      <c r="K720" s="17">
        <f t="shared" si="99"/>
        <v>2024</v>
      </c>
      <c r="L720" s="17" t="str">
        <f t="shared" si="100"/>
        <v>Lisa Price</v>
      </c>
      <c r="M720" s="17" t="str">
        <f t="shared" si="101"/>
        <v>LISA PRICE</v>
      </c>
      <c r="N720" s="20">
        <f t="shared" si="102"/>
        <v>3239.433</v>
      </c>
      <c r="O720" s="20" t="str">
        <f t="shared" si="103"/>
        <v>Sep-2024</v>
      </c>
      <c r="P720" s="17">
        <f t="shared" si="104"/>
        <v>647.88659999999993</v>
      </c>
      <c r="Q720" s="17" t="str">
        <f t="shared" si="105"/>
        <v>Table Electronics</v>
      </c>
      <c r="R720" s="17" t="str">
        <f>IF('sales data'!I720&lt;3000,"Low",IF('sales data'!I720&lt;7999, "Medium","High"))</f>
        <v>Medium</v>
      </c>
      <c r="S720" s="17" t="str">
        <f t="shared" si="106"/>
        <v>Regular</v>
      </c>
      <c r="T720" s="17">
        <f t="shared" si="107"/>
        <v>3301.5133333333338</v>
      </c>
    </row>
    <row r="721" spans="1:20">
      <c r="A721">
        <v>8358</v>
      </c>
      <c r="B721" s="2">
        <v>45551</v>
      </c>
      <c r="C721" t="s">
        <v>201</v>
      </c>
      <c r="D721" t="s">
        <v>25</v>
      </c>
      <c r="E721" t="s">
        <v>20</v>
      </c>
      <c r="F721" t="s">
        <v>29</v>
      </c>
      <c r="G721">
        <v>5</v>
      </c>
      <c r="H721" s="20">
        <v>407.91</v>
      </c>
      <c r="I721">
        <v>2039.55</v>
      </c>
      <c r="J721" s="17" t="str">
        <f>IF('Main Data'!I721&gt;=5000,"High", "Low")</f>
        <v>Low</v>
      </c>
      <c r="K721" s="17">
        <f t="shared" si="99"/>
        <v>2024</v>
      </c>
      <c r="L721" s="17" t="str">
        <f t="shared" si="100"/>
        <v>Joseph Vaughn</v>
      </c>
      <c r="M721" s="17" t="str">
        <f t="shared" si="101"/>
        <v>JOSEPH VAUGHN</v>
      </c>
      <c r="N721" s="20">
        <f t="shared" si="102"/>
        <v>1835.5950000000003</v>
      </c>
      <c r="O721" s="20" t="str">
        <f t="shared" si="103"/>
        <v>Sep-2024</v>
      </c>
      <c r="P721" s="17">
        <f t="shared" si="104"/>
        <v>367.11899999999997</v>
      </c>
      <c r="Q721" s="17" t="str">
        <f t="shared" si="105"/>
        <v>Desk Electronics</v>
      </c>
      <c r="R721" s="17" t="str">
        <f>IF('sales data'!I721&lt;3000,"Low",IF('sales data'!I721&lt;7999, "Medium","High"))</f>
        <v>Low</v>
      </c>
      <c r="S721" s="17" t="str">
        <f t="shared" si="106"/>
        <v>Regular</v>
      </c>
      <c r="T721" s="17">
        <f t="shared" si="107"/>
        <v>3438.123333333333</v>
      </c>
    </row>
    <row r="722" spans="1:20">
      <c r="A722">
        <v>8391</v>
      </c>
      <c r="B722" s="2">
        <v>45551</v>
      </c>
      <c r="C722" t="s">
        <v>217</v>
      </c>
      <c r="D722" t="s">
        <v>10</v>
      </c>
      <c r="E722" t="s">
        <v>14</v>
      </c>
      <c r="F722" t="s">
        <v>26</v>
      </c>
      <c r="G722">
        <v>9</v>
      </c>
      <c r="H722" s="20">
        <v>987.85</v>
      </c>
      <c r="I722">
        <v>8890.65</v>
      </c>
      <c r="J722" s="17" t="str">
        <f>IF('Main Data'!I722&gt;=5000,"High", "Low")</f>
        <v>High</v>
      </c>
      <c r="K722" s="17">
        <f t="shared" si="99"/>
        <v>2024</v>
      </c>
      <c r="L722" s="17" t="str">
        <f t="shared" si="100"/>
        <v>Andrew Smith</v>
      </c>
      <c r="M722" s="17" t="str">
        <f t="shared" si="101"/>
        <v>ANDREW SMITH</v>
      </c>
      <c r="N722" s="20">
        <f t="shared" si="102"/>
        <v>8001.5850000000009</v>
      </c>
      <c r="O722" s="20" t="str">
        <f t="shared" si="103"/>
        <v>Sep-2024</v>
      </c>
      <c r="P722" s="17">
        <f t="shared" si="104"/>
        <v>1600.3169999999998</v>
      </c>
      <c r="Q722" s="17" t="str">
        <f t="shared" si="105"/>
        <v>Printer Furniture</v>
      </c>
      <c r="R722" s="17" t="str">
        <f>IF('sales data'!I722&lt;3000,"Low",IF('sales data'!I722&lt;7999, "Medium","High"))</f>
        <v>High</v>
      </c>
      <c r="S722" s="17" t="str">
        <f t="shared" si="106"/>
        <v>Regular</v>
      </c>
      <c r="T722" s="17">
        <f t="shared" si="107"/>
        <v>4843.1899999999996</v>
      </c>
    </row>
    <row r="723" spans="1:20">
      <c r="A723">
        <v>3673</v>
      </c>
      <c r="B723" s="2">
        <v>45551</v>
      </c>
      <c r="C723" t="s">
        <v>866</v>
      </c>
      <c r="D723" t="s">
        <v>31</v>
      </c>
      <c r="E723" t="s">
        <v>20</v>
      </c>
      <c r="F723" t="s">
        <v>21</v>
      </c>
      <c r="G723">
        <v>4</v>
      </c>
      <c r="H723" s="20">
        <v>887.74</v>
      </c>
      <c r="I723">
        <v>3550.96</v>
      </c>
      <c r="J723" s="17" t="str">
        <f>IF('Main Data'!I723&gt;=5000,"High", "Low")</f>
        <v>Low</v>
      </c>
      <c r="K723" s="17">
        <f t="shared" si="99"/>
        <v>2024</v>
      </c>
      <c r="L723" s="17" t="str">
        <f t="shared" si="100"/>
        <v>Alexis Valdez</v>
      </c>
      <c r="M723" s="17" t="str">
        <f t="shared" si="101"/>
        <v>ALEXIS VALDEZ</v>
      </c>
      <c r="N723" s="20">
        <f t="shared" si="102"/>
        <v>3195.864</v>
      </c>
      <c r="O723" s="20" t="str">
        <f t="shared" si="103"/>
        <v>Sep-2024</v>
      </c>
      <c r="P723" s="17">
        <f t="shared" si="104"/>
        <v>639.17279999999994</v>
      </c>
      <c r="Q723" s="17" t="str">
        <f t="shared" si="105"/>
        <v>Notebook Electronics</v>
      </c>
      <c r="R723" s="17" t="str">
        <f>IF('sales data'!I723&lt;3000,"Low",IF('sales data'!I723&lt;7999, "Medium","High"))</f>
        <v>Medium</v>
      </c>
      <c r="S723" s="17" t="str">
        <f t="shared" si="106"/>
        <v>First Timer</v>
      </c>
      <c r="T723" s="17">
        <f t="shared" si="107"/>
        <v>4827.0533333333333</v>
      </c>
    </row>
    <row r="724" spans="1:20">
      <c r="A724">
        <v>5915</v>
      </c>
      <c r="B724" s="2">
        <v>45552</v>
      </c>
      <c r="C724" t="s">
        <v>476</v>
      </c>
      <c r="D724" t="s">
        <v>25</v>
      </c>
      <c r="E724" t="s">
        <v>14</v>
      </c>
      <c r="F724" t="s">
        <v>29</v>
      </c>
      <c r="G724">
        <v>9</v>
      </c>
      <c r="H724" s="20">
        <v>683.43</v>
      </c>
      <c r="I724">
        <v>6150.87</v>
      </c>
      <c r="J724" s="17" t="str">
        <f>IF('Main Data'!I724&gt;=5000,"High", "Low")</f>
        <v>High</v>
      </c>
      <c r="K724" s="17">
        <f t="shared" si="99"/>
        <v>2024</v>
      </c>
      <c r="L724" s="17" t="str">
        <f t="shared" si="100"/>
        <v>Benjamin Phillips</v>
      </c>
      <c r="M724" s="17" t="str">
        <f t="shared" si="101"/>
        <v>BENJAMIN PHILLIPS</v>
      </c>
      <c r="N724" s="20">
        <f t="shared" si="102"/>
        <v>5535.7829999999994</v>
      </c>
      <c r="O724" s="20" t="str">
        <f t="shared" si="103"/>
        <v>Sep-2024</v>
      </c>
      <c r="P724" s="17">
        <f t="shared" si="104"/>
        <v>1107.1566</v>
      </c>
      <c r="Q724" s="17" t="str">
        <f t="shared" si="105"/>
        <v>Desk Furniture</v>
      </c>
      <c r="R724" s="17" t="str">
        <f>IF('sales data'!I724&lt;3000,"Low",IF('sales data'!I724&lt;7999, "Medium","High"))</f>
        <v>Medium</v>
      </c>
      <c r="S724" s="17" t="str">
        <f t="shared" si="106"/>
        <v>Regular</v>
      </c>
      <c r="T724" s="17">
        <f t="shared" si="107"/>
        <v>6197.4933333333329</v>
      </c>
    </row>
    <row r="725" spans="1:20">
      <c r="A725">
        <v>6658</v>
      </c>
      <c r="B725" s="2">
        <v>45555</v>
      </c>
      <c r="C725" t="s">
        <v>76</v>
      </c>
      <c r="D725" t="s">
        <v>10</v>
      </c>
      <c r="E725" t="s">
        <v>20</v>
      </c>
      <c r="F725" t="s">
        <v>15</v>
      </c>
      <c r="G725">
        <v>6</v>
      </c>
      <c r="H725" s="20">
        <v>984.56</v>
      </c>
      <c r="I725">
        <v>5907.36</v>
      </c>
      <c r="J725" s="17" t="str">
        <f>IF('Main Data'!I725&gt;=5000,"High", "Low")</f>
        <v>High</v>
      </c>
      <c r="K725" s="17">
        <f t="shared" si="99"/>
        <v>2024</v>
      </c>
      <c r="L725" s="17" t="str">
        <f t="shared" si="100"/>
        <v>Michelle Sanders</v>
      </c>
      <c r="M725" s="17" t="str">
        <f t="shared" si="101"/>
        <v>MICHELLE SANDERS</v>
      </c>
      <c r="N725" s="20">
        <f t="shared" si="102"/>
        <v>5316.6239999999998</v>
      </c>
      <c r="O725" s="20" t="str">
        <f t="shared" si="103"/>
        <v>Sep-2024</v>
      </c>
      <c r="P725" s="17">
        <f t="shared" si="104"/>
        <v>1063.3247999999999</v>
      </c>
      <c r="Q725" s="17" t="str">
        <f t="shared" si="105"/>
        <v>Table Electronics</v>
      </c>
      <c r="R725" s="17" t="str">
        <f>IF('sales data'!I725&lt;3000,"Low",IF('sales data'!I725&lt;7999, "Medium","High"))</f>
        <v>Medium</v>
      </c>
      <c r="S725" s="17" t="str">
        <f t="shared" si="106"/>
        <v>Regular</v>
      </c>
      <c r="T725" s="17">
        <f t="shared" si="107"/>
        <v>5203.0633333333326</v>
      </c>
    </row>
    <row r="726" spans="1:20">
      <c r="A726">
        <v>5045</v>
      </c>
      <c r="B726" s="2">
        <v>45555</v>
      </c>
      <c r="C726" t="s">
        <v>127</v>
      </c>
      <c r="D726" t="s">
        <v>10</v>
      </c>
      <c r="E726" t="s">
        <v>14</v>
      </c>
      <c r="F726" t="s">
        <v>12</v>
      </c>
      <c r="G726">
        <v>1</v>
      </c>
      <c r="H726" s="20">
        <v>84.39</v>
      </c>
      <c r="I726">
        <v>84.39</v>
      </c>
      <c r="J726" s="17" t="str">
        <f>IF('Main Data'!I726&gt;=5000,"High", "Low")</f>
        <v>Low</v>
      </c>
      <c r="K726" s="17">
        <f t="shared" si="99"/>
        <v>2024</v>
      </c>
      <c r="L726" s="17" t="str">
        <f t="shared" si="100"/>
        <v>Karen Hill</v>
      </c>
      <c r="M726" s="17" t="str">
        <f t="shared" si="101"/>
        <v>KAREN HILL</v>
      </c>
      <c r="N726" s="20">
        <f t="shared" si="102"/>
        <v>75.951000000000008</v>
      </c>
      <c r="O726" s="20" t="str">
        <f t="shared" si="103"/>
        <v>Sep-2024</v>
      </c>
      <c r="P726" s="17">
        <f t="shared" si="104"/>
        <v>15.190199999999999</v>
      </c>
      <c r="Q726" s="17" t="str">
        <f t="shared" si="105"/>
        <v>Monitor Furniture</v>
      </c>
      <c r="R726" s="17" t="str">
        <f>IF('sales data'!I726&lt;3000,"Low",IF('sales data'!I726&lt;7999, "Medium","High"))</f>
        <v>Low</v>
      </c>
      <c r="S726" s="17" t="str">
        <f t="shared" si="106"/>
        <v>Regular</v>
      </c>
      <c r="T726" s="17">
        <f t="shared" si="107"/>
        <v>4047.5399999999995</v>
      </c>
    </row>
    <row r="727" spans="1:20">
      <c r="A727">
        <v>1493</v>
      </c>
      <c r="B727" s="2">
        <v>45556</v>
      </c>
      <c r="C727" t="s">
        <v>122</v>
      </c>
      <c r="D727" t="s">
        <v>17</v>
      </c>
      <c r="E727" t="s">
        <v>11</v>
      </c>
      <c r="F727" t="s">
        <v>43</v>
      </c>
      <c r="G727">
        <v>3</v>
      </c>
      <c r="H727" s="20">
        <v>501.4</v>
      </c>
      <c r="I727">
        <v>1504.2</v>
      </c>
      <c r="J727" s="17" t="str">
        <f>IF('Main Data'!I727&gt;=5000,"High", "Low")</f>
        <v>Low</v>
      </c>
      <c r="K727" s="17">
        <f t="shared" si="99"/>
        <v>2024</v>
      </c>
      <c r="L727" s="17" t="str">
        <f t="shared" si="100"/>
        <v>Jeremy Peterson</v>
      </c>
      <c r="M727" s="17" t="str">
        <f t="shared" si="101"/>
        <v>JEREMY PETERSON</v>
      </c>
      <c r="N727" s="20">
        <f t="shared" si="102"/>
        <v>1353.78</v>
      </c>
      <c r="O727" s="20" t="str">
        <f t="shared" si="103"/>
        <v>Sep-2024</v>
      </c>
      <c r="P727" s="17">
        <f t="shared" si="104"/>
        <v>270.75599999999997</v>
      </c>
      <c r="Q727" s="17" t="str">
        <f t="shared" si="105"/>
        <v>Chair Office Supplies</v>
      </c>
      <c r="R727" s="17" t="str">
        <f>IF('sales data'!I727&lt;3000,"Low",IF('sales data'!I727&lt;7999, "Medium","High"))</f>
        <v>Low</v>
      </c>
      <c r="S727" s="17" t="str">
        <f t="shared" si="106"/>
        <v>Regular</v>
      </c>
      <c r="T727" s="17">
        <f t="shared" si="107"/>
        <v>2498.65</v>
      </c>
    </row>
    <row r="728" spans="1:20">
      <c r="A728">
        <v>4192</v>
      </c>
      <c r="B728" s="2">
        <v>45558</v>
      </c>
      <c r="C728" t="s">
        <v>331</v>
      </c>
      <c r="D728" t="s">
        <v>10</v>
      </c>
      <c r="E728" t="s">
        <v>11</v>
      </c>
      <c r="F728" t="s">
        <v>12</v>
      </c>
      <c r="G728">
        <v>8</v>
      </c>
      <c r="H728" s="20">
        <v>76.680000000000007</v>
      </c>
      <c r="I728">
        <v>613.44000000000005</v>
      </c>
      <c r="J728" s="17" t="str">
        <f>IF('Main Data'!I728&gt;=5000,"High", "Low")</f>
        <v>Low</v>
      </c>
      <c r="K728" s="17">
        <f t="shared" si="99"/>
        <v>2024</v>
      </c>
      <c r="L728" s="17" t="str">
        <f t="shared" si="100"/>
        <v>Jonathan Espinoza</v>
      </c>
      <c r="M728" s="17" t="str">
        <f t="shared" si="101"/>
        <v>JONATHAN ESPINOZA</v>
      </c>
      <c r="N728" s="20">
        <f t="shared" si="102"/>
        <v>552.09600000000012</v>
      </c>
      <c r="O728" s="20" t="str">
        <f t="shared" si="103"/>
        <v>Sep-2024</v>
      </c>
      <c r="P728" s="17">
        <f t="shared" si="104"/>
        <v>110.4192</v>
      </c>
      <c r="Q728" s="17" t="str">
        <f t="shared" si="105"/>
        <v>Monitor Office Supplies</v>
      </c>
      <c r="R728" s="17" t="str">
        <f>IF('sales data'!I728&lt;3000,"Low",IF('sales data'!I728&lt;7999, "Medium","High"))</f>
        <v>Low</v>
      </c>
      <c r="S728" s="17" t="str">
        <f t="shared" si="106"/>
        <v>Regular</v>
      </c>
      <c r="T728" s="17">
        <f t="shared" si="107"/>
        <v>734.0100000000001</v>
      </c>
    </row>
    <row r="729" spans="1:20">
      <c r="A729">
        <v>2970</v>
      </c>
      <c r="B729" s="2">
        <v>45559</v>
      </c>
      <c r="C729" t="s">
        <v>412</v>
      </c>
      <c r="D729" t="s">
        <v>31</v>
      </c>
      <c r="E729" t="s">
        <v>20</v>
      </c>
      <c r="F729" t="s">
        <v>26</v>
      </c>
      <c r="G729">
        <v>7</v>
      </c>
      <c r="H729" s="20">
        <v>49.22</v>
      </c>
      <c r="I729">
        <v>344.54</v>
      </c>
      <c r="J729" s="17" t="str">
        <f>IF('Main Data'!I729&gt;=5000,"High", "Low")</f>
        <v>Low</v>
      </c>
      <c r="K729" s="17">
        <f t="shared" si="99"/>
        <v>2024</v>
      </c>
      <c r="L729" s="17" t="str">
        <f t="shared" si="100"/>
        <v>John Riggs</v>
      </c>
      <c r="M729" s="17" t="str">
        <f t="shared" si="101"/>
        <v>JOHN RIGGS</v>
      </c>
      <c r="N729" s="20">
        <f t="shared" si="102"/>
        <v>310.08600000000001</v>
      </c>
      <c r="O729" s="20" t="str">
        <f t="shared" si="103"/>
        <v>Sep-2024</v>
      </c>
      <c r="P729" s="17">
        <f t="shared" si="104"/>
        <v>62.017200000000003</v>
      </c>
      <c r="Q729" s="17" t="str">
        <f t="shared" si="105"/>
        <v>Printer Electronics</v>
      </c>
      <c r="R729" s="17" t="str">
        <f>IF('sales data'!I729&lt;3000,"Low",IF('sales data'!I729&lt;7999, "Medium","High"))</f>
        <v>Low</v>
      </c>
      <c r="S729" s="17" t="str">
        <f t="shared" si="106"/>
        <v>Regular</v>
      </c>
      <c r="T729" s="17">
        <f t="shared" si="107"/>
        <v>820.7266666666668</v>
      </c>
    </row>
    <row r="730" spans="1:20">
      <c r="A730">
        <v>9857</v>
      </c>
      <c r="B730" s="2">
        <v>45560</v>
      </c>
      <c r="C730" t="s">
        <v>285</v>
      </c>
      <c r="D730" t="s">
        <v>31</v>
      </c>
      <c r="E730" t="s">
        <v>11</v>
      </c>
      <c r="F730" t="s">
        <v>21</v>
      </c>
      <c r="G730">
        <v>8</v>
      </c>
      <c r="H730" s="20">
        <v>570.07000000000005</v>
      </c>
      <c r="I730">
        <v>4560.5600000000004</v>
      </c>
      <c r="J730" s="17" t="str">
        <f>IF('Main Data'!I730&gt;=5000,"High", "Low")</f>
        <v>Low</v>
      </c>
      <c r="K730" s="17">
        <f t="shared" si="99"/>
        <v>2024</v>
      </c>
      <c r="L730" s="17" t="str">
        <f t="shared" si="100"/>
        <v>Brittany Williams</v>
      </c>
      <c r="M730" s="17" t="str">
        <f t="shared" si="101"/>
        <v>BRITTANY WILLIAMS</v>
      </c>
      <c r="N730" s="20">
        <f t="shared" si="102"/>
        <v>4104.5040000000008</v>
      </c>
      <c r="O730" s="20" t="str">
        <f t="shared" si="103"/>
        <v>Sep-2024</v>
      </c>
      <c r="P730" s="17">
        <f t="shared" si="104"/>
        <v>820.9008</v>
      </c>
      <c r="Q730" s="17" t="str">
        <f t="shared" si="105"/>
        <v>Notebook Office Supplies</v>
      </c>
      <c r="R730" s="17" t="str">
        <f>IF('sales data'!I730&lt;3000,"Low",IF('sales data'!I730&lt;7999, "Medium","High"))</f>
        <v>Medium</v>
      </c>
      <c r="S730" s="17" t="str">
        <f t="shared" si="106"/>
        <v>Regular</v>
      </c>
      <c r="T730" s="17">
        <f t="shared" si="107"/>
        <v>1839.5133333333335</v>
      </c>
    </row>
    <row r="731" spans="1:20">
      <c r="A731">
        <v>8706</v>
      </c>
      <c r="B731" s="2">
        <v>45560</v>
      </c>
      <c r="C731" t="s">
        <v>292</v>
      </c>
      <c r="D731" t="s">
        <v>10</v>
      </c>
      <c r="E731" t="s">
        <v>14</v>
      </c>
      <c r="F731" t="s">
        <v>35</v>
      </c>
      <c r="G731">
        <v>4</v>
      </c>
      <c r="H731" s="20">
        <v>711.28</v>
      </c>
      <c r="I731">
        <v>2845.12</v>
      </c>
      <c r="J731" s="17" t="str">
        <f>IF('Main Data'!I731&gt;=5000,"High", "Low")</f>
        <v>Low</v>
      </c>
      <c r="K731" s="17">
        <f t="shared" si="99"/>
        <v>2024</v>
      </c>
      <c r="L731" s="17" t="str">
        <f t="shared" si="100"/>
        <v>Dr. Daniel Lee</v>
      </c>
      <c r="M731" s="17" t="str">
        <f t="shared" si="101"/>
        <v>DR. DANIEL LEE</v>
      </c>
      <c r="N731" s="20">
        <f t="shared" si="102"/>
        <v>2560.6080000000002</v>
      </c>
      <c r="O731" s="20" t="str">
        <f t="shared" si="103"/>
        <v>Sep-2024</v>
      </c>
      <c r="P731" s="17">
        <f t="shared" si="104"/>
        <v>512.12159999999994</v>
      </c>
      <c r="Q731" s="17" t="str">
        <f t="shared" si="105"/>
        <v>Laptop Furniture</v>
      </c>
      <c r="R731" s="17" t="str">
        <f>IF('sales data'!I731&lt;3000,"Low",IF('sales data'!I731&lt;7999, "Medium","High"))</f>
        <v>Low</v>
      </c>
      <c r="S731" s="17" t="str">
        <f t="shared" si="106"/>
        <v>Regular</v>
      </c>
      <c r="T731" s="17">
        <f t="shared" si="107"/>
        <v>2583.4066666666668</v>
      </c>
    </row>
    <row r="732" spans="1:20">
      <c r="A732">
        <v>1344</v>
      </c>
      <c r="B732" s="2">
        <v>45560</v>
      </c>
      <c r="C732" t="s">
        <v>510</v>
      </c>
      <c r="D732" t="s">
        <v>10</v>
      </c>
      <c r="E732" t="s">
        <v>11</v>
      </c>
      <c r="F732" t="s">
        <v>12</v>
      </c>
      <c r="G732">
        <v>4</v>
      </c>
      <c r="H732" s="20">
        <v>497.36</v>
      </c>
      <c r="I732">
        <v>1989.44</v>
      </c>
      <c r="J732" s="17" t="str">
        <f>IF('Main Data'!I732&gt;=5000,"High", "Low")</f>
        <v>Low</v>
      </c>
      <c r="K732" s="17">
        <f t="shared" si="99"/>
        <v>2024</v>
      </c>
      <c r="L732" s="17" t="str">
        <f t="shared" si="100"/>
        <v>Dennis Stevens</v>
      </c>
      <c r="M732" s="17" t="str">
        <f t="shared" si="101"/>
        <v>DENNIS STEVENS</v>
      </c>
      <c r="N732" s="20">
        <f t="shared" si="102"/>
        <v>1790.4960000000001</v>
      </c>
      <c r="O732" s="20" t="str">
        <f t="shared" si="103"/>
        <v>Sep-2024</v>
      </c>
      <c r="P732" s="17">
        <f t="shared" si="104"/>
        <v>358.0992</v>
      </c>
      <c r="Q732" s="17" t="str">
        <f t="shared" si="105"/>
        <v>Monitor Office Supplies</v>
      </c>
      <c r="R732" s="17" t="str">
        <f>IF('sales data'!I732&lt;3000,"Low",IF('sales data'!I732&lt;7999, "Medium","High"))</f>
        <v>Low</v>
      </c>
      <c r="S732" s="17" t="str">
        <f t="shared" si="106"/>
        <v>First Timer</v>
      </c>
      <c r="T732" s="17">
        <f t="shared" si="107"/>
        <v>3131.7066666666669</v>
      </c>
    </row>
    <row r="733" spans="1:20">
      <c r="A733">
        <v>6254</v>
      </c>
      <c r="B733" s="2">
        <v>45560</v>
      </c>
      <c r="C733" t="s">
        <v>716</v>
      </c>
      <c r="D733" t="s">
        <v>17</v>
      </c>
      <c r="E733" t="s">
        <v>14</v>
      </c>
      <c r="F733" t="s">
        <v>15</v>
      </c>
      <c r="G733">
        <v>7</v>
      </c>
      <c r="H733" s="20">
        <v>397</v>
      </c>
      <c r="I733">
        <v>2779</v>
      </c>
      <c r="J733" s="17" t="str">
        <f>IF('Main Data'!I733&gt;=5000,"High", "Low")</f>
        <v>Low</v>
      </c>
      <c r="K733" s="17">
        <f t="shared" si="99"/>
        <v>2024</v>
      </c>
      <c r="L733" s="17" t="str">
        <f t="shared" si="100"/>
        <v>Kurt Church</v>
      </c>
      <c r="M733" s="17" t="str">
        <f t="shared" si="101"/>
        <v>KURT CHURCH</v>
      </c>
      <c r="N733" s="20">
        <f t="shared" si="102"/>
        <v>2501.1</v>
      </c>
      <c r="O733" s="20" t="str">
        <f t="shared" si="103"/>
        <v>Sep-2024</v>
      </c>
      <c r="P733" s="17">
        <f t="shared" si="104"/>
        <v>500.21999999999997</v>
      </c>
      <c r="Q733" s="17" t="str">
        <f t="shared" si="105"/>
        <v>Table Furniture</v>
      </c>
      <c r="R733" s="17" t="str">
        <f>IF('sales data'!I733&lt;3000,"Low",IF('sales data'!I733&lt;7999, "Medium","High"))</f>
        <v>Low</v>
      </c>
      <c r="S733" s="17" t="str">
        <f t="shared" si="106"/>
        <v>Regular</v>
      </c>
      <c r="T733" s="17">
        <f t="shared" si="107"/>
        <v>2537.853333333333</v>
      </c>
    </row>
    <row r="734" spans="1:20">
      <c r="A734">
        <v>9351</v>
      </c>
      <c r="B734" s="2">
        <v>45562</v>
      </c>
      <c r="C734" t="s">
        <v>863</v>
      </c>
      <c r="D734" t="s">
        <v>10</v>
      </c>
      <c r="E734" t="s">
        <v>14</v>
      </c>
      <c r="F734" t="s">
        <v>21</v>
      </c>
      <c r="G734">
        <v>8</v>
      </c>
      <c r="H734" s="20">
        <v>531.77</v>
      </c>
      <c r="I734">
        <v>4254.16</v>
      </c>
      <c r="J734" s="17" t="str">
        <f>IF('Main Data'!I734&gt;=5000,"High", "Low")</f>
        <v>Low</v>
      </c>
      <c r="K734" s="17">
        <f t="shared" si="99"/>
        <v>2024</v>
      </c>
      <c r="L734" s="17" t="str">
        <f t="shared" si="100"/>
        <v>Danny Barnes</v>
      </c>
      <c r="M734" s="17" t="str">
        <f t="shared" si="101"/>
        <v>DANNY BARNES</v>
      </c>
      <c r="N734" s="20">
        <f t="shared" si="102"/>
        <v>3828.7440000000001</v>
      </c>
      <c r="O734" s="20" t="str">
        <f t="shared" si="103"/>
        <v>Sep-2024</v>
      </c>
      <c r="P734" s="17">
        <f t="shared" si="104"/>
        <v>765.74879999999996</v>
      </c>
      <c r="Q734" s="17" t="str">
        <f t="shared" si="105"/>
        <v>Notebook Furniture</v>
      </c>
      <c r="R734" s="17" t="str">
        <f>IF('sales data'!I734&lt;3000,"Low",IF('sales data'!I734&lt;7999, "Medium","High"))</f>
        <v>Medium</v>
      </c>
      <c r="S734" s="17" t="str">
        <f t="shared" si="106"/>
        <v>Regular</v>
      </c>
      <c r="T734" s="17">
        <f t="shared" si="107"/>
        <v>3007.5333333333333</v>
      </c>
    </row>
    <row r="735" spans="1:20">
      <c r="A735">
        <v>8043</v>
      </c>
      <c r="B735" s="2">
        <v>45563</v>
      </c>
      <c r="C735" t="s">
        <v>291</v>
      </c>
      <c r="D735" t="s">
        <v>10</v>
      </c>
      <c r="E735" t="s">
        <v>14</v>
      </c>
      <c r="F735" t="s">
        <v>21</v>
      </c>
      <c r="G735">
        <v>3</v>
      </c>
      <c r="H735" s="20">
        <v>868.62</v>
      </c>
      <c r="I735">
        <v>2605.86</v>
      </c>
      <c r="J735" s="17" t="str">
        <f>IF('Main Data'!I735&gt;=5000,"High", "Low")</f>
        <v>Low</v>
      </c>
      <c r="K735" s="17">
        <f t="shared" si="99"/>
        <v>2024</v>
      </c>
      <c r="L735" s="17" t="str">
        <f t="shared" si="100"/>
        <v>Patrick Farrell</v>
      </c>
      <c r="M735" s="17" t="str">
        <f t="shared" si="101"/>
        <v>PATRICK FARRELL</v>
      </c>
      <c r="N735" s="20">
        <f t="shared" si="102"/>
        <v>2345.2740000000003</v>
      </c>
      <c r="O735" s="20" t="str">
        <f t="shared" si="103"/>
        <v>Sep-2024</v>
      </c>
      <c r="P735" s="17">
        <f t="shared" si="104"/>
        <v>469.0548</v>
      </c>
      <c r="Q735" s="17" t="str">
        <f t="shared" si="105"/>
        <v>Notebook Furniture</v>
      </c>
      <c r="R735" s="17" t="str">
        <f>IF('sales data'!I735&lt;3000,"Low",IF('sales data'!I735&lt;7999, "Medium","High"))</f>
        <v>Low</v>
      </c>
      <c r="S735" s="17" t="str">
        <f t="shared" si="106"/>
        <v>Regular</v>
      </c>
      <c r="T735" s="17">
        <f t="shared" si="107"/>
        <v>3213.0066666666667</v>
      </c>
    </row>
    <row r="736" spans="1:20">
      <c r="A736">
        <v>4396</v>
      </c>
      <c r="B736" s="2">
        <v>45563</v>
      </c>
      <c r="C736" t="s">
        <v>529</v>
      </c>
      <c r="D736" t="s">
        <v>25</v>
      </c>
      <c r="E736" t="s">
        <v>20</v>
      </c>
      <c r="F736" t="s">
        <v>43</v>
      </c>
      <c r="G736">
        <v>3</v>
      </c>
      <c r="H736" s="20">
        <v>178.06</v>
      </c>
      <c r="I736">
        <v>534.18000000000006</v>
      </c>
      <c r="J736" s="17" t="str">
        <f>IF('Main Data'!I736&gt;=5000,"High", "Low")</f>
        <v>Low</v>
      </c>
      <c r="K736" s="17">
        <f t="shared" si="99"/>
        <v>2024</v>
      </c>
      <c r="L736" s="17" t="str">
        <f t="shared" si="100"/>
        <v>Mary Mclaughlin</v>
      </c>
      <c r="M736" s="17" t="str">
        <f t="shared" si="101"/>
        <v>MARY MCLAUGHLIN</v>
      </c>
      <c r="N736" s="20">
        <f t="shared" si="102"/>
        <v>480.76200000000006</v>
      </c>
      <c r="O736" s="20" t="str">
        <f t="shared" si="103"/>
        <v>Sep-2024</v>
      </c>
      <c r="P736" s="17">
        <f t="shared" si="104"/>
        <v>96.152400000000014</v>
      </c>
      <c r="Q736" s="17" t="str">
        <f t="shared" si="105"/>
        <v>Chair Electronics</v>
      </c>
      <c r="R736" s="17" t="str">
        <f>IF('sales data'!I736&lt;3000,"Low",IF('sales data'!I736&lt;7999, "Medium","High"))</f>
        <v>Low</v>
      </c>
      <c r="S736" s="17" t="str">
        <f t="shared" si="106"/>
        <v>Regular</v>
      </c>
      <c r="T736" s="17">
        <f t="shared" si="107"/>
        <v>2464.7333333333336</v>
      </c>
    </row>
    <row r="737" spans="1:20">
      <c r="A737">
        <v>1010</v>
      </c>
      <c r="B737" s="2">
        <v>45564</v>
      </c>
      <c r="C737" t="s">
        <v>948</v>
      </c>
      <c r="D737" t="s">
        <v>25</v>
      </c>
      <c r="E737" t="s">
        <v>20</v>
      </c>
      <c r="F737" t="s">
        <v>29</v>
      </c>
      <c r="G737">
        <v>9</v>
      </c>
      <c r="H737" s="20">
        <v>130.16999999999999</v>
      </c>
      <c r="I737">
        <v>1171.53</v>
      </c>
      <c r="J737" s="17" t="str">
        <f>IF('Main Data'!I737&gt;=5000,"High", "Low")</f>
        <v>Low</v>
      </c>
      <c r="K737" s="17">
        <f t="shared" si="99"/>
        <v>2024</v>
      </c>
      <c r="L737" s="17" t="str">
        <f t="shared" si="100"/>
        <v>Ashley James</v>
      </c>
      <c r="M737" s="17" t="str">
        <f t="shared" si="101"/>
        <v>ASHLEY JAMES</v>
      </c>
      <c r="N737" s="20">
        <f t="shared" si="102"/>
        <v>1054.377</v>
      </c>
      <c r="O737" s="20" t="str">
        <f t="shared" si="103"/>
        <v>Sep-2024</v>
      </c>
      <c r="P737" s="17">
        <f t="shared" si="104"/>
        <v>210.87539999999998</v>
      </c>
      <c r="Q737" s="17" t="str">
        <f t="shared" si="105"/>
        <v>Desk Electronics</v>
      </c>
      <c r="R737" s="17" t="str">
        <f>IF('sales data'!I737&lt;3000,"Low",IF('sales data'!I737&lt;7999, "Medium","High"))</f>
        <v>Low</v>
      </c>
      <c r="S737" s="17" t="str">
        <f t="shared" si="106"/>
        <v>Regular</v>
      </c>
      <c r="T737" s="17">
        <f t="shared" si="107"/>
        <v>1437.1899999999998</v>
      </c>
    </row>
    <row r="738" spans="1:20">
      <c r="A738">
        <v>7668</v>
      </c>
      <c r="B738" s="2">
        <v>45565</v>
      </c>
      <c r="C738" t="s">
        <v>301</v>
      </c>
      <c r="D738" t="s">
        <v>31</v>
      </c>
      <c r="E738" t="s">
        <v>11</v>
      </c>
      <c r="F738" t="s">
        <v>15</v>
      </c>
      <c r="G738">
        <v>8</v>
      </c>
      <c r="H738" s="20">
        <v>38.950000000000003</v>
      </c>
      <c r="I738">
        <v>311.60000000000002</v>
      </c>
      <c r="J738" s="17" t="str">
        <f>IF('Main Data'!I738&gt;=5000,"High", "Low")</f>
        <v>Low</v>
      </c>
      <c r="K738" s="17">
        <f t="shared" si="99"/>
        <v>2024</v>
      </c>
      <c r="L738" s="17" t="str">
        <f t="shared" si="100"/>
        <v>Amanda Zavala</v>
      </c>
      <c r="M738" s="17" t="str">
        <f t="shared" si="101"/>
        <v>AMANDA ZAVALA</v>
      </c>
      <c r="N738" s="20">
        <f t="shared" si="102"/>
        <v>280.44000000000005</v>
      </c>
      <c r="O738" s="20" t="str">
        <f t="shared" si="103"/>
        <v>Sep-2024</v>
      </c>
      <c r="P738" s="17">
        <f t="shared" si="104"/>
        <v>56.088000000000001</v>
      </c>
      <c r="Q738" s="17" t="str">
        <f t="shared" si="105"/>
        <v>Table Office Supplies</v>
      </c>
      <c r="R738" s="17" t="str">
        <f>IF('sales data'!I738&lt;3000,"Low",IF('sales data'!I738&lt;7999, "Medium","High"))</f>
        <v>Low</v>
      </c>
      <c r="S738" s="17" t="str">
        <f t="shared" si="106"/>
        <v>Regular</v>
      </c>
      <c r="T738" s="17">
        <f t="shared" si="107"/>
        <v>672.43666666666661</v>
      </c>
    </row>
    <row r="739" spans="1:20">
      <c r="A739">
        <v>4989</v>
      </c>
      <c r="B739" s="2">
        <v>45566</v>
      </c>
      <c r="C739" t="s">
        <v>600</v>
      </c>
      <c r="D739" t="s">
        <v>10</v>
      </c>
      <c r="E739" t="s">
        <v>20</v>
      </c>
      <c r="F739" t="s">
        <v>21</v>
      </c>
      <c r="G739">
        <v>6</v>
      </c>
      <c r="H739" s="20">
        <v>57.73</v>
      </c>
      <c r="I739">
        <v>346.38</v>
      </c>
      <c r="J739" s="17" t="str">
        <f>IF('Main Data'!I739&gt;=5000,"High", "Low")</f>
        <v>Low</v>
      </c>
      <c r="K739" s="17">
        <f t="shared" si="99"/>
        <v>2024</v>
      </c>
      <c r="L739" s="17" t="str">
        <f t="shared" si="100"/>
        <v>Scott Lopez Md</v>
      </c>
      <c r="M739" s="17" t="str">
        <f t="shared" si="101"/>
        <v>SCOTT LOPEZ MD</v>
      </c>
      <c r="N739" s="20">
        <f t="shared" si="102"/>
        <v>311.74200000000002</v>
      </c>
      <c r="O739" s="20" t="str">
        <f t="shared" si="103"/>
        <v>Oct-2024</v>
      </c>
      <c r="P739" s="17">
        <f t="shared" si="104"/>
        <v>62.348399999999998</v>
      </c>
      <c r="Q739" s="17" t="str">
        <f t="shared" si="105"/>
        <v>Notebook Electronics</v>
      </c>
      <c r="R739" s="17" t="str">
        <f>IF('sales data'!I739&lt;3000,"Low",IF('sales data'!I739&lt;7999, "Medium","High"))</f>
        <v>Low</v>
      </c>
      <c r="S739" s="17" t="str">
        <f t="shared" si="106"/>
        <v>Regular</v>
      </c>
      <c r="T739" s="17">
        <f t="shared" si="107"/>
        <v>609.8366666666667</v>
      </c>
    </row>
    <row r="740" spans="1:20">
      <c r="A740">
        <v>5514</v>
      </c>
      <c r="B740" s="2">
        <v>45566</v>
      </c>
      <c r="C740" t="s">
        <v>973</v>
      </c>
      <c r="D740" t="s">
        <v>25</v>
      </c>
      <c r="E740" t="s">
        <v>14</v>
      </c>
      <c r="F740" t="s">
        <v>12</v>
      </c>
      <c r="G740">
        <v>3</v>
      </c>
      <c r="H740" s="20">
        <v>130.29</v>
      </c>
      <c r="I740">
        <v>390.87</v>
      </c>
      <c r="J740" s="17" t="str">
        <f>IF('Main Data'!I740&gt;=5000,"High", "Low")</f>
        <v>Low</v>
      </c>
      <c r="K740" s="17">
        <f t="shared" si="99"/>
        <v>2024</v>
      </c>
      <c r="L740" s="17" t="str">
        <f t="shared" si="100"/>
        <v>Mrs. Mary Porter</v>
      </c>
      <c r="M740" s="17" t="str">
        <f t="shared" si="101"/>
        <v>MRS. MARY PORTER</v>
      </c>
      <c r="N740" s="20">
        <f t="shared" si="102"/>
        <v>351.78300000000002</v>
      </c>
      <c r="O740" s="20" t="str">
        <f t="shared" si="103"/>
        <v>Oct-2024</v>
      </c>
      <c r="P740" s="17">
        <f t="shared" si="104"/>
        <v>70.3566</v>
      </c>
      <c r="Q740" s="17" t="str">
        <f t="shared" si="105"/>
        <v>Monitor Furniture</v>
      </c>
      <c r="R740" s="17" t="str">
        <f>IF('sales data'!I740&lt;3000,"Low",IF('sales data'!I740&lt;7999, "Medium","High"))</f>
        <v>Low</v>
      </c>
      <c r="S740" s="17" t="str">
        <f t="shared" si="106"/>
        <v>First Timer</v>
      </c>
      <c r="T740" s="17">
        <f t="shared" si="107"/>
        <v>349.61666666666662</v>
      </c>
    </row>
    <row r="741" spans="1:20">
      <c r="A741">
        <v>8586</v>
      </c>
      <c r="B741" s="2">
        <v>45567</v>
      </c>
      <c r="C741" t="s">
        <v>601</v>
      </c>
      <c r="D741" t="s">
        <v>25</v>
      </c>
      <c r="E741" t="s">
        <v>14</v>
      </c>
      <c r="F741" t="s">
        <v>43</v>
      </c>
      <c r="G741">
        <v>1</v>
      </c>
      <c r="H741" s="20">
        <v>977.4</v>
      </c>
      <c r="I741">
        <v>977.4</v>
      </c>
      <c r="J741" s="17" t="str">
        <f>IF('Main Data'!I741&gt;=5000,"High", "Low")</f>
        <v>Low</v>
      </c>
      <c r="K741" s="17">
        <f t="shared" si="99"/>
        <v>2024</v>
      </c>
      <c r="L741" s="17" t="str">
        <f t="shared" si="100"/>
        <v>Joseph Cunningham</v>
      </c>
      <c r="M741" s="17" t="str">
        <f t="shared" si="101"/>
        <v>JOSEPH CUNNINGHAM</v>
      </c>
      <c r="N741" s="20">
        <f t="shared" si="102"/>
        <v>879.66</v>
      </c>
      <c r="O741" s="20" t="str">
        <f t="shared" si="103"/>
        <v>Oct-2024</v>
      </c>
      <c r="P741" s="17">
        <f t="shared" si="104"/>
        <v>175.93199999999999</v>
      </c>
      <c r="Q741" s="17" t="str">
        <f t="shared" si="105"/>
        <v>Chair Furniture</v>
      </c>
      <c r="R741" s="17" t="str">
        <f>IF('sales data'!I741&lt;3000,"Low",IF('sales data'!I741&lt;7999, "Medium","High"))</f>
        <v>Low</v>
      </c>
      <c r="S741" s="17" t="str">
        <f t="shared" si="106"/>
        <v>Regular</v>
      </c>
      <c r="T741" s="17">
        <f t="shared" si="107"/>
        <v>571.55000000000007</v>
      </c>
    </row>
    <row r="742" spans="1:20">
      <c r="A742">
        <v>4965</v>
      </c>
      <c r="B742" s="2">
        <v>45567</v>
      </c>
      <c r="C742" t="s">
        <v>814</v>
      </c>
      <c r="D742" t="s">
        <v>17</v>
      </c>
      <c r="E742" t="s">
        <v>14</v>
      </c>
      <c r="F742" t="s">
        <v>35</v>
      </c>
      <c r="G742">
        <v>7</v>
      </c>
      <c r="H742" s="20">
        <v>975.85</v>
      </c>
      <c r="I742">
        <v>6830.95</v>
      </c>
      <c r="J742" s="17" t="str">
        <f>IF('Main Data'!I742&gt;=5000,"High", "Low")</f>
        <v>High</v>
      </c>
      <c r="K742" s="17">
        <f t="shared" si="99"/>
        <v>2024</v>
      </c>
      <c r="L742" s="17" t="str">
        <f t="shared" si="100"/>
        <v>Carla Figueroa</v>
      </c>
      <c r="M742" s="17" t="str">
        <f t="shared" si="101"/>
        <v>CARLA FIGUEROA</v>
      </c>
      <c r="N742" s="20">
        <f t="shared" si="102"/>
        <v>6147.8549999999996</v>
      </c>
      <c r="O742" s="20" t="str">
        <f t="shared" si="103"/>
        <v>Oct-2024</v>
      </c>
      <c r="P742" s="17">
        <f t="shared" si="104"/>
        <v>1229.5709999999999</v>
      </c>
      <c r="Q742" s="17" t="str">
        <f t="shared" si="105"/>
        <v>Laptop Furniture</v>
      </c>
      <c r="R742" s="17" t="str">
        <f>IF('sales data'!I742&lt;3000,"Low",IF('sales data'!I742&lt;7999, "Medium","High"))</f>
        <v>Medium</v>
      </c>
      <c r="S742" s="17" t="str">
        <f t="shared" si="106"/>
        <v>First Timer</v>
      </c>
      <c r="T742" s="17">
        <f t="shared" si="107"/>
        <v>2733.0733333333333</v>
      </c>
    </row>
    <row r="743" spans="1:20">
      <c r="A743">
        <v>5375</v>
      </c>
      <c r="B743" s="2">
        <v>45571</v>
      </c>
      <c r="C743" t="s">
        <v>827</v>
      </c>
      <c r="D743" t="s">
        <v>10</v>
      </c>
      <c r="E743" t="s">
        <v>11</v>
      </c>
      <c r="F743" t="s">
        <v>18</v>
      </c>
      <c r="G743">
        <v>8</v>
      </c>
      <c r="H743" s="20">
        <v>77.489999999999995</v>
      </c>
      <c r="I743">
        <v>619.91999999999996</v>
      </c>
      <c r="J743" s="17" t="str">
        <f>IF('Main Data'!I743&gt;=5000,"High", "Low")</f>
        <v>Low</v>
      </c>
      <c r="K743" s="17">
        <f t="shared" si="99"/>
        <v>2024</v>
      </c>
      <c r="L743" s="17" t="str">
        <f t="shared" si="100"/>
        <v>Lawrence Finley</v>
      </c>
      <c r="M743" s="17" t="str">
        <f t="shared" si="101"/>
        <v>LAWRENCE FINLEY</v>
      </c>
      <c r="N743" s="20">
        <f t="shared" si="102"/>
        <v>557.928</v>
      </c>
      <c r="O743" s="20" t="str">
        <f t="shared" si="103"/>
        <v>Oct-2024</v>
      </c>
      <c r="P743" s="17">
        <f t="shared" si="104"/>
        <v>111.58559999999999</v>
      </c>
      <c r="Q743" s="17" t="str">
        <f t="shared" si="105"/>
        <v>Pen Office Supplies</v>
      </c>
      <c r="R743" s="17" t="str">
        <f>IF('sales data'!I743&lt;3000,"Low",IF('sales data'!I743&lt;7999, "Medium","High"))</f>
        <v>Low</v>
      </c>
      <c r="S743" s="17" t="str">
        <f t="shared" si="106"/>
        <v>Regular</v>
      </c>
      <c r="T743" s="17">
        <f t="shared" si="107"/>
        <v>2809.4233333333327</v>
      </c>
    </row>
    <row r="744" spans="1:20">
      <c r="A744">
        <v>1854</v>
      </c>
      <c r="B744" s="2">
        <v>45571</v>
      </c>
      <c r="C744" t="s">
        <v>1002</v>
      </c>
      <c r="D744" t="s">
        <v>25</v>
      </c>
      <c r="E744" t="s">
        <v>20</v>
      </c>
      <c r="F744" t="s">
        <v>43</v>
      </c>
      <c r="G744">
        <v>1</v>
      </c>
      <c r="H744" s="20">
        <v>594.44000000000005</v>
      </c>
      <c r="I744">
        <v>594.44000000000005</v>
      </c>
      <c r="J744" s="17" t="str">
        <f>IF('Main Data'!I744&gt;=5000,"High", "Low")</f>
        <v>Low</v>
      </c>
      <c r="K744" s="17">
        <f t="shared" si="99"/>
        <v>2024</v>
      </c>
      <c r="L744" s="17" t="str">
        <f t="shared" si="100"/>
        <v>Kevin King</v>
      </c>
      <c r="M744" s="17" t="str">
        <f t="shared" si="101"/>
        <v>KEVIN KING</v>
      </c>
      <c r="N744" s="20">
        <f t="shared" si="102"/>
        <v>534.99600000000009</v>
      </c>
      <c r="O744" s="20" t="str">
        <f t="shared" si="103"/>
        <v>Oct-2024</v>
      </c>
      <c r="P744" s="17">
        <f t="shared" si="104"/>
        <v>106.9992</v>
      </c>
      <c r="Q744" s="17" t="str">
        <f t="shared" si="105"/>
        <v>Chair Electronics</v>
      </c>
      <c r="R744" s="17" t="str">
        <f>IF('sales data'!I744&lt;3000,"Low",IF('sales data'!I744&lt;7999, "Medium","High"))</f>
        <v>Low</v>
      </c>
      <c r="S744" s="17" t="str">
        <f t="shared" si="106"/>
        <v>First Timer</v>
      </c>
      <c r="T744" s="17">
        <f t="shared" si="107"/>
        <v>2681.77</v>
      </c>
    </row>
    <row r="745" spans="1:20">
      <c r="A745">
        <v>5941</v>
      </c>
      <c r="B745" s="2">
        <v>45572</v>
      </c>
      <c r="C745" t="s">
        <v>355</v>
      </c>
      <c r="D745" t="s">
        <v>17</v>
      </c>
      <c r="E745" t="s">
        <v>14</v>
      </c>
      <c r="F745" t="s">
        <v>15</v>
      </c>
      <c r="G745">
        <v>5</v>
      </c>
      <c r="H745" s="20">
        <v>228.56</v>
      </c>
      <c r="I745">
        <v>1142.8</v>
      </c>
      <c r="J745" s="17" t="str">
        <f>IF('Main Data'!I745&gt;=5000,"High", "Low")</f>
        <v>Low</v>
      </c>
      <c r="K745" s="17">
        <f t="shared" si="99"/>
        <v>2024</v>
      </c>
      <c r="L745" s="17" t="str">
        <f t="shared" si="100"/>
        <v>Elizabeth Hill</v>
      </c>
      <c r="M745" s="17" t="str">
        <f t="shared" si="101"/>
        <v>ELIZABETH HILL</v>
      </c>
      <c r="N745" s="20">
        <f t="shared" si="102"/>
        <v>1028.52</v>
      </c>
      <c r="O745" s="20" t="str">
        <f t="shared" si="103"/>
        <v>Oct-2024</v>
      </c>
      <c r="P745" s="17">
        <f t="shared" si="104"/>
        <v>205.70399999999998</v>
      </c>
      <c r="Q745" s="17" t="str">
        <f t="shared" si="105"/>
        <v>Table Furniture</v>
      </c>
      <c r="R745" s="17" t="str">
        <f>IF('sales data'!I745&lt;3000,"Low",IF('sales data'!I745&lt;7999, "Medium","High"))</f>
        <v>Low</v>
      </c>
      <c r="S745" s="17" t="str">
        <f t="shared" si="106"/>
        <v>Regular</v>
      </c>
      <c r="T745" s="17">
        <f t="shared" si="107"/>
        <v>785.71999999999991</v>
      </c>
    </row>
    <row r="746" spans="1:20">
      <c r="A746">
        <v>4666</v>
      </c>
      <c r="B746" s="2">
        <v>45573</v>
      </c>
      <c r="C746" t="s">
        <v>430</v>
      </c>
      <c r="D746" t="s">
        <v>17</v>
      </c>
      <c r="E746" t="s">
        <v>14</v>
      </c>
      <c r="F746" t="s">
        <v>35</v>
      </c>
      <c r="G746">
        <v>3</v>
      </c>
      <c r="H746" s="20">
        <v>141.38999999999999</v>
      </c>
      <c r="I746">
        <v>424.17</v>
      </c>
      <c r="J746" s="17" t="str">
        <f>IF('Main Data'!I746&gt;=5000,"High", "Low")</f>
        <v>Low</v>
      </c>
      <c r="K746" s="17">
        <f t="shared" si="99"/>
        <v>2024</v>
      </c>
      <c r="L746" s="17" t="str">
        <f t="shared" si="100"/>
        <v>David Carlson</v>
      </c>
      <c r="M746" s="17" t="str">
        <f t="shared" si="101"/>
        <v>DAVID CARLSON</v>
      </c>
      <c r="N746" s="20">
        <f t="shared" si="102"/>
        <v>381.75299999999999</v>
      </c>
      <c r="O746" s="20" t="str">
        <f t="shared" si="103"/>
        <v>Oct-2024</v>
      </c>
      <c r="P746" s="17">
        <f t="shared" si="104"/>
        <v>76.3506</v>
      </c>
      <c r="Q746" s="17" t="str">
        <f t="shared" si="105"/>
        <v>Laptop Furniture</v>
      </c>
      <c r="R746" s="17" t="str">
        <f>IF('sales data'!I746&lt;3000,"Low",IF('sales data'!I746&lt;7999, "Medium","High"))</f>
        <v>Low</v>
      </c>
      <c r="S746" s="17" t="str">
        <f t="shared" si="106"/>
        <v>Regular</v>
      </c>
      <c r="T746" s="17">
        <f t="shared" si="107"/>
        <v>720.46999999999991</v>
      </c>
    </row>
    <row r="747" spans="1:20">
      <c r="A747">
        <v>7769</v>
      </c>
      <c r="B747" s="2">
        <v>45573</v>
      </c>
      <c r="C747" t="s">
        <v>503</v>
      </c>
      <c r="D747" t="s">
        <v>25</v>
      </c>
      <c r="E747" t="s">
        <v>11</v>
      </c>
      <c r="F747" t="s">
        <v>12</v>
      </c>
      <c r="G747">
        <v>5</v>
      </c>
      <c r="H747" s="20">
        <v>718.67</v>
      </c>
      <c r="I747">
        <v>3593.35</v>
      </c>
      <c r="J747" s="17" t="str">
        <f>IF('Main Data'!I747&gt;=5000,"High", "Low")</f>
        <v>Low</v>
      </c>
      <c r="K747" s="17">
        <f t="shared" si="99"/>
        <v>2024</v>
      </c>
      <c r="L747" s="17" t="str">
        <f t="shared" si="100"/>
        <v>David Meyers</v>
      </c>
      <c r="M747" s="17" t="str">
        <f t="shared" si="101"/>
        <v>DAVID MEYERS</v>
      </c>
      <c r="N747" s="20">
        <f t="shared" si="102"/>
        <v>3234.0149999999999</v>
      </c>
      <c r="O747" s="20" t="str">
        <f t="shared" si="103"/>
        <v>Oct-2024</v>
      </c>
      <c r="P747" s="17">
        <f t="shared" si="104"/>
        <v>646.803</v>
      </c>
      <c r="Q747" s="17" t="str">
        <f t="shared" si="105"/>
        <v>Monitor Office Supplies</v>
      </c>
      <c r="R747" s="17" t="str">
        <f>IF('sales data'!I747&lt;3000,"Low",IF('sales data'!I747&lt;7999, "Medium","High"))</f>
        <v>Medium</v>
      </c>
      <c r="S747" s="17" t="str">
        <f t="shared" si="106"/>
        <v>Regular</v>
      </c>
      <c r="T747" s="17">
        <f t="shared" si="107"/>
        <v>1720.1066666666666</v>
      </c>
    </row>
    <row r="748" spans="1:20">
      <c r="A748">
        <v>8055</v>
      </c>
      <c r="B748" s="2">
        <v>45573</v>
      </c>
      <c r="C748" t="s">
        <v>796</v>
      </c>
      <c r="D748" t="s">
        <v>17</v>
      </c>
      <c r="E748" t="s">
        <v>20</v>
      </c>
      <c r="F748" t="s">
        <v>26</v>
      </c>
      <c r="G748">
        <v>4</v>
      </c>
      <c r="H748" s="20">
        <v>920.2</v>
      </c>
      <c r="I748">
        <v>3680.8</v>
      </c>
      <c r="J748" s="17" t="str">
        <f>IF('Main Data'!I748&gt;=5000,"High", "Low")</f>
        <v>Low</v>
      </c>
      <c r="K748" s="17">
        <f t="shared" si="99"/>
        <v>2024</v>
      </c>
      <c r="L748" s="17" t="str">
        <f t="shared" si="100"/>
        <v>John Lin</v>
      </c>
      <c r="M748" s="17" t="str">
        <f t="shared" si="101"/>
        <v>JOHN LIN</v>
      </c>
      <c r="N748" s="20">
        <f t="shared" si="102"/>
        <v>3312.7200000000003</v>
      </c>
      <c r="O748" s="20" t="str">
        <f t="shared" si="103"/>
        <v>Oct-2024</v>
      </c>
      <c r="P748" s="17">
        <f t="shared" si="104"/>
        <v>662.54399999999998</v>
      </c>
      <c r="Q748" s="17" t="str">
        <f t="shared" si="105"/>
        <v>Printer Electronics</v>
      </c>
      <c r="R748" s="17" t="str">
        <f>IF('sales data'!I748&lt;3000,"Low",IF('sales data'!I748&lt;7999, "Medium","High"))</f>
        <v>Medium</v>
      </c>
      <c r="S748" s="17" t="str">
        <f t="shared" si="106"/>
        <v>Regular</v>
      </c>
      <c r="T748" s="17">
        <f t="shared" si="107"/>
        <v>2566.1066666666666</v>
      </c>
    </row>
    <row r="749" spans="1:20">
      <c r="A749">
        <v>2891</v>
      </c>
      <c r="B749" s="2">
        <v>45574</v>
      </c>
      <c r="C749" t="s">
        <v>959</v>
      </c>
      <c r="D749" t="s">
        <v>17</v>
      </c>
      <c r="E749" t="s">
        <v>14</v>
      </c>
      <c r="F749" t="s">
        <v>15</v>
      </c>
      <c r="G749">
        <v>1</v>
      </c>
      <c r="H749" s="20">
        <v>586.6</v>
      </c>
      <c r="I749">
        <v>586.6</v>
      </c>
      <c r="J749" s="17" t="str">
        <f>IF('Main Data'!I749&gt;=5000,"High", "Low")</f>
        <v>Low</v>
      </c>
      <c r="K749" s="17">
        <f t="shared" si="99"/>
        <v>2024</v>
      </c>
      <c r="L749" s="17" t="str">
        <f t="shared" si="100"/>
        <v>Bobby Bolton</v>
      </c>
      <c r="M749" s="17" t="str">
        <f t="shared" si="101"/>
        <v>BOBBY BOLTON</v>
      </c>
      <c r="N749" s="20">
        <f t="shared" si="102"/>
        <v>527.94000000000005</v>
      </c>
      <c r="O749" s="20" t="str">
        <f t="shared" si="103"/>
        <v>Oct-2024</v>
      </c>
      <c r="P749" s="17">
        <f t="shared" si="104"/>
        <v>105.58799999999999</v>
      </c>
      <c r="Q749" s="17" t="str">
        <f t="shared" si="105"/>
        <v>Table Furniture</v>
      </c>
      <c r="R749" s="17" t="str">
        <f>IF('sales data'!I749&lt;3000,"Low",IF('sales data'!I749&lt;7999, "Medium","High"))</f>
        <v>Low</v>
      </c>
      <c r="S749" s="17" t="str">
        <f t="shared" si="106"/>
        <v>Regular</v>
      </c>
      <c r="T749" s="17">
        <f t="shared" si="107"/>
        <v>2620.25</v>
      </c>
    </row>
    <row r="750" spans="1:20">
      <c r="A750">
        <v>7989</v>
      </c>
      <c r="B750" s="2">
        <v>45576</v>
      </c>
      <c r="C750" t="s">
        <v>460</v>
      </c>
      <c r="D750" t="s">
        <v>10</v>
      </c>
      <c r="E750" t="s">
        <v>20</v>
      </c>
      <c r="F750" t="s">
        <v>26</v>
      </c>
      <c r="G750">
        <v>1</v>
      </c>
      <c r="H750" s="20">
        <v>167.95</v>
      </c>
      <c r="I750">
        <v>167.95</v>
      </c>
      <c r="J750" s="17" t="str">
        <f>IF('Main Data'!I750&gt;=5000,"High", "Low")</f>
        <v>Low</v>
      </c>
      <c r="K750" s="17">
        <f t="shared" si="99"/>
        <v>2024</v>
      </c>
      <c r="L750" s="17" t="str">
        <f t="shared" si="100"/>
        <v>William Scott</v>
      </c>
      <c r="M750" s="17" t="str">
        <f t="shared" si="101"/>
        <v>WILLIAM SCOTT</v>
      </c>
      <c r="N750" s="20">
        <f t="shared" si="102"/>
        <v>151.155</v>
      </c>
      <c r="O750" s="20" t="str">
        <f t="shared" si="103"/>
        <v>Oct-2024</v>
      </c>
      <c r="P750" s="17">
        <f t="shared" si="104"/>
        <v>30.230999999999998</v>
      </c>
      <c r="Q750" s="17" t="str">
        <f t="shared" si="105"/>
        <v>Printer Electronics</v>
      </c>
      <c r="R750" s="17" t="str">
        <f>IF('sales data'!I750&lt;3000,"Low",IF('sales data'!I750&lt;7999, "Medium","High"))</f>
        <v>Low</v>
      </c>
      <c r="S750" s="17" t="str">
        <f t="shared" si="106"/>
        <v>Regular</v>
      </c>
      <c r="T750" s="17">
        <f t="shared" si="107"/>
        <v>1478.45</v>
      </c>
    </row>
    <row r="751" spans="1:20">
      <c r="A751">
        <v>6482</v>
      </c>
      <c r="B751" s="2">
        <v>45576</v>
      </c>
      <c r="C751" t="s">
        <v>741</v>
      </c>
      <c r="D751" t="s">
        <v>17</v>
      </c>
      <c r="E751" t="s">
        <v>14</v>
      </c>
      <c r="F751" t="s">
        <v>15</v>
      </c>
      <c r="G751">
        <v>1</v>
      </c>
      <c r="H751" s="20">
        <v>802.35</v>
      </c>
      <c r="I751">
        <v>802.35</v>
      </c>
      <c r="J751" s="17" t="str">
        <f>IF('Main Data'!I751&gt;=5000,"High", "Low")</f>
        <v>Low</v>
      </c>
      <c r="K751" s="17">
        <f t="shared" si="99"/>
        <v>2024</v>
      </c>
      <c r="L751" s="17" t="str">
        <f t="shared" si="100"/>
        <v>Christopher Mathews</v>
      </c>
      <c r="M751" s="17" t="str">
        <f t="shared" si="101"/>
        <v>CHRISTOPHER MATHEWS</v>
      </c>
      <c r="N751" s="20">
        <f t="shared" si="102"/>
        <v>722.11500000000001</v>
      </c>
      <c r="O751" s="20" t="str">
        <f t="shared" si="103"/>
        <v>Oct-2024</v>
      </c>
      <c r="P751" s="17">
        <f t="shared" si="104"/>
        <v>144.423</v>
      </c>
      <c r="Q751" s="17" t="str">
        <f t="shared" si="105"/>
        <v>Table Furniture</v>
      </c>
      <c r="R751" s="17" t="str">
        <f>IF('sales data'!I751&lt;3000,"Low",IF('sales data'!I751&lt;7999, "Medium","High"))</f>
        <v>Low</v>
      </c>
      <c r="S751" s="17" t="str">
        <f t="shared" si="106"/>
        <v>Regular</v>
      </c>
      <c r="T751" s="17">
        <f t="shared" si="107"/>
        <v>518.9666666666667</v>
      </c>
    </row>
    <row r="752" spans="1:20">
      <c r="A752">
        <v>2703</v>
      </c>
      <c r="B752" s="2">
        <v>45576</v>
      </c>
      <c r="C752" t="s">
        <v>791</v>
      </c>
      <c r="D752" t="s">
        <v>10</v>
      </c>
      <c r="E752" t="s">
        <v>14</v>
      </c>
      <c r="F752" t="s">
        <v>15</v>
      </c>
      <c r="G752">
        <v>4</v>
      </c>
      <c r="H752" s="20">
        <v>312.47000000000003</v>
      </c>
      <c r="I752">
        <v>1249.8800000000001</v>
      </c>
      <c r="J752" s="17" t="str">
        <f>IF('Main Data'!I752&gt;=5000,"High", "Low")</f>
        <v>Low</v>
      </c>
      <c r="K752" s="17">
        <f t="shared" si="99"/>
        <v>2024</v>
      </c>
      <c r="L752" s="17" t="str">
        <f t="shared" si="100"/>
        <v>Amber Mckee</v>
      </c>
      <c r="M752" s="17" t="str">
        <f t="shared" si="101"/>
        <v>AMBER MCKEE</v>
      </c>
      <c r="N752" s="20">
        <f t="shared" si="102"/>
        <v>1124.8920000000001</v>
      </c>
      <c r="O752" s="20" t="str">
        <f t="shared" si="103"/>
        <v>Oct-2024</v>
      </c>
      <c r="P752" s="17">
        <f t="shared" si="104"/>
        <v>224.97840000000002</v>
      </c>
      <c r="Q752" s="17" t="str">
        <f t="shared" si="105"/>
        <v>Table Furniture</v>
      </c>
      <c r="R752" s="17" t="str">
        <f>IF('sales data'!I752&lt;3000,"Low",IF('sales data'!I752&lt;7999, "Medium","High"))</f>
        <v>Low</v>
      </c>
      <c r="S752" s="17" t="str">
        <f t="shared" si="106"/>
        <v>First Timer</v>
      </c>
      <c r="T752" s="17">
        <f t="shared" si="107"/>
        <v>740.06000000000006</v>
      </c>
    </row>
    <row r="753" spans="1:20">
      <c r="A753">
        <v>8678</v>
      </c>
      <c r="B753" s="2">
        <v>45577</v>
      </c>
      <c r="C753" t="s">
        <v>38</v>
      </c>
      <c r="D753" t="s">
        <v>17</v>
      </c>
      <c r="E753" t="s">
        <v>14</v>
      </c>
      <c r="F753" t="s">
        <v>26</v>
      </c>
      <c r="G753">
        <v>2</v>
      </c>
      <c r="H753" s="20">
        <v>212.93</v>
      </c>
      <c r="I753">
        <v>425.86</v>
      </c>
      <c r="J753" s="17" t="str">
        <f>IF('Main Data'!I753&gt;=5000,"High", "Low")</f>
        <v>Low</v>
      </c>
      <c r="K753" s="17">
        <f t="shared" si="99"/>
        <v>2024</v>
      </c>
      <c r="L753" s="17" t="str">
        <f t="shared" si="100"/>
        <v>Megan Williams</v>
      </c>
      <c r="M753" s="17" t="str">
        <f t="shared" si="101"/>
        <v>MEGAN WILLIAMS</v>
      </c>
      <c r="N753" s="20">
        <f t="shared" si="102"/>
        <v>383.274</v>
      </c>
      <c r="O753" s="20" t="str">
        <f t="shared" si="103"/>
        <v>Oct-2024</v>
      </c>
      <c r="P753" s="17">
        <f t="shared" si="104"/>
        <v>76.654799999999994</v>
      </c>
      <c r="Q753" s="17" t="str">
        <f t="shared" si="105"/>
        <v>Printer Furniture</v>
      </c>
      <c r="R753" s="17" t="str">
        <f>IF('sales data'!I753&lt;3000,"Low",IF('sales data'!I753&lt;7999, "Medium","High"))</f>
        <v>Low</v>
      </c>
      <c r="S753" s="17" t="str">
        <f t="shared" si="106"/>
        <v>Regular</v>
      </c>
      <c r="T753" s="17">
        <f t="shared" si="107"/>
        <v>826.03000000000009</v>
      </c>
    </row>
    <row r="754" spans="1:20">
      <c r="A754">
        <v>5691</v>
      </c>
      <c r="B754" s="2">
        <v>45577</v>
      </c>
      <c r="C754" t="s">
        <v>257</v>
      </c>
      <c r="D754" t="s">
        <v>10</v>
      </c>
      <c r="E754" t="s">
        <v>14</v>
      </c>
      <c r="F754" t="s">
        <v>35</v>
      </c>
      <c r="G754">
        <v>3</v>
      </c>
      <c r="H754" s="20">
        <v>584.29</v>
      </c>
      <c r="I754">
        <v>1752.87</v>
      </c>
      <c r="J754" s="17" t="str">
        <f>IF('Main Data'!I754&gt;=5000,"High", "Low")</f>
        <v>Low</v>
      </c>
      <c r="K754" s="17">
        <f t="shared" si="99"/>
        <v>2024</v>
      </c>
      <c r="L754" s="17" t="str">
        <f t="shared" si="100"/>
        <v>Alyssa Johnson</v>
      </c>
      <c r="M754" s="17" t="str">
        <f t="shared" si="101"/>
        <v>ALYSSA JOHNSON</v>
      </c>
      <c r="N754" s="20">
        <f t="shared" si="102"/>
        <v>1577.5830000000001</v>
      </c>
      <c r="O754" s="20" t="str">
        <f t="shared" si="103"/>
        <v>Oct-2024</v>
      </c>
      <c r="P754" s="17">
        <f t="shared" si="104"/>
        <v>315.51659999999998</v>
      </c>
      <c r="Q754" s="17" t="str">
        <f t="shared" si="105"/>
        <v>Laptop Furniture</v>
      </c>
      <c r="R754" s="17" t="str">
        <f>IF('sales data'!I754&lt;3000,"Low",IF('sales data'!I754&lt;7999, "Medium","High"))</f>
        <v>Low</v>
      </c>
      <c r="S754" s="17" t="str">
        <f t="shared" si="106"/>
        <v>Regular</v>
      </c>
      <c r="T754" s="17">
        <f t="shared" si="107"/>
        <v>1142.8700000000001</v>
      </c>
    </row>
    <row r="755" spans="1:20">
      <c r="A755">
        <v>3086</v>
      </c>
      <c r="B755" s="2">
        <v>45577</v>
      </c>
      <c r="C755" t="s">
        <v>840</v>
      </c>
      <c r="D755" t="s">
        <v>25</v>
      </c>
      <c r="E755" t="s">
        <v>20</v>
      </c>
      <c r="F755" t="s">
        <v>18</v>
      </c>
      <c r="G755">
        <v>8</v>
      </c>
      <c r="H755" s="20">
        <v>623.39</v>
      </c>
      <c r="I755">
        <v>4987.12</v>
      </c>
      <c r="J755" s="17" t="str">
        <f>IF('Main Data'!I755&gt;=5000,"High", "Low")</f>
        <v>Low</v>
      </c>
      <c r="K755" s="17">
        <f t="shared" si="99"/>
        <v>2024</v>
      </c>
      <c r="L755" s="17" t="str">
        <f t="shared" si="100"/>
        <v>Ricky Lewis</v>
      </c>
      <c r="M755" s="17" t="str">
        <f t="shared" si="101"/>
        <v>RICKY LEWIS</v>
      </c>
      <c r="N755" s="20">
        <f t="shared" si="102"/>
        <v>4488.4080000000004</v>
      </c>
      <c r="O755" s="20" t="str">
        <f t="shared" si="103"/>
        <v>Oct-2024</v>
      </c>
      <c r="P755" s="17">
        <f t="shared" si="104"/>
        <v>897.6816</v>
      </c>
      <c r="Q755" s="17" t="str">
        <f t="shared" si="105"/>
        <v>Pen Electronics</v>
      </c>
      <c r="R755" s="17" t="str">
        <f>IF('sales data'!I755&lt;3000,"Low",IF('sales data'!I755&lt;7999, "Medium","High"))</f>
        <v>Medium</v>
      </c>
      <c r="S755" s="17" t="str">
        <f t="shared" si="106"/>
        <v>Regular</v>
      </c>
      <c r="T755" s="17">
        <f t="shared" si="107"/>
        <v>2388.6166666666668</v>
      </c>
    </row>
    <row r="756" spans="1:20">
      <c r="A756">
        <v>2196</v>
      </c>
      <c r="B756" s="2">
        <v>45577</v>
      </c>
      <c r="C756" t="s">
        <v>996</v>
      </c>
      <c r="D756" t="s">
        <v>25</v>
      </c>
      <c r="E756" t="s">
        <v>14</v>
      </c>
      <c r="F756" t="s">
        <v>35</v>
      </c>
      <c r="G756">
        <v>1</v>
      </c>
      <c r="H756" s="20">
        <v>819.61</v>
      </c>
      <c r="I756">
        <v>819.61</v>
      </c>
      <c r="J756" s="17" t="str">
        <f>IF('Main Data'!I756&gt;=5000,"High", "Low")</f>
        <v>Low</v>
      </c>
      <c r="K756" s="17">
        <f t="shared" si="99"/>
        <v>2024</v>
      </c>
      <c r="L756" s="17" t="str">
        <f t="shared" si="100"/>
        <v>Robert Alexander</v>
      </c>
      <c r="M756" s="17" t="str">
        <f t="shared" si="101"/>
        <v>ROBERT ALEXANDER</v>
      </c>
      <c r="N756" s="20">
        <f t="shared" si="102"/>
        <v>737.649</v>
      </c>
      <c r="O756" s="20" t="str">
        <f t="shared" si="103"/>
        <v>Oct-2024</v>
      </c>
      <c r="P756" s="17">
        <f t="shared" si="104"/>
        <v>147.52979999999999</v>
      </c>
      <c r="Q756" s="17" t="str">
        <f t="shared" si="105"/>
        <v>Laptop Furniture</v>
      </c>
      <c r="R756" s="17" t="str">
        <f>IF('sales data'!I756&lt;3000,"Low",IF('sales data'!I756&lt;7999, "Medium","High"))</f>
        <v>Low</v>
      </c>
      <c r="S756" s="17" t="str">
        <f t="shared" si="106"/>
        <v>First Timer</v>
      </c>
      <c r="T756" s="17">
        <f t="shared" si="107"/>
        <v>2519.8666666666663</v>
      </c>
    </row>
    <row r="757" spans="1:20">
      <c r="A757">
        <v>4024</v>
      </c>
      <c r="B757" s="2">
        <v>45578</v>
      </c>
      <c r="C757" t="s">
        <v>904</v>
      </c>
      <c r="D757" t="s">
        <v>17</v>
      </c>
      <c r="E757" t="s">
        <v>20</v>
      </c>
      <c r="F757" t="s">
        <v>43</v>
      </c>
      <c r="G757">
        <v>4</v>
      </c>
      <c r="H757" s="20">
        <v>322.25</v>
      </c>
      <c r="I757">
        <v>1289</v>
      </c>
      <c r="J757" s="17" t="str">
        <f>IF('Main Data'!I757&gt;=5000,"High", "Low")</f>
        <v>Low</v>
      </c>
      <c r="K757" s="17">
        <f t="shared" si="99"/>
        <v>2024</v>
      </c>
      <c r="L757" s="17" t="str">
        <f t="shared" si="100"/>
        <v>Mr. Dennis Brown</v>
      </c>
      <c r="M757" s="17" t="str">
        <f t="shared" si="101"/>
        <v>MR. DENNIS BROWN</v>
      </c>
      <c r="N757" s="20">
        <f t="shared" si="102"/>
        <v>1160.1000000000001</v>
      </c>
      <c r="O757" s="20" t="str">
        <f t="shared" si="103"/>
        <v>Oct-2024</v>
      </c>
      <c r="P757" s="17">
        <f t="shared" si="104"/>
        <v>232.01999999999998</v>
      </c>
      <c r="Q757" s="17" t="str">
        <f t="shared" si="105"/>
        <v>Chair Electronics</v>
      </c>
      <c r="R757" s="17" t="str">
        <f>IF('sales data'!I757&lt;3000,"Low",IF('sales data'!I757&lt;7999, "Medium","High"))</f>
        <v>Low</v>
      </c>
      <c r="S757" s="17" t="str">
        <f t="shared" si="106"/>
        <v>Regular</v>
      </c>
      <c r="T757" s="17">
        <f t="shared" si="107"/>
        <v>2365.2433333333333</v>
      </c>
    </row>
    <row r="758" spans="1:20">
      <c r="A758">
        <v>4035</v>
      </c>
      <c r="B758" s="2">
        <v>45578</v>
      </c>
      <c r="C758" t="s">
        <v>938</v>
      </c>
      <c r="D758" t="s">
        <v>25</v>
      </c>
      <c r="E758" t="s">
        <v>14</v>
      </c>
      <c r="F758" t="s">
        <v>35</v>
      </c>
      <c r="G758">
        <v>4</v>
      </c>
      <c r="H758" s="20">
        <v>663.7</v>
      </c>
      <c r="I758">
        <v>2654.8</v>
      </c>
      <c r="J758" s="17" t="str">
        <f>IF('Main Data'!I758&gt;=5000,"High", "Low")</f>
        <v>Low</v>
      </c>
      <c r="K758" s="17">
        <f t="shared" si="99"/>
        <v>2024</v>
      </c>
      <c r="L758" s="17" t="str">
        <f t="shared" si="100"/>
        <v>Emily Howard</v>
      </c>
      <c r="M758" s="17" t="str">
        <f t="shared" si="101"/>
        <v>EMILY HOWARD</v>
      </c>
      <c r="N758" s="20">
        <f t="shared" si="102"/>
        <v>2389.3200000000002</v>
      </c>
      <c r="O758" s="20" t="str">
        <f t="shared" si="103"/>
        <v>Oct-2024</v>
      </c>
      <c r="P758" s="17">
        <f t="shared" si="104"/>
        <v>477.86400000000003</v>
      </c>
      <c r="Q758" s="17" t="str">
        <f t="shared" si="105"/>
        <v>Laptop Furniture</v>
      </c>
      <c r="R758" s="17" t="str">
        <f>IF('sales data'!I758&lt;3000,"Low",IF('sales data'!I758&lt;7999, "Medium","High"))</f>
        <v>Low</v>
      </c>
      <c r="S758" s="17" t="str">
        <f t="shared" si="106"/>
        <v>First Timer</v>
      </c>
      <c r="T758" s="17">
        <f t="shared" si="107"/>
        <v>1587.8033333333333</v>
      </c>
    </row>
    <row r="759" spans="1:20">
      <c r="A759">
        <v>8789</v>
      </c>
      <c r="B759" s="2">
        <v>45579</v>
      </c>
      <c r="C759" t="s">
        <v>84</v>
      </c>
      <c r="D759" t="s">
        <v>31</v>
      </c>
      <c r="E759" t="s">
        <v>11</v>
      </c>
      <c r="F759" t="s">
        <v>15</v>
      </c>
      <c r="G759">
        <v>7</v>
      </c>
      <c r="H759" s="20">
        <v>281.31</v>
      </c>
      <c r="I759">
        <v>1969.17</v>
      </c>
      <c r="J759" s="17" t="str">
        <f>IF('Main Data'!I759&gt;=5000,"High", "Low")</f>
        <v>Low</v>
      </c>
      <c r="K759" s="17">
        <f t="shared" si="99"/>
        <v>2024</v>
      </c>
      <c r="L759" s="17" t="str">
        <f t="shared" si="100"/>
        <v>Joe Williams</v>
      </c>
      <c r="M759" s="17" t="str">
        <f t="shared" si="101"/>
        <v>JOE WILLIAMS</v>
      </c>
      <c r="N759" s="20">
        <f t="shared" si="102"/>
        <v>1772.2529999999999</v>
      </c>
      <c r="O759" s="20" t="str">
        <f t="shared" si="103"/>
        <v>Oct-2024</v>
      </c>
      <c r="P759" s="17">
        <f t="shared" si="104"/>
        <v>354.45060000000001</v>
      </c>
      <c r="Q759" s="17" t="str">
        <f t="shared" si="105"/>
        <v>Table Office Supplies</v>
      </c>
      <c r="R759" s="17" t="str">
        <f>IF('sales data'!I759&lt;3000,"Low",IF('sales data'!I759&lt;7999, "Medium","High"))</f>
        <v>Low</v>
      </c>
      <c r="S759" s="17" t="str">
        <f t="shared" si="106"/>
        <v>Regular</v>
      </c>
      <c r="T759" s="17">
        <f t="shared" si="107"/>
        <v>1970.99</v>
      </c>
    </row>
    <row r="760" spans="1:20">
      <c r="A760">
        <v>6432</v>
      </c>
      <c r="B760" s="2">
        <v>45580</v>
      </c>
      <c r="C760" t="s">
        <v>237</v>
      </c>
      <c r="D760" t="s">
        <v>10</v>
      </c>
      <c r="E760" t="s">
        <v>14</v>
      </c>
      <c r="F760" t="s">
        <v>15</v>
      </c>
      <c r="G760">
        <v>9</v>
      </c>
      <c r="H760" s="20">
        <v>184.76</v>
      </c>
      <c r="I760">
        <v>1662.84</v>
      </c>
      <c r="J760" s="17" t="str">
        <f>IF('Main Data'!I760&gt;=5000,"High", "Low")</f>
        <v>Low</v>
      </c>
      <c r="K760" s="17">
        <f t="shared" si="99"/>
        <v>2024</v>
      </c>
      <c r="L760" s="17" t="str">
        <f t="shared" si="100"/>
        <v>Jeremiah Fisher</v>
      </c>
      <c r="M760" s="17" t="str">
        <f t="shared" si="101"/>
        <v>JEREMIAH FISHER</v>
      </c>
      <c r="N760" s="20">
        <f t="shared" si="102"/>
        <v>1496.556</v>
      </c>
      <c r="O760" s="20" t="str">
        <f t="shared" si="103"/>
        <v>Oct-2024</v>
      </c>
      <c r="P760" s="17">
        <f t="shared" si="104"/>
        <v>299.31119999999999</v>
      </c>
      <c r="Q760" s="17" t="str">
        <f t="shared" si="105"/>
        <v>Table Furniture</v>
      </c>
      <c r="R760" s="17" t="str">
        <f>IF('sales data'!I760&lt;3000,"Low",IF('sales data'!I760&lt;7999, "Medium","High"))</f>
        <v>Low</v>
      </c>
      <c r="S760" s="17" t="str">
        <f t="shared" si="106"/>
        <v>Regular</v>
      </c>
      <c r="T760" s="17">
        <f t="shared" si="107"/>
        <v>2095.6033333333335</v>
      </c>
    </row>
    <row r="761" spans="1:20">
      <c r="A761">
        <v>2968</v>
      </c>
      <c r="B761" s="2">
        <v>45581</v>
      </c>
      <c r="C761" t="s">
        <v>353</v>
      </c>
      <c r="D761" t="s">
        <v>10</v>
      </c>
      <c r="E761" t="s">
        <v>14</v>
      </c>
      <c r="F761" t="s">
        <v>12</v>
      </c>
      <c r="G761">
        <v>8</v>
      </c>
      <c r="H761" s="20">
        <v>796.86</v>
      </c>
      <c r="I761">
        <v>6374.88</v>
      </c>
      <c r="J761" s="17" t="str">
        <f>IF('Main Data'!I761&gt;=5000,"High", "Low")</f>
        <v>High</v>
      </c>
      <c r="K761" s="17">
        <f t="shared" si="99"/>
        <v>2024</v>
      </c>
      <c r="L761" s="17" t="str">
        <f t="shared" si="100"/>
        <v>James Campbell</v>
      </c>
      <c r="M761" s="17" t="str">
        <f t="shared" si="101"/>
        <v>JAMES CAMPBELL</v>
      </c>
      <c r="N761" s="20">
        <f t="shared" si="102"/>
        <v>5737.3919999999998</v>
      </c>
      <c r="O761" s="20" t="str">
        <f t="shared" si="103"/>
        <v>Oct-2024</v>
      </c>
      <c r="P761" s="17">
        <f t="shared" si="104"/>
        <v>1147.4784</v>
      </c>
      <c r="Q761" s="17" t="str">
        <f t="shared" si="105"/>
        <v>Monitor Furniture</v>
      </c>
      <c r="R761" s="17" t="str">
        <f>IF('sales data'!I761&lt;3000,"Low",IF('sales data'!I761&lt;7999, "Medium","High"))</f>
        <v>Medium</v>
      </c>
      <c r="S761" s="17" t="str">
        <f t="shared" si="106"/>
        <v>Regular</v>
      </c>
      <c r="T761" s="17">
        <f t="shared" si="107"/>
        <v>3335.6299999999997</v>
      </c>
    </row>
    <row r="762" spans="1:20">
      <c r="A762">
        <v>9528</v>
      </c>
      <c r="B762" s="2">
        <v>45581</v>
      </c>
      <c r="C762" t="s">
        <v>495</v>
      </c>
      <c r="D762" t="s">
        <v>17</v>
      </c>
      <c r="E762" t="s">
        <v>14</v>
      </c>
      <c r="F762" t="s">
        <v>35</v>
      </c>
      <c r="G762">
        <v>9</v>
      </c>
      <c r="H762" s="20">
        <v>284.06</v>
      </c>
      <c r="I762">
        <v>2556.54</v>
      </c>
      <c r="J762" s="17" t="str">
        <f>IF('Main Data'!I762&gt;=5000,"High", "Low")</f>
        <v>Low</v>
      </c>
      <c r="K762" s="17">
        <f t="shared" si="99"/>
        <v>2024</v>
      </c>
      <c r="L762" s="17" t="str">
        <f t="shared" si="100"/>
        <v>Andrew Kelly</v>
      </c>
      <c r="M762" s="17" t="str">
        <f t="shared" si="101"/>
        <v>ANDREW KELLY</v>
      </c>
      <c r="N762" s="20">
        <f t="shared" si="102"/>
        <v>2300.886</v>
      </c>
      <c r="O762" s="20" t="str">
        <f t="shared" si="103"/>
        <v>Oct-2024</v>
      </c>
      <c r="P762" s="17">
        <f t="shared" si="104"/>
        <v>460.17719999999997</v>
      </c>
      <c r="Q762" s="17" t="str">
        <f t="shared" si="105"/>
        <v>Laptop Furniture</v>
      </c>
      <c r="R762" s="17" t="str">
        <f>IF('sales data'!I762&lt;3000,"Low",IF('sales data'!I762&lt;7999, "Medium","High"))</f>
        <v>Low</v>
      </c>
      <c r="S762" s="17" t="str">
        <f t="shared" si="106"/>
        <v>Regular</v>
      </c>
      <c r="T762" s="17">
        <f t="shared" si="107"/>
        <v>3531.42</v>
      </c>
    </row>
    <row r="763" spans="1:20">
      <c r="A763">
        <v>5378</v>
      </c>
      <c r="B763" s="2">
        <v>45581</v>
      </c>
      <c r="C763" t="s">
        <v>776</v>
      </c>
      <c r="D763" t="s">
        <v>17</v>
      </c>
      <c r="E763" t="s">
        <v>20</v>
      </c>
      <c r="F763" t="s">
        <v>29</v>
      </c>
      <c r="G763">
        <v>1</v>
      </c>
      <c r="H763" s="20">
        <v>525.75</v>
      </c>
      <c r="I763">
        <v>525.75</v>
      </c>
      <c r="J763" s="17" t="str">
        <f>IF('Main Data'!I763&gt;=5000,"High", "Low")</f>
        <v>Low</v>
      </c>
      <c r="K763" s="17">
        <f t="shared" si="99"/>
        <v>2024</v>
      </c>
      <c r="L763" s="17" t="str">
        <f t="shared" si="100"/>
        <v>Gabriel Simpson</v>
      </c>
      <c r="M763" s="17" t="str">
        <f t="shared" si="101"/>
        <v>GABRIEL SIMPSON</v>
      </c>
      <c r="N763" s="20">
        <f t="shared" si="102"/>
        <v>473.17500000000001</v>
      </c>
      <c r="O763" s="20" t="str">
        <f t="shared" si="103"/>
        <v>Oct-2024</v>
      </c>
      <c r="P763" s="17">
        <f t="shared" si="104"/>
        <v>94.634999999999991</v>
      </c>
      <c r="Q763" s="17" t="str">
        <f t="shared" si="105"/>
        <v>Desk Electronics</v>
      </c>
      <c r="R763" s="17" t="str">
        <f>IF('sales data'!I763&lt;3000,"Low",IF('sales data'!I763&lt;7999, "Medium","High"))</f>
        <v>Low</v>
      </c>
      <c r="S763" s="17" t="str">
        <f t="shared" si="106"/>
        <v>First Timer</v>
      </c>
      <c r="T763" s="17">
        <f t="shared" si="107"/>
        <v>3152.39</v>
      </c>
    </row>
    <row r="764" spans="1:20">
      <c r="A764">
        <v>9746</v>
      </c>
      <c r="B764" s="2">
        <v>45582</v>
      </c>
      <c r="C764" t="s">
        <v>213</v>
      </c>
      <c r="D764" t="s">
        <v>25</v>
      </c>
      <c r="E764" t="s">
        <v>11</v>
      </c>
      <c r="F764" t="s">
        <v>43</v>
      </c>
      <c r="G764">
        <v>3</v>
      </c>
      <c r="H764" s="20">
        <v>303.35000000000002</v>
      </c>
      <c r="I764">
        <v>910.05000000000007</v>
      </c>
      <c r="J764" s="17" t="str">
        <f>IF('Main Data'!I764&gt;=5000,"High", "Low")</f>
        <v>Low</v>
      </c>
      <c r="K764" s="17">
        <f t="shared" si="99"/>
        <v>2024</v>
      </c>
      <c r="L764" s="17" t="str">
        <f t="shared" si="100"/>
        <v>Pamela Hunter</v>
      </c>
      <c r="M764" s="17" t="str">
        <f t="shared" si="101"/>
        <v>PAMELA HUNTER</v>
      </c>
      <c r="N764" s="20">
        <f t="shared" si="102"/>
        <v>819.04500000000007</v>
      </c>
      <c r="O764" s="20" t="str">
        <f t="shared" si="103"/>
        <v>Oct-2024</v>
      </c>
      <c r="P764" s="17">
        <f t="shared" si="104"/>
        <v>163.809</v>
      </c>
      <c r="Q764" s="17" t="str">
        <f t="shared" si="105"/>
        <v>Chair Office Supplies</v>
      </c>
      <c r="R764" s="17" t="str">
        <f>IF('sales data'!I764&lt;3000,"Low",IF('sales data'!I764&lt;7999, "Medium","High"))</f>
        <v>Low</v>
      </c>
      <c r="S764" s="17" t="str">
        <f t="shared" si="106"/>
        <v>Regular</v>
      </c>
      <c r="T764" s="17">
        <f t="shared" si="107"/>
        <v>1330.78</v>
      </c>
    </row>
    <row r="765" spans="1:20">
      <c r="A765">
        <v>6060</v>
      </c>
      <c r="B765" s="2">
        <v>45583</v>
      </c>
      <c r="C765" t="s">
        <v>242</v>
      </c>
      <c r="D765" t="s">
        <v>25</v>
      </c>
      <c r="E765" t="s">
        <v>14</v>
      </c>
      <c r="F765" t="s">
        <v>15</v>
      </c>
      <c r="G765">
        <v>4</v>
      </c>
      <c r="H765" s="20">
        <v>67.260000000000005</v>
      </c>
      <c r="I765">
        <v>269.04000000000002</v>
      </c>
      <c r="J765" s="17" t="str">
        <f>IF('Main Data'!I765&gt;=5000,"High", "Low")</f>
        <v>Low</v>
      </c>
      <c r="K765" s="17">
        <f t="shared" si="99"/>
        <v>2024</v>
      </c>
      <c r="L765" s="17" t="str">
        <f t="shared" si="100"/>
        <v>Deborah Ramirez</v>
      </c>
      <c r="M765" s="17" t="str">
        <f t="shared" si="101"/>
        <v>DEBORAH RAMIREZ</v>
      </c>
      <c r="N765" s="20">
        <f t="shared" si="102"/>
        <v>242.13600000000002</v>
      </c>
      <c r="O765" s="20" t="str">
        <f t="shared" si="103"/>
        <v>Oct-2024</v>
      </c>
      <c r="P765" s="17">
        <f t="shared" si="104"/>
        <v>48.427199999999999</v>
      </c>
      <c r="Q765" s="17" t="str">
        <f t="shared" si="105"/>
        <v>Table Furniture</v>
      </c>
      <c r="R765" s="17" t="str">
        <f>IF('sales data'!I765&lt;3000,"Low",IF('sales data'!I765&lt;7999, "Medium","High"))</f>
        <v>Low</v>
      </c>
      <c r="S765" s="17" t="str">
        <f t="shared" si="106"/>
        <v>Regular</v>
      </c>
      <c r="T765" s="17">
        <f t="shared" si="107"/>
        <v>568.28000000000009</v>
      </c>
    </row>
    <row r="766" spans="1:20">
      <c r="A766">
        <v>2653</v>
      </c>
      <c r="B766" s="2">
        <v>45583</v>
      </c>
      <c r="C766" t="s">
        <v>465</v>
      </c>
      <c r="D766" t="s">
        <v>25</v>
      </c>
      <c r="E766" t="s">
        <v>20</v>
      </c>
      <c r="F766" t="s">
        <v>26</v>
      </c>
      <c r="G766">
        <v>9</v>
      </c>
      <c r="H766" s="20">
        <v>190.3</v>
      </c>
      <c r="I766">
        <v>1712.7</v>
      </c>
      <c r="J766" s="17" t="str">
        <f>IF('Main Data'!I766&gt;=5000,"High", "Low")</f>
        <v>Low</v>
      </c>
      <c r="K766" s="17">
        <f t="shared" si="99"/>
        <v>2024</v>
      </c>
      <c r="L766" s="17" t="str">
        <f t="shared" si="100"/>
        <v>Justin Cox</v>
      </c>
      <c r="M766" s="17" t="str">
        <f t="shared" si="101"/>
        <v>JUSTIN COX</v>
      </c>
      <c r="N766" s="20">
        <f t="shared" si="102"/>
        <v>1541.43</v>
      </c>
      <c r="O766" s="20" t="str">
        <f t="shared" si="103"/>
        <v>Oct-2024</v>
      </c>
      <c r="P766" s="17">
        <f t="shared" si="104"/>
        <v>308.286</v>
      </c>
      <c r="Q766" s="17" t="str">
        <f t="shared" si="105"/>
        <v>Printer Electronics</v>
      </c>
      <c r="R766" s="17" t="str">
        <f>IF('sales data'!I766&lt;3000,"Low",IF('sales data'!I766&lt;7999, "Medium","High"))</f>
        <v>Low</v>
      </c>
      <c r="S766" s="17" t="str">
        <f t="shared" si="106"/>
        <v>First Timer</v>
      </c>
      <c r="T766" s="17">
        <f t="shared" si="107"/>
        <v>963.93</v>
      </c>
    </row>
    <row r="767" spans="1:20">
      <c r="A767">
        <v>9393</v>
      </c>
      <c r="B767" s="2">
        <v>45583</v>
      </c>
      <c r="C767" t="s">
        <v>563</v>
      </c>
      <c r="D767" t="s">
        <v>25</v>
      </c>
      <c r="E767" t="s">
        <v>20</v>
      </c>
      <c r="F767" t="s">
        <v>29</v>
      </c>
      <c r="G767">
        <v>5</v>
      </c>
      <c r="H767" s="20">
        <v>311.63</v>
      </c>
      <c r="I767">
        <v>1558.15</v>
      </c>
      <c r="J767" s="17" t="str">
        <f>IF('Main Data'!I767&gt;=5000,"High", "Low")</f>
        <v>Low</v>
      </c>
      <c r="K767" s="17">
        <f t="shared" si="99"/>
        <v>2024</v>
      </c>
      <c r="L767" s="17" t="str">
        <f t="shared" si="100"/>
        <v>David Garcia</v>
      </c>
      <c r="M767" s="17" t="str">
        <f t="shared" si="101"/>
        <v>DAVID GARCIA</v>
      </c>
      <c r="N767" s="20">
        <f t="shared" si="102"/>
        <v>1402.335</v>
      </c>
      <c r="O767" s="20" t="str">
        <f t="shared" si="103"/>
        <v>Oct-2024</v>
      </c>
      <c r="P767" s="17">
        <f t="shared" si="104"/>
        <v>280.46699999999998</v>
      </c>
      <c r="Q767" s="17" t="str">
        <f t="shared" si="105"/>
        <v>Desk Electronics</v>
      </c>
      <c r="R767" s="17" t="str">
        <f>IF('sales data'!I767&lt;3000,"Low",IF('sales data'!I767&lt;7999, "Medium","High"))</f>
        <v>Low</v>
      </c>
      <c r="S767" s="17" t="str">
        <f t="shared" si="106"/>
        <v>Regular</v>
      </c>
      <c r="T767" s="17">
        <f t="shared" si="107"/>
        <v>1179.9633333333334</v>
      </c>
    </row>
    <row r="768" spans="1:20">
      <c r="A768">
        <v>9661</v>
      </c>
      <c r="B768" s="2">
        <v>45584</v>
      </c>
      <c r="C768" t="s">
        <v>467</v>
      </c>
      <c r="D768" t="s">
        <v>17</v>
      </c>
      <c r="E768" t="s">
        <v>20</v>
      </c>
      <c r="F768" t="s">
        <v>12</v>
      </c>
      <c r="G768">
        <v>1</v>
      </c>
      <c r="H768" s="20">
        <v>662.12</v>
      </c>
      <c r="I768">
        <v>662.12</v>
      </c>
      <c r="J768" s="17" t="str">
        <f>IF('Main Data'!I768&gt;=5000,"High", "Low")</f>
        <v>Low</v>
      </c>
      <c r="K768" s="17">
        <f t="shared" si="99"/>
        <v>2024</v>
      </c>
      <c r="L768" s="17" t="str">
        <f t="shared" si="100"/>
        <v>Adam Turner</v>
      </c>
      <c r="M768" s="17" t="str">
        <f t="shared" si="101"/>
        <v>ADAM TURNER</v>
      </c>
      <c r="N768" s="20">
        <f t="shared" si="102"/>
        <v>595.90800000000002</v>
      </c>
      <c r="O768" s="20" t="str">
        <f t="shared" si="103"/>
        <v>Oct-2024</v>
      </c>
      <c r="P768" s="17">
        <f t="shared" si="104"/>
        <v>119.1816</v>
      </c>
      <c r="Q768" s="17" t="str">
        <f t="shared" si="105"/>
        <v>Monitor Electronics</v>
      </c>
      <c r="R768" s="17" t="str">
        <f>IF('sales data'!I768&lt;3000,"Low",IF('sales data'!I768&lt;7999, "Medium","High"))</f>
        <v>Low</v>
      </c>
      <c r="S768" s="17" t="str">
        <f t="shared" si="106"/>
        <v>Regular</v>
      </c>
      <c r="T768" s="17">
        <f t="shared" si="107"/>
        <v>1310.99</v>
      </c>
    </row>
    <row r="769" spans="1:20">
      <c r="A769">
        <v>9979</v>
      </c>
      <c r="B769" s="2">
        <v>45584</v>
      </c>
      <c r="C769" t="s">
        <v>642</v>
      </c>
      <c r="D769" t="s">
        <v>17</v>
      </c>
      <c r="E769" t="s">
        <v>11</v>
      </c>
      <c r="F769" t="s">
        <v>26</v>
      </c>
      <c r="G769">
        <v>6</v>
      </c>
      <c r="H769" s="20">
        <v>538.27</v>
      </c>
      <c r="I769">
        <v>3229.62</v>
      </c>
      <c r="J769" s="17" t="str">
        <f>IF('Main Data'!I769&gt;=5000,"High", "Low")</f>
        <v>Low</v>
      </c>
      <c r="K769" s="17">
        <f t="shared" si="99"/>
        <v>2024</v>
      </c>
      <c r="L769" s="17" t="str">
        <f t="shared" si="100"/>
        <v>Tiffany Perez</v>
      </c>
      <c r="M769" s="17" t="str">
        <f t="shared" si="101"/>
        <v>TIFFANY PEREZ</v>
      </c>
      <c r="N769" s="20">
        <f t="shared" si="102"/>
        <v>2906.6579999999999</v>
      </c>
      <c r="O769" s="20" t="str">
        <f t="shared" si="103"/>
        <v>Oct-2024</v>
      </c>
      <c r="P769" s="17">
        <f t="shared" si="104"/>
        <v>581.33159999999998</v>
      </c>
      <c r="Q769" s="17" t="str">
        <f t="shared" si="105"/>
        <v>Printer Office Supplies</v>
      </c>
      <c r="R769" s="17" t="str">
        <f>IF('sales data'!I769&lt;3000,"Low",IF('sales data'!I769&lt;7999, "Medium","High"))</f>
        <v>Medium</v>
      </c>
      <c r="S769" s="17" t="str">
        <f t="shared" si="106"/>
        <v>Regular</v>
      </c>
      <c r="T769" s="17">
        <f t="shared" si="107"/>
        <v>1816.6299999999999</v>
      </c>
    </row>
    <row r="770" spans="1:20">
      <c r="A770">
        <v>8068</v>
      </c>
      <c r="B770" s="2">
        <v>45584</v>
      </c>
      <c r="C770" t="s">
        <v>858</v>
      </c>
      <c r="D770" t="s">
        <v>10</v>
      </c>
      <c r="E770" t="s">
        <v>14</v>
      </c>
      <c r="F770" t="s">
        <v>29</v>
      </c>
      <c r="G770">
        <v>6</v>
      </c>
      <c r="H770" s="20">
        <v>996.73</v>
      </c>
      <c r="I770">
        <v>5980.38</v>
      </c>
      <c r="J770" s="17" t="str">
        <f>IF('Main Data'!I770&gt;=5000,"High", "Low")</f>
        <v>High</v>
      </c>
      <c r="K770" s="17">
        <f t="shared" si="99"/>
        <v>2024</v>
      </c>
      <c r="L770" s="17" t="str">
        <f t="shared" si="100"/>
        <v>Elizabeth Bell</v>
      </c>
      <c r="M770" s="17" t="str">
        <f t="shared" si="101"/>
        <v>ELIZABETH BELL</v>
      </c>
      <c r="N770" s="20">
        <f t="shared" si="102"/>
        <v>5382.3420000000006</v>
      </c>
      <c r="O770" s="20" t="str">
        <f t="shared" si="103"/>
        <v>Oct-2024</v>
      </c>
      <c r="P770" s="17">
        <f t="shared" si="104"/>
        <v>1076.4684</v>
      </c>
      <c r="Q770" s="17" t="str">
        <f t="shared" si="105"/>
        <v>Desk Furniture</v>
      </c>
      <c r="R770" s="17" t="str">
        <f>IF('sales data'!I770&lt;3000,"Low",IF('sales data'!I770&lt;7999, "Medium","High"))</f>
        <v>Medium</v>
      </c>
      <c r="S770" s="17" t="str">
        <f t="shared" si="106"/>
        <v>Regular</v>
      </c>
      <c r="T770" s="17">
        <f t="shared" si="107"/>
        <v>3290.7066666666665</v>
      </c>
    </row>
    <row r="771" spans="1:20">
      <c r="A771">
        <v>2480</v>
      </c>
      <c r="B771" s="2">
        <v>45585</v>
      </c>
      <c r="C771" t="s">
        <v>593</v>
      </c>
      <c r="D771" t="s">
        <v>25</v>
      </c>
      <c r="E771" t="s">
        <v>20</v>
      </c>
      <c r="F771" t="s">
        <v>26</v>
      </c>
      <c r="G771">
        <v>1</v>
      </c>
      <c r="H771" s="20">
        <v>223.52</v>
      </c>
      <c r="I771">
        <v>223.52</v>
      </c>
      <c r="J771" s="17" t="str">
        <f>IF('Main Data'!I771&gt;=5000,"High", "Low")</f>
        <v>Low</v>
      </c>
      <c r="K771" s="17">
        <f t="shared" ref="K771:K834" si="108">YEAR(B771)</f>
        <v>2024</v>
      </c>
      <c r="L771" s="17" t="str">
        <f t="shared" ref="L771:L834" si="109">PROPER(C771)</f>
        <v>Benjamin Lopez</v>
      </c>
      <c r="M771" s="17" t="str">
        <f t="shared" ref="M771:M834" si="110">UPPER(C771)</f>
        <v>BENJAMIN LOPEZ</v>
      </c>
      <c r="N771" s="20">
        <f t="shared" ref="N771:N834" si="111">G771*(H771*0.9)</f>
        <v>201.16800000000001</v>
      </c>
      <c r="O771" s="20" t="str">
        <f t="shared" ref="O771:O834" si="112">TEXT((B771),"mmm-yyyy")</f>
        <v>Oct-2024</v>
      </c>
      <c r="P771" s="17">
        <f t="shared" ref="P771:P834" si="113">I771*18%</f>
        <v>40.233600000000003</v>
      </c>
      <c r="Q771" s="17" t="str">
        <f t="shared" ref="Q771:Q834" si="114">CONCATENATE(F771," ",E771)</f>
        <v>Printer Electronics</v>
      </c>
      <c r="R771" s="17" t="str">
        <f>IF('sales data'!I771&lt;3000,"Low",IF('sales data'!I771&lt;7999, "Medium","High"))</f>
        <v>Low</v>
      </c>
      <c r="S771" s="17" t="str">
        <f t="shared" ref="S771:S834" si="115">IF(A771=_xlfn.MINIFS($A$3:$A$1001, $B$2:$B$1000, B771), "First Timer", "Regular")</f>
        <v>Regular</v>
      </c>
      <c r="T771" s="17">
        <f t="shared" si="107"/>
        <v>3144.5066666666667</v>
      </c>
    </row>
    <row r="772" spans="1:20">
      <c r="A772">
        <v>1154</v>
      </c>
      <c r="B772" s="2">
        <v>45585</v>
      </c>
      <c r="C772" t="s">
        <v>808</v>
      </c>
      <c r="D772" t="s">
        <v>17</v>
      </c>
      <c r="E772" t="s">
        <v>11</v>
      </c>
      <c r="F772" t="s">
        <v>26</v>
      </c>
      <c r="G772">
        <v>1</v>
      </c>
      <c r="H772" s="20">
        <v>792.13</v>
      </c>
      <c r="I772">
        <v>792.13</v>
      </c>
      <c r="J772" s="17" t="str">
        <f>IF('Main Data'!I772&gt;=5000,"High", "Low")</f>
        <v>Low</v>
      </c>
      <c r="K772" s="17">
        <f t="shared" si="108"/>
        <v>2024</v>
      </c>
      <c r="L772" s="17" t="str">
        <f t="shared" si="109"/>
        <v>Randy Webb</v>
      </c>
      <c r="M772" s="17" t="str">
        <f t="shared" si="110"/>
        <v>RANDY WEBB</v>
      </c>
      <c r="N772" s="20">
        <f t="shared" si="111"/>
        <v>712.91700000000003</v>
      </c>
      <c r="O772" s="20" t="str">
        <f t="shared" si="112"/>
        <v>Oct-2024</v>
      </c>
      <c r="P772" s="17">
        <f t="shared" si="113"/>
        <v>142.58339999999998</v>
      </c>
      <c r="Q772" s="17" t="str">
        <f t="shared" si="114"/>
        <v>Printer Office Supplies</v>
      </c>
      <c r="R772" s="17" t="str">
        <f>IF('sales data'!I772&lt;3000,"Low",IF('sales data'!I772&lt;7999, "Medium","High"))</f>
        <v>Low</v>
      </c>
      <c r="S772" s="17" t="str">
        <f t="shared" si="115"/>
        <v>First Timer</v>
      </c>
      <c r="T772" s="17">
        <f t="shared" si="107"/>
        <v>2332.0100000000002</v>
      </c>
    </row>
    <row r="773" spans="1:20">
      <c r="A773">
        <v>6955</v>
      </c>
      <c r="B773" s="2">
        <v>45587</v>
      </c>
      <c r="C773" t="s">
        <v>415</v>
      </c>
      <c r="D773" t="s">
        <v>10</v>
      </c>
      <c r="E773" t="s">
        <v>11</v>
      </c>
      <c r="F773" t="s">
        <v>29</v>
      </c>
      <c r="G773">
        <v>4</v>
      </c>
      <c r="H773" s="20">
        <v>249.62</v>
      </c>
      <c r="I773">
        <v>998.48</v>
      </c>
      <c r="J773" s="17" t="str">
        <f>IF('Main Data'!I773&gt;=5000,"High", "Low")</f>
        <v>Low</v>
      </c>
      <c r="K773" s="17">
        <f t="shared" si="108"/>
        <v>2024</v>
      </c>
      <c r="L773" s="17" t="str">
        <f t="shared" si="109"/>
        <v>Jeremiah Reed</v>
      </c>
      <c r="M773" s="17" t="str">
        <f t="shared" si="110"/>
        <v>JEREMIAH REED</v>
      </c>
      <c r="N773" s="20">
        <f t="shared" si="111"/>
        <v>898.63200000000006</v>
      </c>
      <c r="O773" s="20" t="str">
        <f t="shared" si="112"/>
        <v>Oct-2024</v>
      </c>
      <c r="P773" s="17">
        <f t="shared" si="113"/>
        <v>179.72639999999998</v>
      </c>
      <c r="Q773" s="17" t="str">
        <f t="shared" si="114"/>
        <v>Desk Office Supplies</v>
      </c>
      <c r="R773" s="17" t="str">
        <f>IF('sales data'!I773&lt;3000,"Low",IF('sales data'!I773&lt;7999, "Medium","High"))</f>
        <v>Low</v>
      </c>
      <c r="S773" s="17" t="str">
        <f t="shared" si="115"/>
        <v>Regular</v>
      </c>
      <c r="T773" s="17">
        <f t="shared" ref="T773:T836" si="116">AVERAGE(I771,I772,I773)</f>
        <v>671.37666666666667</v>
      </c>
    </row>
    <row r="774" spans="1:20">
      <c r="A774">
        <v>3499</v>
      </c>
      <c r="B774" s="2">
        <v>45588</v>
      </c>
      <c r="C774" t="s">
        <v>740</v>
      </c>
      <c r="D774" t="s">
        <v>25</v>
      </c>
      <c r="E774" t="s">
        <v>14</v>
      </c>
      <c r="F774" t="s">
        <v>21</v>
      </c>
      <c r="G774">
        <v>8</v>
      </c>
      <c r="H774" s="20">
        <v>76.94</v>
      </c>
      <c r="I774">
        <v>615.52</v>
      </c>
      <c r="J774" s="17" t="str">
        <f>IF('Main Data'!I774&gt;=5000,"High", "Low")</f>
        <v>Low</v>
      </c>
      <c r="K774" s="17">
        <f t="shared" si="108"/>
        <v>2024</v>
      </c>
      <c r="L774" s="17" t="str">
        <f t="shared" si="109"/>
        <v>Kelly Carson</v>
      </c>
      <c r="M774" s="17" t="str">
        <f t="shared" si="110"/>
        <v>KELLY CARSON</v>
      </c>
      <c r="N774" s="20">
        <f t="shared" si="111"/>
        <v>553.96799999999996</v>
      </c>
      <c r="O774" s="20" t="str">
        <f t="shared" si="112"/>
        <v>Oct-2024</v>
      </c>
      <c r="P774" s="17">
        <f t="shared" si="113"/>
        <v>110.7936</v>
      </c>
      <c r="Q774" s="17" t="str">
        <f t="shared" si="114"/>
        <v>Notebook Furniture</v>
      </c>
      <c r="R774" s="17" t="str">
        <f>IF('sales data'!I774&lt;3000,"Low",IF('sales data'!I774&lt;7999, "Medium","High"))</f>
        <v>Low</v>
      </c>
      <c r="S774" s="17" t="str">
        <f t="shared" si="115"/>
        <v>Regular</v>
      </c>
      <c r="T774" s="17">
        <f t="shared" si="116"/>
        <v>802.04333333333341</v>
      </c>
    </row>
    <row r="775" spans="1:20">
      <c r="A775">
        <v>4541</v>
      </c>
      <c r="B775" s="2">
        <v>45588</v>
      </c>
      <c r="C775" t="s">
        <v>911</v>
      </c>
      <c r="D775" t="s">
        <v>10</v>
      </c>
      <c r="E775" t="s">
        <v>14</v>
      </c>
      <c r="F775" t="s">
        <v>12</v>
      </c>
      <c r="G775">
        <v>9</v>
      </c>
      <c r="H775" s="20">
        <v>466.86</v>
      </c>
      <c r="I775">
        <v>4201.74</v>
      </c>
      <c r="J775" s="17" t="str">
        <f>IF('Main Data'!I775&gt;=5000,"High", "Low")</f>
        <v>Low</v>
      </c>
      <c r="K775" s="17">
        <f t="shared" si="108"/>
        <v>2024</v>
      </c>
      <c r="L775" s="17" t="str">
        <f t="shared" si="109"/>
        <v>Andre Gutierrez Jr.</v>
      </c>
      <c r="M775" s="17" t="str">
        <f t="shared" si="110"/>
        <v>ANDRE GUTIERREZ JR.</v>
      </c>
      <c r="N775" s="20">
        <f t="shared" si="111"/>
        <v>3781.5660000000003</v>
      </c>
      <c r="O775" s="20" t="str">
        <f t="shared" si="112"/>
        <v>Oct-2024</v>
      </c>
      <c r="P775" s="17">
        <f t="shared" si="113"/>
        <v>756.31319999999994</v>
      </c>
      <c r="Q775" s="17" t="str">
        <f t="shared" si="114"/>
        <v>Monitor Furniture</v>
      </c>
      <c r="R775" s="17" t="str">
        <f>IF('sales data'!I775&lt;3000,"Low",IF('sales data'!I775&lt;7999, "Medium","High"))</f>
        <v>Medium</v>
      </c>
      <c r="S775" s="17" t="str">
        <f t="shared" si="115"/>
        <v>First Timer</v>
      </c>
      <c r="T775" s="17">
        <f t="shared" si="116"/>
        <v>1938.58</v>
      </c>
    </row>
    <row r="776" spans="1:20">
      <c r="A776">
        <v>5205</v>
      </c>
      <c r="B776" s="2">
        <v>45588</v>
      </c>
      <c r="C776" t="s">
        <v>946</v>
      </c>
      <c r="D776" t="s">
        <v>31</v>
      </c>
      <c r="E776" t="s">
        <v>11</v>
      </c>
      <c r="F776" t="s">
        <v>21</v>
      </c>
      <c r="G776">
        <v>6</v>
      </c>
      <c r="H776" s="20">
        <v>388.12</v>
      </c>
      <c r="I776">
        <v>2328.7199999999998</v>
      </c>
      <c r="J776" s="17" t="str">
        <f>IF('Main Data'!I776&gt;=5000,"High", "Low")</f>
        <v>Low</v>
      </c>
      <c r="K776" s="17">
        <f t="shared" si="108"/>
        <v>2024</v>
      </c>
      <c r="L776" s="17" t="str">
        <f t="shared" si="109"/>
        <v>Rachel Hampton</v>
      </c>
      <c r="M776" s="17" t="str">
        <f t="shared" si="110"/>
        <v>RACHEL HAMPTON</v>
      </c>
      <c r="N776" s="20">
        <f t="shared" si="111"/>
        <v>2095.848</v>
      </c>
      <c r="O776" s="20" t="str">
        <f t="shared" si="112"/>
        <v>Oct-2024</v>
      </c>
      <c r="P776" s="17">
        <f t="shared" si="113"/>
        <v>419.16959999999995</v>
      </c>
      <c r="Q776" s="17" t="str">
        <f t="shared" si="114"/>
        <v>Notebook Office Supplies</v>
      </c>
      <c r="R776" s="17" t="str">
        <f>IF('sales data'!I776&lt;3000,"Low",IF('sales data'!I776&lt;7999, "Medium","High"))</f>
        <v>Low</v>
      </c>
      <c r="S776" s="17" t="str">
        <f t="shared" si="115"/>
        <v>Regular</v>
      </c>
      <c r="T776" s="17">
        <f t="shared" si="116"/>
        <v>2381.9933333333333</v>
      </c>
    </row>
    <row r="777" spans="1:20">
      <c r="A777">
        <v>9319</v>
      </c>
      <c r="B777" s="2">
        <v>45589</v>
      </c>
      <c r="C777" t="s">
        <v>988</v>
      </c>
      <c r="D777" t="s">
        <v>25</v>
      </c>
      <c r="E777" t="s">
        <v>11</v>
      </c>
      <c r="F777" t="s">
        <v>18</v>
      </c>
      <c r="G777">
        <v>4</v>
      </c>
      <c r="H777" s="20">
        <v>185.65</v>
      </c>
      <c r="I777">
        <v>742.6</v>
      </c>
      <c r="J777" s="17" t="str">
        <f>IF('Main Data'!I777&gt;=5000,"High", "Low")</f>
        <v>Low</v>
      </c>
      <c r="K777" s="17">
        <f t="shared" si="108"/>
        <v>2024</v>
      </c>
      <c r="L777" s="17" t="str">
        <f t="shared" si="109"/>
        <v>April Cunningham</v>
      </c>
      <c r="M777" s="17" t="str">
        <f t="shared" si="110"/>
        <v>APRIL CUNNINGHAM</v>
      </c>
      <c r="N777" s="20">
        <f t="shared" si="111"/>
        <v>668.34</v>
      </c>
      <c r="O777" s="20" t="str">
        <f t="shared" si="112"/>
        <v>Oct-2024</v>
      </c>
      <c r="P777" s="17">
        <f t="shared" si="113"/>
        <v>133.66800000000001</v>
      </c>
      <c r="Q777" s="17" t="str">
        <f t="shared" si="114"/>
        <v>Pen Office Supplies</v>
      </c>
      <c r="R777" s="17" t="str">
        <f>IF('sales data'!I777&lt;3000,"Low",IF('sales data'!I777&lt;7999, "Medium","High"))</f>
        <v>Low</v>
      </c>
      <c r="S777" s="17" t="str">
        <f t="shared" si="115"/>
        <v>Regular</v>
      </c>
      <c r="T777" s="17">
        <f t="shared" si="116"/>
        <v>2424.353333333333</v>
      </c>
    </row>
    <row r="778" spans="1:20">
      <c r="A778">
        <v>1093</v>
      </c>
      <c r="B778" s="2">
        <v>45593</v>
      </c>
      <c r="C778" t="s">
        <v>471</v>
      </c>
      <c r="D778" t="s">
        <v>17</v>
      </c>
      <c r="E778" t="s">
        <v>11</v>
      </c>
      <c r="F778" t="s">
        <v>29</v>
      </c>
      <c r="G778">
        <v>3</v>
      </c>
      <c r="H778" s="20">
        <v>236.17</v>
      </c>
      <c r="I778">
        <v>708.51</v>
      </c>
      <c r="J778" s="17" t="str">
        <f>IF('Main Data'!I778&gt;=5000,"High", "Low")</f>
        <v>Low</v>
      </c>
      <c r="K778" s="17">
        <f t="shared" si="108"/>
        <v>2024</v>
      </c>
      <c r="L778" s="17" t="str">
        <f t="shared" si="109"/>
        <v>Alvin Santiago</v>
      </c>
      <c r="M778" s="17" t="str">
        <f t="shared" si="110"/>
        <v>ALVIN SANTIAGO</v>
      </c>
      <c r="N778" s="20">
        <f t="shared" si="111"/>
        <v>637.65899999999999</v>
      </c>
      <c r="O778" s="20" t="str">
        <f t="shared" si="112"/>
        <v>Oct-2024</v>
      </c>
      <c r="P778" s="17">
        <f t="shared" si="113"/>
        <v>127.53179999999999</v>
      </c>
      <c r="Q778" s="17" t="str">
        <f t="shared" si="114"/>
        <v>Desk Office Supplies</v>
      </c>
      <c r="R778" s="17" t="str">
        <f>IF('sales data'!I778&lt;3000,"Low",IF('sales data'!I778&lt;7999, "Medium","High"))</f>
        <v>Low</v>
      </c>
      <c r="S778" s="17" t="str">
        <f t="shared" si="115"/>
        <v>Regular</v>
      </c>
      <c r="T778" s="17">
        <f t="shared" si="116"/>
        <v>1259.9433333333334</v>
      </c>
    </row>
    <row r="779" spans="1:20">
      <c r="A779">
        <v>3232</v>
      </c>
      <c r="B779" s="2">
        <v>45594</v>
      </c>
      <c r="C779" t="s">
        <v>753</v>
      </c>
      <c r="D779" t="s">
        <v>17</v>
      </c>
      <c r="E779" t="s">
        <v>20</v>
      </c>
      <c r="F779" t="s">
        <v>29</v>
      </c>
      <c r="G779">
        <v>5</v>
      </c>
      <c r="H779" s="20">
        <v>733.34</v>
      </c>
      <c r="I779">
        <v>3666.7</v>
      </c>
      <c r="J779" s="17" t="str">
        <f>IF('Main Data'!I779&gt;=5000,"High", "Low")</f>
        <v>Low</v>
      </c>
      <c r="K779" s="17">
        <f t="shared" si="108"/>
        <v>2024</v>
      </c>
      <c r="L779" s="17" t="str">
        <f t="shared" si="109"/>
        <v>Jamie Brown</v>
      </c>
      <c r="M779" s="17" t="str">
        <f t="shared" si="110"/>
        <v>JAMIE BROWN</v>
      </c>
      <c r="N779" s="20">
        <f t="shared" si="111"/>
        <v>3300.0300000000007</v>
      </c>
      <c r="O779" s="20" t="str">
        <f t="shared" si="112"/>
        <v>Oct-2024</v>
      </c>
      <c r="P779" s="17">
        <f t="shared" si="113"/>
        <v>660.00599999999997</v>
      </c>
      <c r="Q779" s="17" t="str">
        <f t="shared" si="114"/>
        <v>Desk Electronics</v>
      </c>
      <c r="R779" s="17" t="str">
        <f>IF('sales data'!I779&lt;3000,"Low",IF('sales data'!I779&lt;7999, "Medium","High"))</f>
        <v>Medium</v>
      </c>
      <c r="S779" s="17" t="str">
        <f t="shared" si="115"/>
        <v>Regular</v>
      </c>
      <c r="T779" s="17">
        <f t="shared" si="116"/>
        <v>1705.9366666666665</v>
      </c>
    </row>
    <row r="780" spans="1:20">
      <c r="A780">
        <v>6846</v>
      </c>
      <c r="B780" s="2">
        <v>45594</v>
      </c>
      <c r="C780" t="s">
        <v>847</v>
      </c>
      <c r="D780" t="s">
        <v>10</v>
      </c>
      <c r="E780" t="s">
        <v>14</v>
      </c>
      <c r="F780" t="s">
        <v>21</v>
      </c>
      <c r="G780">
        <v>9</v>
      </c>
      <c r="H780" s="20">
        <v>67.2</v>
      </c>
      <c r="I780">
        <v>604.80000000000007</v>
      </c>
      <c r="J780" s="17" t="str">
        <f>IF('Main Data'!I780&gt;=5000,"High", "Low")</f>
        <v>Low</v>
      </c>
      <c r="K780" s="17">
        <f t="shared" si="108"/>
        <v>2024</v>
      </c>
      <c r="L780" s="17" t="str">
        <f t="shared" si="109"/>
        <v>Kristen Cook</v>
      </c>
      <c r="M780" s="17" t="str">
        <f t="shared" si="110"/>
        <v>KRISTEN COOK</v>
      </c>
      <c r="N780" s="20">
        <f t="shared" si="111"/>
        <v>544.32000000000005</v>
      </c>
      <c r="O780" s="20" t="str">
        <f t="shared" si="112"/>
        <v>Oct-2024</v>
      </c>
      <c r="P780" s="17">
        <f t="shared" si="113"/>
        <v>108.864</v>
      </c>
      <c r="Q780" s="17" t="str">
        <f t="shared" si="114"/>
        <v>Notebook Furniture</v>
      </c>
      <c r="R780" s="17" t="str">
        <f>IF('sales data'!I780&lt;3000,"Low",IF('sales data'!I780&lt;7999, "Medium","High"))</f>
        <v>Low</v>
      </c>
      <c r="S780" s="17" t="str">
        <f t="shared" si="115"/>
        <v>Regular</v>
      </c>
      <c r="T780" s="17">
        <f t="shared" si="116"/>
        <v>1660.0033333333333</v>
      </c>
    </row>
    <row r="781" spans="1:20">
      <c r="A781">
        <v>5685</v>
      </c>
      <c r="B781" s="2">
        <v>45595</v>
      </c>
      <c r="C781" t="s">
        <v>744</v>
      </c>
      <c r="D781" t="s">
        <v>17</v>
      </c>
      <c r="E781" t="s">
        <v>11</v>
      </c>
      <c r="F781" t="s">
        <v>26</v>
      </c>
      <c r="G781">
        <v>5</v>
      </c>
      <c r="H781" s="20">
        <v>881.28</v>
      </c>
      <c r="I781">
        <v>4406.3999999999996</v>
      </c>
      <c r="J781" s="17" t="str">
        <f>IF('Main Data'!I781&gt;=5000,"High", "Low")</f>
        <v>Low</v>
      </c>
      <c r="K781" s="17">
        <f t="shared" si="108"/>
        <v>2024</v>
      </c>
      <c r="L781" s="17" t="str">
        <f t="shared" si="109"/>
        <v>Joel Russell</v>
      </c>
      <c r="M781" s="17" t="str">
        <f t="shared" si="110"/>
        <v>JOEL RUSSELL</v>
      </c>
      <c r="N781" s="20">
        <f t="shared" si="111"/>
        <v>3965.76</v>
      </c>
      <c r="O781" s="20" t="str">
        <f t="shared" si="112"/>
        <v>Oct-2024</v>
      </c>
      <c r="P781" s="17">
        <f t="shared" si="113"/>
        <v>793.15199999999993</v>
      </c>
      <c r="Q781" s="17" t="str">
        <f t="shared" si="114"/>
        <v>Printer Office Supplies</v>
      </c>
      <c r="R781" s="17" t="str">
        <f>IF('sales data'!I781&lt;3000,"Low",IF('sales data'!I781&lt;7999, "Medium","High"))</f>
        <v>Medium</v>
      </c>
      <c r="S781" s="17" t="str">
        <f t="shared" si="115"/>
        <v>Regular</v>
      </c>
      <c r="T781" s="17">
        <f t="shared" si="116"/>
        <v>2892.6333333333332</v>
      </c>
    </row>
    <row r="782" spans="1:20">
      <c r="A782">
        <v>3818</v>
      </c>
      <c r="B782" s="2">
        <v>45596</v>
      </c>
      <c r="C782" t="s">
        <v>36</v>
      </c>
      <c r="D782" t="s">
        <v>25</v>
      </c>
      <c r="E782" t="s">
        <v>11</v>
      </c>
      <c r="F782" t="s">
        <v>21</v>
      </c>
      <c r="G782">
        <v>6</v>
      </c>
      <c r="H782" s="20">
        <v>403.21</v>
      </c>
      <c r="I782">
        <v>2419.2600000000002</v>
      </c>
      <c r="J782" s="17" t="str">
        <f>IF('Main Data'!I782&gt;=5000,"High", "Low")</f>
        <v>Low</v>
      </c>
      <c r="K782" s="17">
        <f t="shared" si="108"/>
        <v>2024</v>
      </c>
      <c r="L782" s="17" t="str">
        <f t="shared" si="109"/>
        <v>Tammy Thornton</v>
      </c>
      <c r="M782" s="17" t="str">
        <f t="shared" si="110"/>
        <v>TAMMY THORNTON</v>
      </c>
      <c r="N782" s="20">
        <f t="shared" si="111"/>
        <v>2177.3339999999998</v>
      </c>
      <c r="O782" s="20" t="str">
        <f t="shared" si="112"/>
        <v>Oct-2024</v>
      </c>
      <c r="P782" s="17">
        <f t="shared" si="113"/>
        <v>435.46680000000003</v>
      </c>
      <c r="Q782" s="17" t="str">
        <f t="shared" si="114"/>
        <v>Notebook Office Supplies</v>
      </c>
      <c r="R782" s="17" t="str">
        <f>IF('sales data'!I782&lt;3000,"Low",IF('sales data'!I782&lt;7999, "Medium","High"))</f>
        <v>Low</v>
      </c>
      <c r="S782" s="17" t="str">
        <f t="shared" si="115"/>
        <v>Regular</v>
      </c>
      <c r="T782" s="17">
        <f t="shared" si="116"/>
        <v>2476.8200000000002</v>
      </c>
    </row>
    <row r="783" spans="1:20">
      <c r="A783">
        <v>1178</v>
      </c>
      <c r="B783" s="2">
        <v>45597</v>
      </c>
      <c r="C783" t="s">
        <v>221</v>
      </c>
      <c r="D783" t="s">
        <v>31</v>
      </c>
      <c r="E783" t="s">
        <v>20</v>
      </c>
      <c r="F783" t="s">
        <v>15</v>
      </c>
      <c r="G783">
        <v>2</v>
      </c>
      <c r="H783" s="20">
        <v>226.07</v>
      </c>
      <c r="I783">
        <v>452.14</v>
      </c>
      <c r="J783" s="17" t="str">
        <f>IF('Main Data'!I783&gt;=5000,"High", "Low")</f>
        <v>Low</v>
      </c>
      <c r="K783" s="17">
        <f t="shared" si="108"/>
        <v>2024</v>
      </c>
      <c r="L783" s="17" t="str">
        <f t="shared" si="109"/>
        <v>James Young</v>
      </c>
      <c r="M783" s="17" t="str">
        <f t="shared" si="110"/>
        <v>JAMES YOUNG</v>
      </c>
      <c r="N783" s="20">
        <f t="shared" si="111"/>
        <v>406.92599999999999</v>
      </c>
      <c r="O783" s="20" t="str">
        <f t="shared" si="112"/>
        <v>Nov-2024</v>
      </c>
      <c r="P783" s="17">
        <f t="shared" si="113"/>
        <v>81.385199999999998</v>
      </c>
      <c r="Q783" s="17" t="str">
        <f t="shared" si="114"/>
        <v>Table Electronics</v>
      </c>
      <c r="R783" s="17" t="str">
        <f>IF('sales data'!I783&lt;3000,"Low",IF('sales data'!I783&lt;7999, "Medium","High"))</f>
        <v>Low</v>
      </c>
      <c r="S783" s="17" t="str">
        <f t="shared" si="115"/>
        <v>Regular</v>
      </c>
      <c r="T783" s="17">
        <f t="shared" si="116"/>
        <v>2425.9333333333334</v>
      </c>
    </row>
    <row r="784" spans="1:20">
      <c r="A784">
        <v>6189</v>
      </c>
      <c r="B784" s="2">
        <v>45598</v>
      </c>
      <c r="C784" t="s">
        <v>850</v>
      </c>
      <c r="D784" t="s">
        <v>31</v>
      </c>
      <c r="E784" t="s">
        <v>11</v>
      </c>
      <c r="F784" t="s">
        <v>18</v>
      </c>
      <c r="G784">
        <v>7</v>
      </c>
      <c r="H784" s="20">
        <v>246.79</v>
      </c>
      <c r="I784">
        <v>1727.53</v>
      </c>
      <c r="J784" s="17" t="str">
        <f>IF('Main Data'!I784&gt;=5000,"High", "Low")</f>
        <v>Low</v>
      </c>
      <c r="K784" s="17">
        <f t="shared" si="108"/>
        <v>2024</v>
      </c>
      <c r="L784" s="17" t="str">
        <f t="shared" si="109"/>
        <v>Andrea Townsend</v>
      </c>
      <c r="M784" s="17" t="str">
        <f t="shared" si="110"/>
        <v>ANDREA TOWNSEND</v>
      </c>
      <c r="N784" s="20">
        <f t="shared" si="111"/>
        <v>1554.777</v>
      </c>
      <c r="O784" s="20" t="str">
        <f t="shared" si="112"/>
        <v>Nov-2024</v>
      </c>
      <c r="P784" s="17">
        <f t="shared" si="113"/>
        <v>310.9554</v>
      </c>
      <c r="Q784" s="17" t="str">
        <f t="shared" si="114"/>
        <v>Pen Office Supplies</v>
      </c>
      <c r="R784" s="17" t="str">
        <f>IF('sales data'!I784&lt;3000,"Low",IF('sales data'!I784&lt;7999, "Medium","High"))</f>
        <v>Low</v>
      </c>
      <c r="S784" s="17" t="str">
        <f t="shared" si="115"/>
        <v>Regular</v>
      </c>
      <c r="T784" s="17">
        <f t="shared" si="116"/>
        <v>1532.9766666666667</v>
      </c>
    </row>
    <row r="785" spans="1:20">
      <c r="A785">
        <v>2790</v>
      </c>
      <c r="B785" s="2">
        <v>45600</v>
      </c>
      <c r="C785" t="s">
        <v>359</v>
      </c>
      <c r="D785" t="s">
        <v>31</v>
      </c>
      <c r="E785" t="s">
        <v>20</v>
      </c>
      <c r="F785" t="s">
        <v>12</v>
      </c>
      <c r="G785">
        <v>4</v>
      </c>
      <c r="H785" s="20">
        <v>280.52999999999997</v>
      </c>
      <c r="I785">
        <v>1122.1199999999999</v>
      </c>
      <c r="J785" s="17" t="str">
        <f>IF('Main Data'!I785&gt;=5000,"High", "Low")</f>
        <v>Low</v>
      </c>
      <c r="K785" s="17">
        <f t="shared" si="108"/>
        <v>2024</v>
      </c>
      <c r="L785" s="17" t="str">
        <f t="shared" si="109"/>
        <v>Tracey King</v>
      </c>
      <c r="M785" s="17" t="str">
        <f t="shared" si="110"/>
        <v>TRACEY KING</v>
      </c>
      <c r="N785" s="20">
        <f t="shared" si="111"/>
        <v>1009.9079999999999</v>
      </c>
      <c r="O785" s="20" t="str">
        <f t="shared" si="112"/>
        <v>Nov-2024</v>
      </c>
      <c r="P785" s="17">
        <f t="shared" si="113"/>
        <v>201.98159999999999</v>
      </c>
      <c r="Q785" s="17" t="str">
        <f t="shared" si="114"/>
        <v>Monitor Electronics</v>
      </c>
      <c r="R785" s="17" t="str">
        <f>IF('sales data'!I785&lt;3000,"Low",IF('sales data'!I785&lt;7999, "Medium","High"))</f>
        <v>Low</v>
      </c>
      <c r="S785" s="17" t="str">
        <f t="shared" si="115"/>
        <v>Regular</v>
      </c>
      <c r="T785" s="17">
        <f t="shared" si="116"/>
        <v>1100.5966666666666</v>
      </c>
    </row>
    <row r="786" spans="1:20">
      <c r="A786">
        <v>5645</v>
      </c>
      <c r="B786" s="2">
        <v>45600</v>
      </c>
      <c r="C786" t="s">
        <v>623</v>
      </c>
      <c r="D786" t="s">
        <v>25</v>
      </c>
      <c r="E786" t="s">
        <v>14</v>
      </c>
      <c r="F786" t="s">
        <v>21</v>
      </c>
      <c r="G786">
        <v>7</v>
      </c>
      <c r="H786" s="20">
        <v>394.67</v>
      </c>
      <c r="I786">
        <v>2762.69</v>
      </c>
      <c r="J786" s="17" t="str">
        <f>IF('Main Data'!I786&gt;=5000,"High", "Low")</f>
        <v>Low</v>
      </c>
      <c r="K786" s="17">
        <f t="shared" si="108"/>
        <v>2024</v>
      </c>
      <c r="L786" s="17" t="str">
        <f t="shared" si="109"/>
        <v>Michael Berry</v>
      </c>
      <c r="M786" s="17" t="str">
        <f t="shared" si="110"/>
        <v>MICHAEL BERRY</v>
      </c>
      <c r="N786" s="20">
        <f t="shared" si="111"/>
        <v>2486.4210000000003</v>
      </c>
      <c r="O786" s="20" t="str">
        <f t="shared" si="112"/>
        <v>Nov-2024</v>
      </c>
      <c r="P786" s="17">
        <f t="shared" si="113"/>
        <v>497.2842</v>
      </c>
      <c r="Q786" s="17" t="str">
        <f t="shared" si="114"/>
        <v>Notebook Furniture</v>
      </c>
      <c r="R786" s="17" t="str">
        <f>IF('sales data'!I786&lt;3000,"Low",IF('sales data'!I786&lt;7999, "Medium","High"))</f>
        <v>Low</v>
      </c>
      <c r="S786" s="17" t="str">
        <f t="shared" si="115"/>
        <v>First Timer</v>
      </c>
      <c r="T786" s="17">
        <f t="shared" si="116"/>
        <v>1870.78</v>
      </c>
    </row>
    <row r="787" spans="1:20">
      <c r="A787">
        <v>7314</v>
      </c>
      <c r="B787" s="2">
        <v>45601</v>
      </c>
      <c r="C787" t="s">
        <v>573</v>
      </c>
      <c r="D787" t="s">
        <v>10</v>
      </c>
      <c r="E787" t="s">
        <v>14</v>
      </c>
      <c r="F787" t="s">
        <v>43</v>
      </c>
      <c r="G787">
        <v>6</v>
      </c>
      <c r="H787" s="20">
        <v>209.83</v>
      </c>
      <c r="I787">
        <v>1258.98</v>
      </c>
      <c r="J787" s="17" t="str">
        <f>IF('Main Data'!I787&gt;=5000,"High", "Low")</f>
        <v>Low</v>
      </c>
      <c r="K787" s="17">
        <f t="shared" si="108"/>
        <v>2024</v>
      </c>
      <c r="L787" s="17" t="str">
        <f t="shared" si="109"/>
        <v>Emily Jones</v>
      </c>
      <c r="M787" s="17" t="str">
        <f t="shared" si="110"/>
        <v>EMILY JONES</v>
      </c>
      <c r="N787" s="20">
        <f t="shared" si="111"/>
        <v>1133.0820000000001</v>
      </c>
      <c r="O787" s="20" t="str">
        <f t="shared" si="112"/>
        <v>Nov-2024</v>
      </c>
      <c r="P787" s="17">
        <f t="shared" si="113"/>
        <v>226.6164</v>
      </c>
      <c r="Q787" s="17" t="str">
        <f t="shared" si="114"/>
        <v>Chair Furniture</v>
      </c>
      <c r="R787" s="17" t="str">
        <f>IF('sales data'!I787&lt;3000,"Low",IF('sales data'!I787&lt;7999, "Medium","High"))</f>
        <v>Low</v>
      </c>
      <c r="S787" s="17" t="str">
        <f t="shared" si="115"/>
        <v>Regular</v>
      </c>
      <c r="T787" s="17">
        <f t="shared" si="116"/>
        <v>1714.5966666666666</v>
      </c>
    </row>
    <row r="788" spans="1:20">
      <c r="A788">
        <v>2808</v>
      </c>
      <c r="B788" s="2">
        <v>45601</v>
      </c>
      <c r="C788" t="s">
        <v>615</v>
      </c>
      <c r="D788" t="s">
        <v>31</v>
      </c>
      <c r="E788" t="s">
        <v>20</v>
      </c>
      <c r="F788" t="s">
        <v>15</v>
      </c>
      <c r="G788">
        <v>1</v>
      </c>
      <c r="H788" s="20">
        <v>819.66</v>
      </c>
      <c r="I788">
        <v>819.66</v>
      </c>
      <c r="J788" s="17" t="str">
        <f>IF('Main Data'!I788&gt;=5000,"High", "Low")</f>
        <v>Low</v>
      </c>
      <c r="K788" s="17">
        <f t="shared" si="108"/>
        <v>2024</v>
      </c>
      <c r="L788" s="17" t="str">
        <f t="shared" si="109"/>
        <v>Nathan Scott</v>
      </c>
      <c r="M788" s="17" t="str">
        <f t="shared" si="110"/>
        <v>NATHAN SCOTT</v>
      </c>
      <c r="N788" s="20">
        <f t="shared" si="111"/>
        <v>737.69399999999996</v>
      </c>
      <c r="O788" s="20" t="str">
        <f t="shared" si="112"/>
        <v>Nov-2024</v>
      </c>
      <c r="P788" s="17">
        <f t="shared" si="113"/>
        <v>147.53879999999998</v>
      </c>
      <c r="Q788" s="17" t="str">
        <f t="shared" si="114"/>
        <v>Table Electronics</v>
      </c>
      <c r="R788" s="17" t="str">
        <f>IF('sales data'!I788&lt;3000,"Low",IF('sales data'!I788&lt;7999, "Medium","High"))</f>
        <v>Low</v>
      </c>
      <c r="S788" s="17" t="str">
        <f t="shared" si="115"/>
        <v>First Timer</v>
      </c>
      <c r="T788" s="17">
        <f t="shared" si="116"/>
        <v>1613.7766666666666</v>
      </c>
    </row>
    <row r="789" spans="1:20">
      <c r="A789">
        <v>3199</v>
      </c>
      <c r="B789" s="2">
        <v>45602</v>
      </c>
      <c r="C789" t="s">
        <v>407</v>
      </c>
      <c r="D789" t="s">
        <v>31</v>
      </c>
      <c r="E789" t="s">
        <v>14</v>
      </c>
      <c r="F789" t="s">
        <v>18</v>
      </c>
      <c r="G789">
        <v>1</v>
      </c>
      <c r="H789" s="20">
        <v>604.02</v>
      </c>
      <c r="I789">
        <v>604.02</v>
      </c>
      <c r="J789" s="17" t="str">
        <f>IF('Main Data'!I789&gt;=5000,"High", "Low")</f>
        <v>Low</v>
      </c>
      <c r="K789" s="17">
        <f t="shared" si="108"/>
        <v>2024</v>
      </c>
      <c r="L789" s="17" t="str">
        <f t="shared" si="109"/>
        <v>Joseph Ramirez</v>
      </c>
      <c r="M789" s="17" t="str">
        <f t="shared" si="110"/>
        <v>JOSEPH RAMIREZ</v>
      </c>
      <c r="N789" s="20">
        <f t="shared" si="111"/>
        <v>543.61800000000005</v>
      </c>
      <c r="O789" s="20" t="str">
        <f t="shared" si="112"/>
        <v>Nov-2024</v>
      </c>
      <c r="P789" s="17">
        <f t="shared" si="113"/>
        <v>108.72359999999999</v>
      </c>
      <c r="Q789" s="17" t="str">
        <f t="shared" si="114"/>
        <v>Pen Furniture</v>
      </c>
      <c r="R789" s="17" t="str">
        <f>IF('sales data'!I789&lt;3000,"Low",IF('sales data'!I789&lt;7999, "Medium","High"))</f>
        <v>Low</v>
      </c>
      <c r="S789" s="17" t="str">
        <f t="shared" si="115"/>
        <v>Regular</v>
      </c>
      <c r="T789" s="17">
        <f t="shared" si="116"/>
        <v>894.21999999999991</v>
      </c>
    </row>
    <row r="790" spans="1:20">
      <c r="A790">
        <v>8426</v>
      </c>
      <c r="B790" s="2">
        <v>45603</v>
      </c>
      <c r="C790" t="s">
        <v>587</v>
      </c>
      <c r="D790" t="s">
        <v>31</v>
      </c>
      <c r="E790" t="s">
        <v>20</v>
      </c>
      <c r="F790" t="s">
        <v>15</v>
      </c>
      <c r="G790">
        <v>2</v>
      </c>
      <c r="H790" s="20">
        <v>870.22</v>
      </c>
      <c r="I790">
        <v>1740.44</v>
      </c>
      <c r="J790" s="17" t="str">
        <f>IF('Main Data'!I790&gt;=5000,"High", "Low")</f>
        <v>Low</v>
      </c>
      <c r="K790" s="17">
        <f t="shared" si="108"/>
        <v>2024</v>
      </c>
      <c r="L790" s="17" t="str">
        <f t="shared" si="109"/>
        <v>Adrienne Moore</v>
      </c>
      <c r="M790" s="17" t="str">
        <f t="shared" si="110"/>
        <v>ADRIENNE MOORE</v>
      </c>
      <c r="N790" s="20">
        <f t="shared" si="111"/>
        <v>1566.3960000000002</v>
      </c>
      <c r="O790" s="20" t="str">
        <f t="shared" si="112"/>
        <v>Nov-2024</v>
      </c>
      <c r="P790" s="17">
        <f t="shared" si="113"/>
        <v>313.2792</v>
      </c>
      <c r="Q790" s="17" t="str">
        <f t="shared" si="114"/>
        <v>Table Electronics</v>
      </c>
      <c r="R790" s="17" t="str">
        <f>IF('sales data'!I790&lt;3000,"Low",IF('sales data'!I790&lt;7999, "Medium","High"))</f>
        <v>Low</v>
      </c>
      <c r="S790" s="17" t="str">
        <f t="shared" si="115"/>
        <v>Regular</v>
      </c>
      <c r="T790" s="17">
        <f t="shared" si="116"/>
        <v>1054.7066666666667</v>
      </c>
    </row>
    <row r="791" spans="1:20">
      <c r="A791">
        <v>2191</v>
      </c>
      <c r="B791" s="2">
        <v>45603</v>
      </c>
      <c r="C791" t="s">
        <v>742</v>
      </c>
      <c r="D791" t="s">
        <v>10</v>
      </c>
      <c r="E791" t="s">
        <v>11</v>
      </c>
      <c r="F791" t="s">
        <v>43</v>
      </c>
      <c r="G791">
        <v>3</v>
      </c>
      <c r="H791" s="20">
        <v>241.37</v>
      </c>
      <c r="I791">
        <v>724.11</v>
      </c>
      <c r="J791" s="17" t="str">
        <f>IF('Main Data'!I791&gt;=5000,"High", "Low")</f>
        <v>Low</v>
      </c>
      <c r="K791" s="17">
        <f t="shared" si="108"/>
        <v>2024</v>
      </c>
      <c r="L791" s="17" t="str">
        <f t="shared" si="109"/>
        <v>Shaun Herrera</v>
      </c>
      <c r="M791" s="17" t="str">
        <f t="shared" si="110"/>
        <v>SHAUN HERRERA</v>
      </c>
      <c r="N791" s="20">
        <f t="shared" si="111"/>
        <v>651.69900000000007</v>
      </c>
      <c r="O791" s="20" t="str">
        <f t="shared" si="112"/>
        <v>Nov-2024</v>
      </c>
      <c r="P791" s="17">
        <f t="shared" si="113"/>
        <v>130.3398</v>
      </c>
      <c r="Q791" s="17" t="str">
        <f t="shared" si="114"/>
        <v>Chair Office Supplies</v>
      </c>
      <c r="R791" s="17" t="str">
        <f>IF('sales data'!I791&lt;3000,"Low",IF('sales data'!I791&lt;7999, "Medium","High"))</f>
        <v>Low</v>
      </c>
      <c r="S791" s="17" t="str">
        <f t="shared" si="115"/>
        <v>First Timer</v>
      </c>
      <c r="T791" s="17">
        <f t="shared" si="116"/>
        <v>1022.8566666666667</v>
      </c>
    </row>
    <row r="792" spans="1:20">
      <c r="A792">
        <v>8764</v>
      </c>
      <c r="B792" s="2">
        <v>45603</v>
      </c>
      <c r="C792" t="s">
        <v>798</v>
      </c>
      <c r="D792" t="s">
        <v>31</v>
      </c>
      <c r="E792" t="s">
        <v>11</v>
      </c>
      <c r="F792" t="s">
        <v>18</v>
      </c>
      <c r="G792">
        <v>1</v>
      </c>
      <c r="H792" s="20">
        <v>992.24</v>
      </c>
      <c r="I792">
        <v>992.24</v>
      </c>
      <c r="J792" s="17" t="str">
        <f>IF('Main Data'!I792&gt;=5000,"High", "Low")</f>
        <v>Low</v>
      </c>
      <c r="K792" s="17">
        <f t="shared" si="108"/>
        <v>2024</v>
      </c>
      <c r="L792" s="17" t="str">
        <f t="shared" si="109"/>
        <v>Amanda Phillips</v>
      </c>
      <c r="M792" s="17" t="str">
        <f t="shared" si="110"/>
        <v>AMANDA PHILLIPS</v>
      </c>
      <c r="N792" s="20">
        <f t="shared" si="111"/>
        <v>893.01600000000008</v>
      </c>
      <c r="O792" s="20" t="str">
        <f t="shared" si="112"/>
        <v>Nov-2024</v>
      </c>
      <c r="P792" s="17">
        <f t="shared" si="113"/>
        <v>178.60319999999999</v>
      </c>
      <c r="Q792" s="17" t="str">
        <f t="shared" si="114"/>
        <v>Pen Office Supplies</v>
      </c>
      <c r="R792" s="17" t="str">
        <f>IF('sales data'!I792&lt;3000,"Low",IF('sales data'!I792&lt;7999, "Medium","High"))</f>
        <v>Low</v>
      </c>
      <c r="S792" s="17" t="str">
        <f t="shared" si="115"/>
        <v>Regular</v>
      </c>
      <c r="T792" s="17">
        <f t="shared" si="116"/>
        <v>1152.2633333333333</v>
      </c>
    </row>
    <row r="793" spans="1:20">
      <c r="A793">
        <v>3164</v>
      </c>
      <c r="B793" s="2">
        <v>45604</v>
      </c>
      <c r="C793" t="s">
        <v>419</v>
      </c>
      <c r="D793" t="s">
        <v>10</v>
      </c>
      <c r="E793" t="s">
        <v>11</v>
      </c>
      <c r="F793" t="s">
        <v>35</v>
      </c>
      <c r="G793">
        <v>1</v>
      </c>
      <c r="H793" s="20">
        <v>621.97</v>
      </c>
      <c r="I793">
        <v>621.97</v>
      </c>
      <c r="J793" s="17" t="str">
        <f>IF('Main Data'!I793&gt;=5000,"High", "Low")</f>
        <v>Low</v>
      </c>
      <c r="K793" s="17">
        <f t="shared" si="108"/>
        <v>2024</v>
      </c>
      <c r="L793" s="17" t="str">
        <f t="shared" si="109"/>
        <v>Eric Galvan</v>
      </c>
      <c r="M793" s="17" t="str">
        <f t="shared" si="110"/>
        <v>ERIC GALVAN</v>
      </c>
      <c r="N793" s="20">
        <f t="shared" si="111"/>
        <v>559.77300000000002</v>
      </c>
      <c r="O793" s="20" t="str">
        <f t="shared" si="112"/>
        <v>Nov-2024</v>
      </c>
      <c r="P793" s="17">
        <f t="shared" si="113"/>
        <v>111.9546</v>
      </c>
      <c r="Q793" s="17" t="str">
        <f t="shared" si="114"/>
        <v>Laptop Office Supplies</v>
      </c>
      <c r="R793" s="17" t="str">
        <f>IF('sales data'!I793&lt;3000,"Low",IF('sales data'!I793&lt;7999, "Medium","High"))</f>
        <v>Low</v>
      </c>
      <c r="S793" s="17" t="str">
        <f t="shared" si="115"/>
        <v>Regular</v>
      </c>
      <c r="T793" s="17">
        <f t="shared" si="116"/>
        <v>779.43999999999994</v>
      </c>
    </row>
    <row r="794" spans="1:20">
      <c r="A794">
        <v>8362</v>
      </c>
      <c r="B794" s="2">
        <v>45604</v>
      </c>
      <c r="C794" t="s">
        <v>550</v>
      </c>
      <c r="D794" t="s">
        <v>31</v>
      </c>
      <c r="E794" t="s">
        <v>20</v>
      </c>
      <c r="F794" t="s">
        <v>26</v>
      </c>
      <c r="G794">
        <v>5</v>
      </c>
      <c r="H794" s="20">
        <v>535.86</v>
      </c>
      <c r="I794">
        <v>2679.3</v>
      </c>
      <c r="J794" s="17" t="str">
        <f>IF('Main Data'!I794&gt;=5000,"High", "Low")</f>
        <v>Low</v>
      </c>
      <c r="K794" s="17">
        <f t="shared" si="108"/>
        <v>2024</v>
      </c>
      <c r="L794" s="17" t="str">
        <f t="shared" si="109"/>
        <v>Teresa Mcdonald</v>
      </c>
      <c r="M794" s="17" t="str">
        <f t="shared" si="110"/>
        <v>TERESA MCDONALD</v>
      </c>
      <c r="N794" s="20">
        <f t="shared" si="111"/>
        <v>2411.37</v>
      </c>
      <c r="O794" s="20" t="str">
        <f t="shared" si="112"/>
        <v>Nov-2024</v>
      </c>
      <c r="P794" s="17">
        <f t="shared" si="113"/>
        <v>482.274</v>
      </c>
      <c r="Q794" s="17" t="str">
        <f t="shared" si="114"/>
        <v>Printer Electronics</v>
      </c>
      <c r="R794" s="17" t="str">
        <f>IF('sales data'!I794&lt;3000,"Low",IF('sales data'!I794&lt;7999, "Medium","High"))</f>
        <v>Low</v>
      </c>
      <c r="S794" s="17" t="str">
        <f t="shared" si="115"/>
        <v>Regular</v>
      </c>
      <c r="T794" s="17">
        <f t="shared" si="116"/>
        <v>1431.17</v>
      </c>
    </row>
    <row r="795" spans="1:20">
      <c r="A795">
        <v>6541</v>
      </c>
      <c r="B795" s="2">
        <v>45605</v>
      </c>
      <c r="C795" t="s">
        <v>701</v>
      </c>
      <c r="D795" t="s">
        <v>17</v>
      </c>
      <c r="E795" t="s">
        <v>11</v>
      </c>
      <c r="F795" t="s">
        <v>43</v>
      </c>
      <c r="G795">
        <v>4</v>
      </c>
      <c r="H795" s="20">
        <v>670.87</v>
      </c>
      <c r="I795">
        <v>2683.48</v>
      </c>
      <c r="J795" s="17" t="str">
        <f>IF('Main Data'!I795&gt;=5000,"High", "Low")</f>
        <v>Low</v>
      </c>
      <c r="K795" s="17">
        <f t="shared" si="108"/>
        <v>2024</v>
      </c>
      <c r="L795" s="17" t="str">
        <f t="shared" si="109"/>
        <v>David Butler</v>
      </c>
      <c r="M795" s="17" t="str">
        <f t="shared" si="110"/>
        <v>DAVID BUTLER</v>
      </c>
      <c r="N795" s="20">
        <f t="shared" si="111"/>
        <v>2415.1320000000001</v>
      </c>
      <c r="O795" s="20" t="str">
        <f t="shared" si="112"/>
        <v>Nov-2024</v>
      </c>
      <c r="P795" s="17">
        <f t="shared" si="113"/>
        <v>483.02639999999997</v>
      </c>
      <c r="Q795" s="17" t="str">
        <f t="shared" si="114"/>
        <v>Chair Office Supplies</v>
      </c>
      <c r="R795" s="17" t="str">
        <f>IF('sales data'!I795&lt;3000,"Low",IF('sales data'!I795&lt;7999, "Medium","High"))</f>
        <v>Low</v>
      </c>
      <c r="S795" s="17" t="str">
        <f t="shared" si="115"/>
        <v>Regular</v>
      </c>
      <c r="T795" s="17">
        <f t="shared" si="116"/>
        <v>1994.9166666666667</v>
      </c>
    </row>
    <row r="796" spans="1:20">
      <c r="A796">
        <v>5671</v>
      </c>
      <c r="B796" s="2">
        <v>45606</v>
      </c>
      <c r="C796" t="s">
        <v>624</v>
      </c>
      <c r="D796" t="s">
        <v>10</v>
      </c>
      <c r="E796" t="s">
        <v>11</v>
      </c>
      <c r="F796" t="s">
        <v>43</v>
      </c>
      <c r="G796">
        <v>6</v>
      </c>
      <c r="H796" s="20">
        <v>272.39999999999998</v>
      </c>
      <c r="I796">
        <v>1634.4</v>
      </c>
      <c r="J796" s="17" t="str">
        <f>IF('Main Data'!I796&gt;=5000,"High", "Low")</f>
        <v>Low</v>
      </c>
      <c r="K796" s="17">
        <f t="shared" si="108"/>
        <v>2024</v>
      </c>
      <c r="L796" s="17" t="str">
        <f t="shared" si="109"/>
        <v>Jacob Johnson</v>
      </c>
      <c r="M796" s="17" t="str">
        <f t="shared" si="110"/>
        <v>JACOB JOHNSON</v>
      </c>
      <c r="N796" s="20">
        <f t="shared" si="111"/>
        <v>1470.96</v>
      </c>
      <c r="O796" s="20" t="str">
        <f t="shared" si="112"/>
        <v>Nov-2024</v>
      </c>
      <c r="P796" s="17">
        <f t="shared" si="113"/>
        <v>294.19200000000001</v>
      </c>
      <c r="Q796" s="17" t="str">
        <f t="shared" si="114"/>
        <v>Chair Office Supplies</v>
      </c>
      <c r="R796" s="17" t="str">
        <f>IF('sales data'!I796&lt;3000,"Low",IF('sales data'!I796&lt;7999, "Medium","High"))</f>
        <v>Low</v>
      </c>
      <c r="S796" s="17" t="str">
        <f t="shared" si="115"/>
        <v>Regular</v>
      </c>
      <c r="T796" s="17">
        <f t="shared" si="116"/>
        <v>2332.3933333333334</v>
      </c>
    </row>
    <row r="797" spans="1:20">
      <c r="A797">
        <v>2330</v>
      </c>
      <c r="B797" s="2">
        <v>45607</v>
      </c>
      <c r="C797" t="s">
        <v>165</v>
      </c>
      <c r="D797" t="s">
        <v>10</v>
      </c>
      <c r="E797" t="s">
        <v>20</v>
      </c>
      <c r="F797" t="s">
        <v>12</v>
      </c>
      <c r="G797">
        <v>3</v>
      </c>
      <c r="H797" s="20">
        <v>304.38</v>
      </c>
      <c r="I797">
        <v>913.14</v>
      </c>
      <c r="J797" s="17" t="str">
        <f>IF('Main Data'!I797&gt;=5000,"High", "Low")</f>
        <v>Low</v>
      </c>
      <c r="K797" s="17">
        <f t="shared" si="108"/>
        <v>2024</v>
      </c>
      <c r="L797" s="17" t="str">
        <f t="shared" si="109"/>
        <v>Adam Schwartz</v>
      </c>
      <c r="M797" s="17" t="str">
        <f t="shared" si="110"/>
        <v>ADAM SCHWARTZ</v>
      </c>
      <c r="N797" s="20">
        <f t="shared" si="111"/>
        <v>821.82600000000002</v>
      </c>
      <c r="O797" s="20" t="str">
        <f t="shared" si="112"/>
        <v>Nov-2024</v>
      </c>
      <c r="P797" s="17">
        <f t="shared" si="113"/>
        <v>164.36519999999999</v>
      </c>
      <c r="Q797" s="17" t="str">
        <f t="shared" si="114"/>
        <v>Monitor Electronics</v>
      </c>
      <c r="R797" s="17" t="str">
        <f>IF('sales data'!I797&lt;3000,"Low",IF('sales data'!I797&lt;7999, "Medium","High"))</f>
        <v>Low</v>
      </c>
      <c r="S797" s="17" t="str">
        <f t="shared" si="115"/>
        <v>Regular</v>
      </c>
      <c r="T797" s="17">
        <f t="shared" si="116"/>
        <v>1743.6733333333334</v>
      </c>
    </row>
    <row r="798" spans="1:20">
      <c r="A798">
        <v>9662</v>
      </c>
      <c r="B798" s="2">
        <v>45608</v>
      </c>
      <c r="C798" t="s">
        <v>341</v>
      </c>
      <c r="D798" t="s">
        <v>25</v>
      </c>
      <c r="E798" t="s">
        <v>11</v>
      </c>
      <c r="F798" t="s">
        <v>12</v>
      </c>
      <c r="G798">
        <v>2</v>
      </c>
      <c r="H798" s="20">
        <v>760.68</v>
      </c>
      <c r="I798">
        <v>1521.36</v>
      </c>
      <c r="J798" s="17" t="str">
        <f>IF('Main Data'!I798&gt;=5000,"High", "Low")</f>
        <v>Low</v>
      </c>
      <c r="K798" s="17">
        <f t="shared" si="108"/>
        <v>2024</v>
      </c>
      <c r="L798" s="17" t="str">
        <f t="shared" si="109"/>
        <v>Patricia Parker</v>
      </c>
      <c r="M798" s="17" t="str">
        <f t="shared" si="110"/>
        <v>PATRICIA PARKER</v>
      </c>
      <c r="N798" s="20">
        <f t="shared" si="111"/>
        <v>1369.2239999999999</v>
      </c>
      <c r="O798" s="20" t="str">
        <f t="shared" si="112"/>
        <v>Nov-2024</v>
      </c>
      <c r="P798" s="17">
        <f t="shared" si="113"/>
        <v>273.84479999999996</v>
      </c>
      <c r="Q798" s="17" t="str">
        <f t="shared" si="114"/>
        <v>Monitor Office Supplies</v>
      </c>
      <c r="R798" s="17" t="str">
        <f>IF('sales data'!I798&lt;3000,"Low",IF('sales data'!I798&lt;7999, "Medium","High"))</f>
        <v>Low</v>
      </c>
      <c r="S798" s="17" t="str">
        <f t="shared" si="115"/>
        <v>Regular</v>
      </c>
      <c r="T798" s="17">
        <f t="shared" si="116"/>
        <v>1356.3</v>
      </c>
    </row>
    <row r="799" spans="1:20">
      <c r="A799">
        <v>9159</v>
      </c>
      <c r="B799" s="2">
        <v>45609</v>
      </c>
      <c r="C799" t="s">
        <v>459</v>
      </c>
      <c r="D799" t="s">
        <v>31</v>
      </c>
      <c r="E799" t="s">
        <v>20</v>
      </c>
      <c r="F799" t="s">
        <v>29</v>
      </c>
      <c r="G799">
        <v>5</v>
      </c>
      <c r="H799" s="20">
        <v>254.63</v>
      </c>
      <c r="I799">
        <v>1273.1500000000001</v>
      </c>
      <c r="J799" s="17" t="str">
        <f>IF('Main Data'!I799&gt;=5000,"High", "Low")</f>
        <v>Low</v>
      </c>
      <c r="K799" s="17">
        <f t="shared" si="108"/>
        <v>2024</v>
      </c>
      <c r="L799" s="17" t="str">
        <f t="shared" si="109"/>
        <v>Joseph Green</v>
      </c>
      <c r="M799" s="17" t="str">
        <f t="shared" si="110"/>
        <v>JOSEPH GREEN</v>
      </c>
      <c r="N799" s="20">
        <f t="shared" si="111"/>
        <v>1145.835</v>
      </c>
      <c r="O799" s="20" t="str">
        <f t="shared" si="112"/>
        <v>Nov-2024</v>
      </c>
      <c r="P799" s="17">
        <f t="shared" si="113"/>
        <v>229.167</v>
      </c>
      <c r="Q799" s="17" t="str">
        <f t="shared" si="114"/>
        <v>Desk Electronics</v>
      </c>
      <c r="R799" s="17" t="str">
        <f>IF('sales data'!I799&lt;3000,"Low",IF('sales data'!I799&lt;7999, "Medium","High"))</f>
        <v>Low</v>
      </c>
      <c r="S799" s="17" t="str">
        <f t="shared" si="115"/>
        <v>Regular</v>
      </c>
      <c r="T799" s="17">
        <f t="shared" si="116"/>
        <v>1235.8833333333334</v>
      </c>
    </row>
    <row r="800" spans="1:20">
      <c r="A800">
        <v>4775</v>
      </c>
      <c r="B800" s="2">
        <v>45609</v>
      </c>
      <c r="C800" t="s">
        <v>932</v>
      </c>
      <c r="D800" t="s">
        <v>25</v>
      </c>
      <c r="E800" t="s">
        <v>11</v>
      </c>
      <c r="F800" t="s">
        <v>12</v>
      </c>
      <c r="G800">
        <v>9</v>
      </c>
      <c r="H800" s="20">
        <v>356.21</v>
      </c>
      <c r="I800">
        <v>3205.89</v>
      </c>
      <c r="J800" s="17" t="str">
        <f>IF('Main Data'!I800&gt;=5000,"High", "Low")</f>
        <v>Low</v>
      </c>
      <c r="K800" s="17">
        <f t="shared" si="108"/>
        <v>2024</v>
      </c>
      <c r="L800" s="17" t="str">
        <f t="shared" si="109"/>
        <v>Jennifer Hill</v>
      </c>
      <c r="M800" s="17" t="str">
        <f t="shared" si="110"/>
        <v>JENNIFER HILL</v>
      </c>
      <c r="N800" s="20">
        <f t="shared" si="111"/>
        <v>2885.3009999999999</v>
      </c>
      <c r="O800" s="20" t="str">
        <f t="shared" si="112"/>
        <v>Nov-2024</v>
      </c>
      <c r="P800" s="17">
        <f t="shared" si="113"/>
        <v>577.06020000000001</v>
      </c>
      <c r="Q800" s="17" t="str">
        <f t="shared" si="114"/>
        <v>Monitor Office Supplies</v>
      </c>
      <c r="R800" s="17" t="str">
        <f>IF('sales data'!I800&lt;3000,"Low",IF('sales data'!I800&lt;7999, "Medium","High"))</f>
        <v>Medium</v>
      </c>
      <c r="S800" s="17" t="str">
        <f t="shared" si="115"/>
        <v>First Timer</v>
      </c>
      <c r="T800" s="17">
        <f t="shared" si="116"/>
        <v>2000.1333333333332</v>
      </c>
    </row>
    <row r="801" spans="1:20">
      <c r="A801">
        <v>8011</v>
      </c>
      <c r="B801" s="2">
        <v>45611</v>
      </c>
      <c r="C801" t="s">
        <v>654</v>
      </c>
      <c r="D801" t="s">
        <v>25</v>
      </c>
      <c r="E801" t="s">
        <v>14</v>
      </c>
      <c r="F801" t="s">
        <v>43</v>
      </c>
      <c r="G801">
        <v>3</v>
      </c>
      <c r="H801" s="20">
        <v>927.76</v>
      </c>
      <c r="I801">
        <v>2783.28</v>
      </c>
      <c r="J801" s="17" t="str">
        <f>IF('Main Data'!I801&gt;=5000,"High", "Low")</f>
        <v>Low</v>
      </c>
      <c r="K801" s="17">
        <f t="shared" si="108"/>
        <v>2024</v>
      </c>
      <c r="L801" s="17" t="str">
        <f t="shared" si="109"/>
        <v>William Maldonado</v>
      </c>
      <c r="M801" s="17" t="str">
        <f t="shared" si="110"/>
        <v>WILLIAM MALDONADO</v>
      </c>
      <c r="N801" s="20">
        <f t="shared" si="111"/>
        <v>2504.9520000000002</v>
      </c>
      <c r="O801" s="20" t="str">
        <f t="shared" si="112"/>
        <v>Nov-2024</v>
      </c>
      <c r="P801" s="17">
        <f t="shared" si="113"/>
        <v>500.99040000000002</v>
      </c>
      <c r="Q801" s="17" t="str">
        <f t="shared" si="114"/>
        <v>Chair Furniture</v>
      </c>
      <c r="R801" s="17" t="str">
        <f>IF('sales data'!I801&lt;3000,"Low",IF('sales data'!I801&lt;7999, "Medium","High"))</f>
        <v>Low</v>
      </c>
      <c r="S801" s="17" t="str">
        <f t="shared" si="115"/>
        <v>Regular</v>
      </c>
      <c r="T801" s="17">
        <f t="shared" si="116"/>
        <v>2420.7733333333331</v>
      </c>
    </row>
    <row r="802" spans="1:20">
      <c r="A802">
        <v>4098</v>
      </c>
      <c r="B802" s="2">
        <v>45612</v>
      </c>
      <c r="C802" t="s">
        <v>653</v>
      </c>
      <c r="D802" t="s">
        <v>31</v>
      </c>
      <c r="E802" t="s">
        <v>11</v>
      </c>
      <c r="F802" t="s">
        <v>29</v>
      </c>
      <c r="G802">
        <v>7</v>
      </c>
      <c r="H802" s="20">
        <v>251.05</v>
      </c>
      <c r="I802">
        <v>1757.35</v>
      </c>
      <c r="J802" s="17" t="str">
        <f>IF('Main Data'!I802&gt;=5000,"High", "Low")</f>
        <v>Low</v>
      </c>
      <c r="K802" s="17">
        <f t="shared" si="108"/>
        <v>2024</v>
      </c>
      <c r="L802" s="17" t="str">
        <f t="shared" si="109"/>
        <v>William Mccoy</v>
      </c>
      <c r="M802" s="17" t="str">
        <f t="shared" si="110"/>
        <v>WILLIAM MCCOY</v>
      </c>
      <c r="N802" s="20">
        <f t="shared" si="111"/>
        <v>1581.6150000000002</v>
      </c>
      <c r="O802" s="20" t="str">
        <f t="shared" si="112"/>
        <v>Nov-2024</v>
      </c>
      <c r="P802" s="17">
        <f t="shared" si="113"/>
        <v>316.32299999999998</v>
      </c>
      <c r="Q802" s="17" t="str">
        <f t="shared" si="114"/>
        <v>Desk Office Supplies</v>
      </c>
      <c r="R802" s="17" t="str">
        <f>IF('sales data'!I802&lt;3000,"Low",IF('sales data'!I802&lt;7999, "Medium","High"))</f>
        <v>Low</v>
      </c>
      <c r="S802" s="17" t="str">
        <f t="shared" si="115"/>
        <v>Regular</v>
      </c>
      <c r="T802" s="17">
        <f t="shared" si="116"/>
        <v>2582.1733333333336</v>
      </c>
    </row>
    <row r="803" spans="1:20">
      <c r="A803">
        <v>7459</v>
      </c>
      <c r="B803" s="2">
        <v>45612</v>
      </c>
      <c r="C803" t="s">
        <v>816</v>
      </c>
      <c r="D803" t="s">
        <v>31</v>
      </c>
      <c r="E803" t="s">
        <v>14</v>
      </c>
      <c r="F803" t="s">
        <v>26</v>
      </c>
      <c r="G803">
        <v>1</v>
      </c>
      <c r="H803" s="20">
        <v>824.26</v>
      </c>
      <c r="I803">
        <v>824.26</v>
      </c>
      <c r="J803" s="17" t="str">
        <f>IF('Main Data'!I803&gt;=5000,"High", "Low")</f>
        <v>Low</v>
      </c>
      <c r="K803" s="17">
        <f t="shared" si="108"/>
        <v>2024</v>
      </c>
      <c r="L803" s="17" t="str">
        <f t="shared" si="109"/>
        <v>Deborah Coleman</v>
      </c>
      <c r="M803" s="17" t="str">
        <f t="shared" si="110"/>
        <v>DEBORAH COLEMAN</v>
      </c>
      <c r="N803" s="20">
        <f t="shared" si="111"/>
        <v>741.83400000000006</v>
      </c>
      <c r="O803" s="20" t="str">
        <f t="shared" si="112"/>
        <v>Nov-2024</v>
      </c>
      <c r="P803" s="17">
        <f t="shared" si="113"/>
        <v>148.36679999999998</v>
      </c>
      <c r="Q803" s="17" t="str">
        <f t="shared" si="114"/>
        <v>Printer Furniture</v>
      </c>
      <c r="R803" s="17" t="str">
        <f>IF('sales data'!I803&lt;3000,"Low",IF('sales data'!I803&lt;7999, "Medium","High"))</f>
        <v>Low</v>
      </c>
      <c r="S803" s="17" t="str">
        <f t="shared" si="115"/>
        <v>First Timer</v>
      </c>
      <c r="T803" s="17">
        <f t="shared" si="116"/>
        <v>1788.2966666666669</v>
      </c>
    </row>
    <row r="804" spans="1:20">
      <c r="A804">
        <v>9402</v>
      </c>
      <c r="B804" s="2">
        <v>45613</v>
      </c>
      <c r="C804" t="s">
        <v>933</v>
      </c>
      <c r="D804" t="s">
        <v>10</v>
      </c>
      <c r="E804" t="s">
        <v>20</v>
      </c>
      <c r="F804" t="s">
        <v>26</v>
      </c>
      <c r="G804">
        <v>4</v>
      </c>
      <c r="H804" s="20">
        <v>776.91</v>
      </c>
      <c r="I804">
        <v>3107.64</v>
      </c>
      <c r="J804" s="17" t="str">
        <f>IF('Main Data'!I804&gt;=5000,"High", "Low")</f>
        <v>Low</v>
      </c>
      <c r="K804" s="17">
        <f t="shared" si="108"/>
        <v>2024</v>
      </c>
      <c r="L804" s="17" t="str">
        <f t="shared" si="109"/>
        <v>Amy Garrett</v>
      </c>
      <c r="M804" s="17" t="str">
        <f t="shared" si="110"/>
        <v>AMY GARRETT</v>
      </c>
      <c r="N804" s="20">
        <f t="shared" si="111"/>
        <v>2796.8759999999997</v>
      </c>
      <c r="O804" s="20" t="str">
        <f t="shared" si="112"/>
        <v>Nov-2024</v>
      </c>
      <c r="P804" s="17">
        <f t="shared" si="113"/>
        <v>559.37519999999995</v>
      </c>
      <c r="Q804" s="17" t="str">
        <f t="shared" si="114"/>
        <v>Printer Electronics</v>
      </c>
      <c r="R804" s="17" t="str">
        <f>IF('sales data'!I804&lt;3000,"Low",IF('sales data'!I804&lt;7999, "Medium","High"))</f>
        <v>Medium</v>
      </c>
      <c r="S804" s="17" t="str">
        <f t="shared" si="115"/>
        <v>Regular</v>
      </c>
      <c r="T804" s="17">
        <f t="shared" si="116"/>
        <v>1896.4166666666667</v>
      </c>
    </row>
    <row r="805" spans="1:20">
      <c r="A805">
        <v>4367</v>
      </c>
      <c r="B805" s="2">
        <v>45614</v>
      </c>
      <c r="C805" t="s">
        <v>91</v>
      </c>
      <c r="D805" t="s">
        <v>10</v>
      </c>
      <c r="E805" t="s">
        <v>14</v>
      </c>
      <c r="F805" t="s">
        <v>35</v>
      </c>
      <c r="G805">
        <v>9</v>
      </c>
      <c r="H805" s="20">
        <v>901.02</v>
      </c>
      <c r="I805">
        <v>8109.18</v>
      </c>
      <c r="J805" s="17" t="str">
        <f>IF('Main Data'!I805&gt;=5000,"High", "Low")</f>
        <v>High</v>
      </c>
      <c r="K805" s="17">
        <f t="shared" si="108"/>
        <v>2024</v>
      </c>
      <c r="L805" s="17" t="str">
        <f t="shared" si="109"/>
        <v>David Davis</v>
      </c>
      <c r="M805" s="17" t="str">
        <f t="shared" si="110"/>
        <v>DAVID DAVIS</v>
      </c>
      <c r="N805" s="20">
        <f t="shared" si="111"/>
        <v>7298.2619999999997</v>
      </c>
      <c r="O805" s="20" t="str">
        <f t="shared" si="112"/>
        <v>Nov-2024</v>
      </c>
      <c r="P805" s="17">
        <f t="shared" si="113"/>
        <v>1459.6523999999999</v>
      </c>
      <c r="Q805" s="17" t="str">
        <f t="shared" si="114"/>
        <v>Laptop Furniture</v>
      </c>
      <c r="R805" s="17" t="str">
        <f>IF('sales data'!I805&lt;3000,"Low",IF('sales data'!I805&lt;7999, "Medium","High"))</f>
        <v>High</v>
      </c>
      <c r="S805" s="17" t="str">
        <f t="shared" si="115"/>
        <v>Regular</v>
      </c>
      <c r="T805" s="17">
        <f t="shared" si="116"/>
        <v>4013.6933333333332</v>
      </c>
    </row>
    <row r="806" spans="1:20">
      <c r="A806">
        <v>7876</v>
      </c>
      <c r="B806" s="2">
        <v>45614</v>
      </c>
      <c r="C806" t="s">
        <v>421</v>
      </c>
      <c r="D806" t="s">
        <v>17</v>
      </c>
      <c r="E806" t="s">
        <v>20</v>
      </c>
      <c r="F806" t="s">
        <v>18</v>
      </c>
      <c r="G806">
        <v>3</v>
      </c>
      <c r="H806" s="20">
        <v>564.04999999999995</v>
      </c>
      <c r="I806">
        <v>1692.15</v>
      </c>
      <c r="J806" s="17" t="str">
        <f>IF('Main Data'!I806&gt;=5000,"High", "Low")</f>
        <v>Low</v>
      </c>
      <c r="K806" s="17">
        <f t="shared" si="108"/>
        <v>2024</v>
      </c>
      <c r="L806" s="17" t="str">
        <f t="shared" si="109"/>
        <v>Matthew Miller</v>
      </c>
      <c r="M806" s="17" t="str">
        <f t="shared" si="110"/>
        <v>MATTHEW MILLER</v>
      </c>
      <c r="N806" s="20">
        <f t="shared" si="111"/>
        <v>1522.9349999999999</v>
      </c>
      <c r="O806" s="20" t="str">
        <f t="shared" si="112"/>
        <v>Nov-2024</v>
      </c>
      <c r="P806" s="17">
        <f t="shared" si="113"/>
        <v>304.58699999999999</v>
      </c>
      <c r="Q806" s="17" t="str">
        <f t="shared" si="114"/>
        <v>Pen Electronics</v>
      </c>
      <c r="R806" s="17" t="str">
        <f>IF('sales data'!I806&lt;3000,"Low",IF('sales data'!I806&lt;7999, "Medium","High"))</f>
        <v>Low</v>
      </c>
      <c r="S806" s="17" t="str">
        <f t="shared" si="115"/>
        <v>Regular</v>
      </c>
      <c r="T806" s="17">
        <f t="shared" si="116"/>
        <v>4302.99</v>
      </c>
    </row>
    <row r="807" spans="1:20">
      <c r="A807">
        <v>1720</v>
      </c>
      <c r="B807" s="2">
        <v>45614</v>
      </c>
      <c r="C807" t="s">
        <v>968</v>
      </c>
      <c r="D807" t="s">
        <v>31</v>
      </c>
      <c r="E807" t="s">
        <v>11</v>
      </c>
      <c r="F807" t="s">
        <v>29</v>
      </c>
      <c r="G807">
        <v>8</v>
      </c>
      <c r="H807" s="20">
        <v>437.76</v>
      </c>
      <c r="I807">
        <v>3502.08</v>
      </c>
      <c r="J807" s="17" t="str">
        <f>IF('Main Data'!I807&gt;=5000,"High", "Low")</f>
        <v>Low</v>
      </c>
      <c r="K807" s="17">
        <f t="shared" si="108"/>
        <v>2024</v>
      </c>
      <c r="L807" s="17" t="str">
        <f t="shared" si="109"/>
        <v>Stephanie Thornton</v>
      </c>
      <c r="M807" s="17" t="str">
        <f t="shared" si="110"/>
        <v>STEPHANIE THORNTON</v>
      </c>
      <c r="N807" s="20">
        <f t="shared" si="111"/>
        <v>3151.8719999999998</v>
      </c>
      <c r="O807" s="20" t="str">
        <f t="shared" si="112"/>
        <v>Nov-2024</v>
      </c>
      <c r="P807" s="17">
        <f t="shared" si="113"/>
        <v>630.37439999999992</v>
      </c>
      <c r="Q807" s="17" t="str">
        <f t="shared" si="114"/>
        <v>Desk Office Supplies</v>
      </c>
      <c r="R807" s="17" t="str">
        <f>IF('sales data'!I807&lt;3000,"Low",IF('sales data'!I807&lt;7999, "Medium","High"))</f>
        <v>Medium</v>
      </c>
      <c r="S807" s="17" t="str">
        <f t="shared" si="115"/>
        <v>First Timer</v>
      </c>
      <c r="T807" s="17">
        <f t="shared" si="116"/>
        <v>4434.47</v>
      </c>
    </row>
    <row r="808" spans="1:20">
      <c r="A808">
        <v>1967</v>
      </c>
      <c r="B808" s="2">
        <v>45615</v>
      </c>
      <c r="C808" t="s">
        <v>304</v>
      </c>
      <c r="D808" t="s">
        <v>10</v>
      </c>
      <c r="E808" t="s">
        <v>20</v>
      </c>
      <c r="F808" t="s">
        <v>35</v>
      </c>
      <c r="G808">
        <v>3</v>
      </c>
      <c r="H808" s="20">
        <v>341.77</v>
      </c>
      <c r="I808">
        <v>1025.31</v>
      </c>
      <c r="J808" s="17" t="str">
        <f>IF('Main Data'!I808&gt;=5000,"High", "Low")</f>
        <v>Low</v>
      </c>
      <c r="K808" s="17">
        <f t="shared" si="108"/>
        <v>2024</v>
      </c>
      <c r="L808" s="17" t="str">
        <f t="shared" si="109"/>
        <v>Timothy Graham</v>
      </c>
      <c r="M808" s="17" t="str">
        <f t="shared" si="110"/>
        <v>TIMOTHY GRAHAM</v>
      </c>
      <c r="N808" s="20">
        <f t="shared" si="111"/>
        <v>922.779</v>
      </c>
      <c r="O808" s="20" t="str">
        <f t="shared" si="112"/>
        <v>Nov-2024</v>
      </c>
      <c r="P808" s="17">
        <f t="shared" si="113"/>
        <v>184.55579999999998</v>
      </c>
      <c r="Q808" s="17" t="str">
        <f t="shared" si="114"/>
        <v>Laptop Electronics</v>
      </c>
      <c r="R808" s="17" t="str">
        <f>IF('sales data'!I808&lt;3000,"Low",IF('sales data'!I808&lt;7999, "Medium","High"))</f>
        <v>Low</v>
      </c>
      <c r="S808" s="17" t="str">
        <f t="shared" si="115"/>
        <v>Regular</v>
      </c>
      <c r="T808" s="17">
        <f t="shared" si="116"/>
        <v>2073.1799999999998</v>
      </c>
    </row>
    <row r="809" spans="1:20">
      <c r="A809">
        <v>1849</v>
      </c>
      <c r="B809" s="2">
        <v>45616</v>
      </c>
      <c r="C809" t="s">
        <v>222</v>
      </c>
      <c r="D809" t="s">
        <v>10</v>
      </c>
      <c r="E809" t="s">
        <v>14</v>
      </c>
      <c r="F809" t="s">
        <v>35</v>
      </c>
      <c r="G809">
        <v>8</v>
      </c>
      <c r="H809" s="20">
        <v>950.46</v>
      </c>
      <c r="I809">
        <v>7603.68</v>
      </c>
      <c r="J809" s="17" t="str">
        <f>IF('Main Data'!I809&gt;=5000,"High", "Low")</f>
        <v>High</v>
      </c>
      <c r="K809" s="17">
        <f t="shared" si="108"/>
        <v>2024</v>
      </c>
      <c r="L809" s="17" t="str">
        <f t="shared" si="109"/>
        <v>April Lambert</v>
      </c>
      <c r="M809" s="17" t="str">
        <f t="shared" si="110"/>
        <v>APRIL LAMBERT</v>
      </c>
      <c r="N809" s="20">
        <f t="shared" si="111"/>
        <v>6843.3120000000008</v>
      </c>
      <c r="O809" s="20" t="str">
        <f t="shared" si="112"/>
        <v>Nov-2024</v>
      </c>
      <c r="P809" s="17">
        <f t="shared" si="113"/>
        <v>1368.6623999999999</v>
      </c>
      <c r="Q809" s="17" t="str">
        <f t="shared" si="114"/>
        <v>Laptop Furniture</v>
      </c>
      <c r="R809" s="17" t="str">
        <f>IF('sales data'!I809&lt;3000,"Low",IF('sales data'!I809&lt;7999, "Medium","High"))</f>
        <v>Medium</v>
      </c>
      <c r="S809" s="17" t="str">
        <f t="shared" si="115"/>
        <v>Regular</v>
      </c>
      <c r="T809" s="17">
        <f t="shared" si="116"/>
        <v>4043.69</v>
      </c>
    </row>
    <row r="810" spans="1:20">
      <c r="A810">
        <v>8919</v>
      </c>
      <c r="B810" s="2">
        <v>45617</v>
      </c>
      <c r="C810" t="s">
        <v>160</v>
      </c>
      <c r="D810" t="s">
        <v>31</v>
      </c>
      <c r="E810" t="s">
        <v>11</v>
      </c>
      <c r="F810" t="s">
        <v>35</v>
      </c>
      <c r="G810">
        <v>6</v>
      </c>
      <c r="H810" s="20">
        <v>188.77</v>
      </c>
      <c r="I810">
        <v>1132.6199999999999</v>
      </c>
      <c r="J810" s="17" t="str">
        <f>IF('Main Data'!I810&gt;=5000,"High", "Low")</f>
        <v>Low</v>
      </c>
      <c r="K810" s="17">
        <f t="shared" si="108"/>
        <v>2024</v>
      </c>
      <c r="L810" s="17" t="str">
        <f t="shared" si="109"/>
        <v>Gregory Jones</v>
      </c>
      <c r="M810" s="17" t="str">
        <f t="shared" si="110"/>
        <v>GREGORY JONES</v>
      </c>
      <c r="N810" s="20">
        <f t="shared" si="111"/>
        <v>1019.3579999999999</v>
      </c>
      <c r="O810" s="20" t="str">
        <f t="shared" si="112"/>
        <v>Nov-2024</v>
      </c>
      <c r="P810" s="17">
        <f t="shared" si="113"/>
        <v>203.87159999999997</v>
      </c>
      <c r="Q810" s="17" t="str">
        <f t="shared" si="114"/>
        <v>Laptop Office Supplies</v>
      </c>
      <c r="R810" s="17" t="str">
        <f>IF('sales data'!I810&lt;3000,"Low",IF('sales data'!I810&lt;7999, "Medium","High"))</f>
        <v>Low</v>
      </c>
      <c r="S810" s="17" t="str">
        <f t="shared" si="115"/>
        <v>Regular</v>
      </c>
      <c r="T810" s="17">
        <f t="shared" si="116"/>
        <v>3253.8700000000003</v>
      </c>
    </row>
    <row r="811" spans="1:20">
      <c r="A811">
        <v>9064</v>
      </c>
      <c r="B811" s="2">
        <v>45618</v>
      </c>
      <c r="C811" t="s">
        <v>92</v>
      </c>
      <c r="D811" t="s">
        <v>25</v>
      </c>
      <c r="E811" t="s">
        <v>14</v>
      </c>
      <c r="F811" t="s">
        <v>43</v>
      </c>
      <c r="G811">
        <v>9</v>
      </c>
      <c r="H811" s="20">
        <v>875.15</v>
      </c>
      <c r="I811">
        <v>7876.3499999999995</v>
      </c>
      <c r="J811" s="17" t="str">
        <f>IF('Main Data'!I811&gt;=5000,"High", "Low")</f>
        <v>High</v>
      </c>
      <c r="K811" s="17">
        <f t="shared" si="108"/>
        <v>2024</v>
      </c>
      <c r="L811" s="17" t="str">
        <f t="shared" si="109"/>
        <v>Michael Banks</v>
      </c>
      <c r="M811" s="17" t="str">
        <f t="shared" si="110"/>
        <v>MICHAEL BANKS</v>
      </c>
      <c r="N811" s="20">
        <f t="shared" si="111"/>
        <v>7088.7150000000001</v>
      </c>
      <c r="O811" s="20" t="str">
        <f t="shared" si="112"/>
        <v>Nov-2024</v>
      </c>
      <c r="P811" s="17">
        <f t="shared" si="113"/>
        <v>1417.7429999999999</v>
      </c>
      <c r="Q811" s="17" t="str">
        <f t="shared" si="114"/>
        <v>Chair Furniture</v>
      </c>
      <c r="R811" s="17" t="str">
        <f>IF('sales data'!I811&lt;3000,"Low",IF('sales data'!I811&lt;7999, "Medium","High"))</f>
        <v>Medium</v>
      </c>
      <c r="S811" s="17" t="str">
        <f t="shared" si="115"/>
        <v>Regular</v>
      </c>
      <c r="T811" s="17">
        <f t="shared" si="116"/>
        <v>5537.5499999999993</v>
      </c>
    </row>
    <row r="812" spans="1:20">
      <c r="A812">
        <v>4161</v>
      </c>
      <c r="B812" s="2">
        <v>45618</v>
      </c>
      <c r="C812" t="s">
        <v>216</v>
      </c>
      <c r="D812" t="s">
        <v>31</v>
      </c>
      <c r="E812" t="s">
        <v>14</v>
      </c>
      <c r="F812" t="s">
        <v>18</v>
      </c>
      <c r="G812">
        <v>4</v>
      </c>
      <c r="H812" s="20">
        <v>27.7</v>
      </c>
      <c r="I812">
        <v>110.8</v>
      </c>
      <c r="J812" s="17" t="str">
        <f>IF('Main Data'!I812&gt;=5000,"High", "Low")</f>
        <v>Low</v>
      </c>
      <c r="K812" s="17">
        <f t="shared" si="108"/>
        <v>2024</v>
      </c>
      <c r="L812" s="17" t="str">
        <f t="shared" si="109"/>
        <v>Brittany Tate</v>
      </c>
      <c r="M812" s="17" t="str">
        <f t="shared" si="110"/>
        <v>BRITTANY TATE</v>
      </c>
      <c r="N812" s="20">
        <f t="shared" si="111"/>
        <v>99.72</v>
      </c>
      <c r="O812" s="20" t="str">
        <f t="shared" si="112"/>
        <v>Nov-2024</v>
      </c>
      <c r="P812" s="17">
        <f t="shared" si="113"/>
        <v>19.943999999999999</v>
      </c>
      <c r="Q812" s="17" t="str">
        <f t="shared" si="114"/>
        <v>Pen Furniture</v>
      </c>
      <c r="R812" s="17" t="str">
        <f>IF('sales data'!I812&lt;3000,"Low",IF('sales data'!I812&lt;7999, "Medium","High"))</f>
        <v>Low</v>
      </c>
      <c r="S812" s="17" t="str">
        <f t="shared" si="115"/>
        <v>Regular</v>
      </c>
      <c r="T812" s="17">
        <f t="shared" si="116"/>
        <v>3039.9233333333327</v>
      </c>
    </row>
    <row r="813" spans="1:20">
      <c r="A813">
        <v>1679</v>
      </c>
      <c r="B813" s="2">
        <v>45618</v>
      </c>
      <c r="C813" t="s">
        <v>531</v>
      </c>
      <c r="D813" t="s">
        <v>10</v>
      </c>
      <c r="E813" t="s">
        <v>11</v>
      </c>
      <c r="F813" t="s">
        <v>21</v>
      </c>
      <c r="G813">
        <v>1</v>
      </c>
      <c r="H813" s="20">
        <v>343.63</v>
      </c>
      <c r="I813">
        <v>343.63</v>
      </c>
      <c r="J813" s="17" t="str">
        <f>IF('Main Data'!I813&gt;=5000,"High", "Low")</f>
        <v>Low</v>
      </c>
      <c r="K813" s="17">
        <f t="shared" si="108"/>
        <v>2024</v>
      </c>
      <c r="L813" s="17" t="str">
        <f t="shared" si="109"/>
        <v>Shelly Parsons</v>
      </c>
      <c r="M813" s="17" t="str">
        <f t="shared" si="110"/>
        <v>SHELLY PARSONS</v>
      </c>
      <c r="N813" s="20">
        <f t="shared" si="111"/>
        <v>309.267</v>
      </c>
      <c r="O813" s="20" t="str">
        <f t="shared" si="112"/>
        <v>Nov-2024</v>
      </c>
      <c r="P813" s="17">
        <f t="shared" si="113"/>
        <v>61.853399999999993</v>
      </c>
      <c r="Q813" s="17" t="str">
        <f t="shared" si="114"/>
        <v>Notebook Office Supplies</v>
      </c>
      <c r="R813" s="17" t="str">
        <f>IF('sales data'!I813&lt;3000,"Low",IF('sales data'!I813&lt;7999, "Medium","High"))</f>
        <v>Low</v>
      </c>
      <c r="S813" s="17" t="str">
        <f t="shared" si="115"/>
        <v>First Timer</v>
      </c>
      <c r="T813" s="17">
        <f t="shared" si="116"/>
        <v>2776.9266666666663</v>
      </c>
    </row>
    <row r="814" spans="1:20">
      <c r="A814">
        <v>6397</v>
      </c>
      <c r="B814" s="2">
        <v>45618</v>
      </c>
      <c r="C814" t="s">
        <v>895</v>
      </c>
      <c r="D814" t="s">
        <v>25</v>
      </c>
      <c r="E814" t="s">
        <v>20</v>
      </c>
      <c r="F814" t="s">
        <v>21</v>
      </c>
      <c r="G814">
        <v>8</v>
      </c>
      <c r="H814" s="20">
        <v>331.43</v>
      </c>
      <c r="I814">
        <v>2651.44</v>
      </c>
      <c r="J814" s="17" t="str">
        <f>IF('Main Data'!I814&gt;=5000,"High", "Low")</f>
        <v>Low</v>
      </c>
      <c r="K814" s="17">
        <f t="shared" si="108"/>
        <v>2024</v>
      </c>
      <c r="L814" s="17" t="str">
        <f t="shared" si="109"/>
        <v>Michael Perez</v>
      </c>
      <c r="M814" s="17" t="str">
        <f t="shared" si="110"/>
        <v>MICHAEL PEREZ</v>
      </c>
      <c r="N814" s="20">
        <f t="shared" si="111"/>
        <v>2386.2960000000003</v>
      </c>
      <c r="O814" s="20" t="str">
        <f t="shared" si="112"/>
        <v>Nov-2024</v>
      </c>
      <c r="P814" s="17">
        <f t="shared" si="113"/>
        <v>477.25919999999996</v>
      </c>
      <c r="Q814" s="17" t="str">
        <f t="shared" si="114"/>
        <v>Notebook Electronics</v>
      </c>
      <c r="R814" s="17" t="str">
        <f>IF('sales data'!I814&lt;3000,"Low",IF('sales data'!I814&lt;7999, "Medium","High"))</f>
        <v>Low</v>
      </c>
      <c r="S814" s="17" t="str">
        <f t="shared" si="115"/>
        <v>Regular</v>
      </c>
      <c r="T814" s="17">
        <f t="shared" si="116"/>
        <v>1035.29</v>
      </c>
    </row>
    <row r="815" spans="1:20">
      <c r="A815">
        <v>7133</v>
      </c>
      <c r="B815" s="2">
        <v>45619</v>
      </c>
      <c r="C815" t="s">
        <v>543</v>
      </c>
      <c r="D815" t="s">
        <v>25</v>
      </c>
      <c r="E815" t="s">
        <v>20</v>
      </c>
      <c r="F815" t="s">
        <v>43</v>
      </c>
      <c r="G815">
        <v>3</v>
      </c>
      <c r="H815" s="20">
        <v>807.61</v>
      </c>
      <c r="I815">
        <v>2422.83</v>
      </c>
      <c r="J815" s="17" t="str">
        <f>IF('Main Data'!I815&gt;=5000,"High", "Low")</f>
        <v>Low</v>
      </c>
      <c r="K815" s="17">
        <f t="shared" si="108"/>
        <v>2024</v>
      </c>
      <c r="L815" s="17" t="str">
        <f t="shared" si="109"/>
        <v>Charles Jenkins</v>
      </c>
      <c r="M815" s="17" t="str">
        <f t="shared" si="110"/>
        <v>CHARLES JENKINS</v>
      </c>
      <c r="N815" s="20">
        <f t="shared" si="111"/>
        <v>2180.547</v>
      </c>
      <c r="O815" s="20" t="str">
        <f t="shared" si="112"/>
        <v>Nov-2024</v>
      </c>
      <c r="P815" s="17">
        <f t="shared" si="113"/>
        <v>436.10939999999999</v>
      </c>
      <c r="Q815" s="17" t="str">
        <f t="shared" si="114"/>
        <v>Chair Electronics</v>
      </c>
      <c r="R815" s="17" t="str">
        <f>IF('sales data'!I815&lt;3000,"Low",IF('sales data'!I815&lt;7999, "Medium","High"))</f>
        <v>Low</v>
      </c>
      <c r="S815" s="17" t="str">
        <f t="shared" si="115"/>
        <v>Regular</v>
      </c>
      <c r="T815" s="17">
        <f t="shared" si="116"/>
        <v>1805.9666666666665</v>
      </c>
    </row>
    <row r="816" spans="1:20">
      <c r="A816">
        <v>7737</v>
      </c>
      <c r="B816" s="2">
        <v>45622</v>
      </c>
      <c r="C816" t="s">
        <v>440</v>
      </c>
      <c r="D816" t="s">
        <v>25</v>
      </c>
      <c r="E816" t="s">
        <v>20</v>
      </c>
      <c r="F816" t="s">
        <v>21</v>
      </c>
      <c r="G816">
        <v>2</v>
      </c>
      <c r="H816" s="20">
        <v>936.85</v>
      </c>
      <c r="I816">
        <v>1873.7</v>
      </c>
      <c r="J816" s="17" t="str">
        <f>IF('Main Data'!I816&gt;=5000,"High", "Low")</f>
        <v>Low</v>
      </c>
      <c r="K816" s="17">
        <f t="shared" si="108"/>
        <v>2024</v>
      </c>
      <c r="L816" s="17" t="str">
        <f t="shared" si="109"/>
        <v>Kyle Porter</v>
      </c>
      <c r="M816" s="17" t="str">
        <f t="shared" si="110"/>
        <v>KYLE PORTER</v>
      </c>
      <c r="N816" s="20">
        <f t="shared" si="111"/>
        <v>1686.3300000000002</v>
      </c>
      <c r="O816" s="20" t="str">
        <f t="shared" si="112"/>
        <v>Nov-2024</v>
      </c>
      <c r="P816" s="17">
        <f t="shared" si="113"/>
        <v>337.26600000000002</v>
      </c>
      <c r="Q816" s="17" t="str">
        <f t="shared" si="114"/>
        <v>Notebook Electronics</v>
      </c>
      <c r="R816" s="17" t="str">
        <f>IF('sales data'!I816&lt;3000,"Low",IF('sales data'!I816&lt;7999, "Medium","High"))</f>
        <v>Low</v>
      </c>
      <c r="S816" s="17" t="str">
        <f t="shared" si="115"/>
        <v>Regular</v>
      </c>
      <c r="T816" s="17">
        <f t="shared" si="116"/>
        <v>2315.9900000000002</v>
      </c>
    </row>
    <row r="817" spans="1:20">
      <c r="A817">
        <v>4524</v>
      </c>
      <c r="B817" s="2">
        <v>45623</v>
      </c>
      <c r="C817" t="s">
        <v>1003</v>
      </c>
      <c r="D817" t="s">
        <v>10</v>
      </c>
      <c r="E817" t="s">
        <v>11</v>
      </c>
      <c r="F817" t="s">
        <v>26</v>
      </c>
      <c r="G817">
        <v>9</v>
      </c>
      <c r="H817" s="20">
        <v>513.28</v>
      </c>
      <c r="I817">
        <v>4619.5200000000004</v>
      </c>
      <c r="J817" s="17" t="str">
        <f>IF('Main Data'!I817&gt;=5000,"High", "Low")</f>
        <v>Low</v>
      </c>
      <c r="K817" s="17">
        <f t="shared" si="108"/>
        <v>2024</v>
      </c>
      <c r="L817" s="17" t="str">
        <f t="shared" si="109"/>
        <v>Crystal Rose</v>
      </c>
      <c r="M817" s="17" t="str">
        <f t="shared" si="110"/>
        <v>CRYSTAL ROSE</v>
      </c>
      <c r="N817" s="20">
        <f t="shared" si="111"/>
        <v>4157.5680000000002</v>
      </c>
      <c r="O817" s="20" t="str">
        <f t="shared" si="112"/>
        <v>Nov-2024</v>
      </c>
      <c r="P817" s="17">
        <f t="shared" si="113"/>
        <v>831.5136</v>
      </c>
      <c r="Q817" s="17" t="str">
        <f t="shared" si="114"/>
        <v>Printer Office Supplies</v>
      </c>
      <c r="R817" s="17" t="str">
        <f>IF('sales data'!I817&lt;3000,"Low",IF('sales data'!I817&lt;7999, "Medium","High"))</f>
        <v>Medium</v>
      </c>
      <c r="S817" s="17" t="str">
        <f t="shared" si="115"/>
        <v>Regular</v>
      </c>
      <c r="T817" s="17">
        <f t="shared" si="116"/>
        <v>2972.0166666666664</v>
      </c>
    </row>
    <row r="818" spans="1:20">
      <c r="A818">
        <v>5568</v>
      </c>
      <c r="B818" s="2">
        <v>45626</v>
      </c>
      <c r="C818" t="s">
        <v>42</v>
      </c>
      <c r="D818" t="s">
        <v>10</v>
      </c>
      <c r="E818" t="s">
        <v>20</v>
      </c>
      <c r="F818" t="s">
        <v>43</v>
      </c>
      <c r="G818">
        <v>5</v>
      </c>
      <c r="H818" s="20">
        <v>94.65</v>
      </c>
      <c r="I818">
        <v>473.25</v>
      </c>
      <c r="J818" s="17" t="str">
        <f>IF('Main Data'!I818&gt;=5000,"High", "Low")</f>
        <v>Low</v>
      </c>
      <c r="K818" s="17">
        <f t="shared" si="108"/>
        <v>2024</v>
      </c>
      <c r="L818" s="17" t="str">
        <f t="shared" si="109"/>
        <v>Belinda Bonilla</v>
      </c>
      <c r="M818" s="17" t="str">
        <f t="shared" si="110"/>
        <v>BELINDA BONILLA</v>
      </c>
      <c r="N818" s="20">
        <f t="shared" si="111"/>
        <v>425.92500000000001</v>
      </c>
      <c r="O818" s="20" t="str">
        <f t="shared" si="112"/>
        <v>Nov-2024</v>
      </c>
      <c r="P818" s="17">
        <f t="shared" si="113"/>
        <v>85.185000000000002</v>
      </c>
      <c r="Q818" s="17" t="str">
        <f t="shared" si="114"/>
        <v>Chair Electronics</v>
      </c>
      <c r="R818" s="17" t="str">
        <f>IF('sales data'!I818&lt;3000,"Low",IF('sales data'!I818&lt;7999, "Medium","High"))</f>
        <v>Low</v>
      </c>
      <c r="S818" s="17" t="str">
        <f t="shared" si="115"/>
        <v>Regular</v>
      </c>
      <c r="T818" s="17">
        <f t="shared" si="116"/>
        <v>2322.1566666666668</v>
      </c>
    </row>
    <row r="819" spans="1:20">
      <c r="A819">
        <v>7480</v>
      </c>
      <c r="B819" s="2">
        <v>45626</v>
      </c>
      <c r="C819" t="s">
        <v>327</v>
      </c>
      <c r="D819" t="s">
        <v>31</v>
      </c>
      <c r="E819" t="s">
        <v>20</v>
      </c>
      <c r="F819" t="s">
        <v>26</v>
      </c>
      <c r="G819">
        <v>7</v>
      </c>
      <c r="H819" s="20">
        <v>691.01</v>
      </c>
      <c r="I819">
        <v>4837.07</v>
      </c>
      <c r="J819" s="17" t="str">
        <f>IF('Main Data'!I819&gt;=5000,"High", "Low")</f>
        <v>Low</v>
      </c>
      <c r="K819" s="17">
        <f t="shared" si="108"/>
        <v>2024</v>
      </c>
      <c r="L819" s="17" t="str">
        <f t="shared" si="109"/>
        <v>Anna Hutchinson</v>
      </c>
      <c r="M819" s="17" t="str">
        <f t="shared" si="110"/>
        <v>ANNA HUTCHINSON</v>
      </c>
      <c r="N819" s="20">
        <f t="shared" si="111"/>
        <v>4353.3630000000003</v>
      </c>
      <c r="O819" s="20" t="str">
        <f t="shared" si="112"/>
        <v>Nov-2024</v>
      </c>
      <c r="P819" s="17">
        <f t="shared" si="113"/>
        <v>870.67259999999987</v>
      </c>
      <c r="Q819" s="17" t="str">
        <f t="shared" si="114"/>
        <v>Printer Electronics</v>
      </c>
      <c r="R819" s="17" t="str">
        <f>IF('sales data'!I819&lt;3000,"Low",IF('sales data'!I819&lt;7999, "Medium","High"))</f>
        <v>Medium</v>
      </c>
      <c r="S819" s="17" t="str">
        <f t="shared" si="115"/>
        <v>First Timer</v>
      </c>
      <c r="T819" s="17">
        <f t="shared" si="116"/>
        <v>3309.9466666666667</v>
      </c>
    </row>
    <row r="820" spans="1:20">
      <c r="A820">
        <v>8288</v>
      </c>
      <c r="B820" s="2">
        <v>45627</v>
      </c>
      <c r="C820" t="s">
        <v>474</v>
      </c>
      <c r="D820" t="s">
        <v>25</v>
      </c>
      <c r="E820" t="s">
        <v>11</v>
      </c>
      <c r="F820" t="s">
        <v>15</v>
      </c>
      <c r="G820">
        <v>9</v>
      </c>
      <c r="H820" s="20">
        <v>653.82000000000005</v>
      </c>
      <c r="I820">
        <v>5884.38</v>
      </c>
      <c r="J820" s="17" t="str">
        <f>IF('Main Data'!I820&gt;=5000,"High", "Low")</f>
        <v>High</v>
      </c>
      <c r="K820" s="17">
        <f t="shared" si="108"/>
        <v>2024</v>
      </c>
      <c r="L820" s="17" t="str">
        <f t="shared" si="109"/>
        <v>Gail Armstrong</v>
      </c>
      <c r="M820" s="17" t="str">
        <f t="shared" si="110"/>
        <v>GAIL ARMSTRONG</v>
      </c>
      <c r="N820" s="20">
        <f t="shared" si="111"/>
        <v>5295.9420000000009</v>
      </c>
      <c r="O820" s="20" t="str">
        <f t="shared" si="112"/>
        <v>Dec-2024</v>
      </c>
      <c r="P820" s="17">
        <f t="shared" si="113"/>
        <v>1059.1884</v>
      </c>
      <c r="Q820" s="17" t="str">
        <f t="shared" si="114"/>
        <v>Table Office Supplies</v>
      </c>
      <c r="R820" s="17" t="str">
        <f>IF('sales data'!I820&lt;3000,"Low",IF('sales data'!I820&lt;7999, "Medium","High"))</f>
        <v>Medium</v>
      </c>
      <c r="S820" s="17" t="str">
        <f t="shared" si="115"/>
        <v>Regular</v>
      </c>
      <c r="T820" s="17">
        <f t="shared" si="116"/>
        <v>3731.5666666666671</v>
      </c>
    </row>
    <row r="821" spans="1:20">
      <c r="A821">
        <v>3716</v>
      </c>
      <c r="B821" s="2">
        <v>45627</v>
      </c>
      <c r="C821" t="s">
        <v>644</v>
      </c>
      <c r="D821" t="s">
        <v>31</v>
      </c>
      <c r="E821" t="s">
        <v>11</v>
      </c>
      <c r="F821" t="s">
        <v>15</v>
      </c>
      <c r="G821">
        <v>2</v>
      </c>
      <c r="H821" s="20">
        <v>767.23</v>
      </c>
      <c r="I821">
        <v>1534.46</v>
      </c>
      <c r="J821" s="17" t="str">
        <f>IF('Main Data'!I821&gt;=5000,"High", "Low")</f>
        <v>Low</v>
      </c>
      <c r="K821" s="17">
        <f t="shared" si="108"/>
        <v>2024</v>
      </c>
      <c r="L821" s="17" t="str">
        <f t="shared" si="109"/>
        <v>Stephen Patterson</v>
      </c>
      <c r="M821" s="17" t="str">
        <f t="shared" si="110"/>
        <v>STEPHEN PATTERSON</v>
      </c>
      <c r="N821" s="20">
        <f t="shared" si="111"/>
        <v>1381.0140000000001</v>
      </c>
      <c r="O821" s="20" t="str">
        <f t="shared" si="112"/>
        <v>Dec-2024</v>
      </c>
      <c r="P821" s="17">
        <f t="shared" si="113"/>
        <v>276.20280000000002</v>
      </c>
      <c r="Q821" s="17" t="str">
        <f t="shared" si="114"/>
        <v>Table Office Supplies</v>
      </c>
      <c r="R821" s="17" t="str">
        <f>IF('sales data'!I821&lt;3000,"Low",IF('sales data'!I821&lt;7999, "Medium","High"))</f>
        <v>Low</v>
      </c>
      <c r="S821" s="17" t="str">
        <f t="shared" si="115"/>
        <v>Regular</v>
      </c>
      <c r="T821" s="17">
        <f t="shared" si="116"/>
        <v>4085.3033333333333</v>
      </c>
    </row>
    <row r="822" spans="1:20">
      <c r="A822">
        <v>2960</v>
      </c>
      <c r="B822" s="2">
        <v>45627</v>
      </c>
      <c r="C822" t="s">
        <v>1004</v>
      </c>
      <c r="D822" t="s">
        <v>25</v>
      </c>
      <c r="E822" t="s">
        <v>20</v>
      </c>
      <c r="F822" t="s">
        <v>43</v>
      </c>
      <c r="G822">
        <v>7</v>
      </c>
      <c r="H822" s="20">
        <v>304.57</v>
      </c>
      <c r="I822">
        <v>2131.9899999999998</v>
      </c>
      <c r="J822" s="17" t="str">
        <f>IF('Main Data'!I822&gt;=5000,"High", "Low")</f>
        <v>Low</v>
      </c>
      <c r="K822" s="17">
        <f t="shared" si="108"/>
        <v>2024</v>
      </c>
      <c r="L822" s="17" t="str">
        <f t="shared" si="109"/>
        <v>Tyler Oneal</v>
      </c>
      <c r="M822" s="17" t="str">
        <f t="shared" si="110"/>
        <v>TYLER ONEAL</v>
      </c>
      <c r="N822" s="20">
        <f t="shared" si="111"/>
        <v>1918.7909999999999</v>
      </c>
      <c r="O822" s="20" t="str">
        <f t="shared" si="112"/>
        <v>Dec-2024</v>
      </c>
      <c r="P822" s="17">
        <f t="shared" si="113"/>
        <v>383.75819999999993</v>
      </c>
      <c r="Q822" s="17" t="str">
        <f t="shared" si="114"/>
        <v>Chair Electronics</v>
      </c>
      <c r="R822" s="17" t="str">
        <f>IF('sales data'!I822&lt;3000,"Low",IF('sales data'!I822&lt;7999, "Medium","High"))</f>
        <v>Low</v>
      </c>
      <c r="S822" s="17" t="str">
        <f t="shared" si="115"/>
        <v>First Timer</v>
      </c>
      <c r="T822" s="17">
        <f t="shared" si="116"/>
        <v>3183.61</v>
      </c>
    </row>
    <row r="823" spans="1:20">
      <c r="A823">
        <v>6689</v>
      </c>
      <c r="B823" s="2">
        <v>45628</v>
      </c>
      <c r="C823" t="s">
        <v>689</v>
      </c>
      <c r="D823" t="s">
        <v>10</v>
      </c>
      <c r="E823" t="s">
        <v>14</v>
      </c>
      <c r="F823" t="s">
        <v>18</v>
      </c>
      <c r="G823">
        <v>6</v>
      </c>
      <c r="H823" s="20">
        <v>235.8</v>
      </c>
      <c r="I823">
        <v>1414.8</v>
      </c>
      <c r="J823" s="17" t="str">
        <f>IF('Main Data'!I823&gt;=5000,"High", "Low")</f>
        <v>Low</v>
      </c>
      <c r="K823" s="17">
        <f t="shared" si="108"/>
        <v>2024</v>
      </c>
      <c r="L823" s="17" t="str">
        <f t="shared" si="109"/>
        <v>Margaret Castillo</v>
      </c>
      <c r="M823" s="17" t="str">
        <f t="shared" si="110"/>
        <v>MARGARET CASTILLO</v>
      </c>
      <c r="N823" s="20">
        <f t="shared" si="111"/>
        <v>1273.3200000000002</v>
      </c>
      <c r="O823" s="20" t="str">
        <f t="shared" si="112"/>
        <v>Dec-2024</v>
      </c>
      <c r="P823" s="17">
        <f t="shared" si="113"/>
        <v>254.66399999999999</v>
      </c>
      <c r="Q823" s="17" t="str">
        <f t="shared" si="114"/>
        <v>Pen Furniture</v>
      </c>
      <c r="R823" s="17" t="str">
        <f>IF('sales data'!I823&lt;3000,"Low",IF('sales data'!I823&lt;7999, "Medium","High"))</f>
        <v>Low</v>
      </c>
      <c r="S823" s="17" t="str">
        <f t="shared" si="115"/>
        <v>Regular</v>
      </c>
      <c r="T823" s="17">
        <f t="shared" si="116"/>
        <v>1693.75</v>
      </c>
    </row>
    <row r="824" spans="1:20">
      <c r="A824">
        <v>4610</v>
      </c>
      <c r="B824" s="2">
        <v>45629</v>
      </c>
      <c r="C824" t="s">
        <v>919</v>
      </c>
      <c r="D824" t="s">
        <v>10</v>
      </c>
      <c r="E824" t="s">
        <v>14</v>
      </c>
      <c r="F824" t="s">
        <v>15</v>
      </c>
      <c r="G824">
        <v>5</v>
      </c>
      <c r="H824" s="20">
        <v>158.66999999999999</v>
      </c>
      <c r="I824">
        <v>793.34999999999991</v>
      </c>
      <c r="J824" s="17" t="str">
        <f>IF('Main Data'!I824&gt;=5000,"High", "Low")</f>
        <v>Low</v>
      </c>
      <c r="K824" s="17">
        <f t="shared" si="108"/>
        <v>2024</v>
      </c>
      <c r="L824" s="17" t="str">
        <f t="shared" si="109"/>
        <v>Kenneth Beck</v>
      </c>
      <c r="M824" s="17" t="str">
        <f t="shared" si="110"/>
        <v>KENNETH BECK</v>
      </c>
      <c r="N824" s="20">
        <f t="shared" si="111"/>
        <v>714.01499999999999</v>
      </c>
      <c r="O824" s="20" t="str">
        <f t="shared" si="112"/>
        <v>Dec-2024</v>
      </c>
      <c r="P824" s="17">
        <f t="shared" si="113"/>
        <v>142.80299999999997</v>
      </c>
      <c r="Q824" s="17" t="str">
        <f t="shared" si="114"/>
        <v>Table Furniture</v>
      </c>
      <c r="R824" s="17" t="str">
        <f>IF('sales data'!I824&lt;3000,"Low",IF('sales data'!I824&lt;7999, "Medium","High"))</f>
        <v>Low</v>
      </c>
      <c r="S824" s="17" t="str">
        <f t="shared" si="115"/>
        <v>Regular</v>
      </c>
      <c r="T824" s="17">
        <f t="shared" si="116"/>
        <v>1446.7133333333331</v>
      </c>
    </row>
    <row r="825" spans="1:20">
      <c r="A825">
        <v>1038</v>
      </c>
      <c r="B825" s="2">
        <v>45631</v>
      </c>
      <c r="C825" t="s">
        <v>234</v>
      </c>
      <c r="D825" t="s">
        <v>17</v>
      </c>
      <c r="E825" t="s">
        <v>11</v>
      </c>
      <c r="F825" t="s">
        <v>35</v>
      </c>
      <c r="G825">
        <v>5</v>
      </c>
      <c r="H825" s="20">
        <v>611.66</v>
      </c>
      <c r="I825">
        <v>3058.3</v>
      </c>
      <c r="J825" s="17" t="str">
        <f>IF('Main Data'!I825&gt;=5000,"High", "Low")</f>
        <v>Low</v>
      </c>
      <c r="K825" s="17">
        <f t="shared" si="108"/>
        <v>2024</v>
      </c>
      <c r="L825" s="17" t="str">
        <f t="shared" si="109"/>
        <v>Briana Fry</v>
      </c>
      <c r="M825" s="17" t="str">
        <f t="shared" si="110"/>
        <v>BRIANA FRY</v>
      </c>
      <c r="N825" s="20">
        <f t="shared" si="111"/>
        <v>2752.4700000000003</v>
      </c>
      <c r="O825" s="20" t="str">
        <f t="shared" si="112"/>
        <v>Dec-2024</v>
      </c>
      <c r="P825" s="17">
        <f t="shared" si="113"/>
        <v>550.49400000000003</v>
      </c>
      <c r="Q825" s="17" t="str">
        <f t="shared" si="114"/>
        <v>Laptop Office Supplies</v>
      </c>
      <c r="R825" s="17" t="str">
        <f>IF('sales data'!I825&lt;3000,"Low",IF('sales data'!I825&lt;7999, "Medium","High"))</f>
        <v>Medium</v>
      </c>
      <c r="S825" s="17" t="str">
        <f t="shared" si="115"/>
        <v>Regular</v>
      </c>
      <c r="T825" s="17">
        <f t="shared" si="116"/>
        <v>1755.4833333333333</v>
      </c>
    </row>
    <row r="826" spans="1:20">
      <c r="A826">
        <v>3121</v>
      </c>
      <c r="B826" s="2">
        <v>45631</v>
      </c>
      <c r="C826" t="s">
        <v>321</v>
      </c>
      <c r="D826" t="s">
        <v>10</v>
      </c>
      <c r="E826" t="s">
        <v>20</v>
      </c>
      <c r="F826" t="s">
        <v>35</v>
      </c>
      <c r="G826">
        <v>1</v>
      </c>
      <c r="H826" s="20">
        <v>963.36</v>
      </c>
      <c r="I826">
        <v>963.36</v>
      </c>
      <c r="J826" s="17" t="str">
        <f>IF('Main Data'!I826&gt;=5000,"High", "Low")</f>
        <v>Low</v>
      </c>
      <c r="K826" s="17">
        <f t="shared" si="108"/>
        <v>2024</v>
      </c>
      <c r="L826" s="17" t="str">
        <f t="shared" si="109"/>
        <v>Daniel Richards</v>
      </c>
      <c r="M826" s="17" t="str">
        <f t="shared" si="110"/>
        <v>DANIEL RICHARDS</v>
      </c>
      <c r="N826" s="20">
        <f t="shared" si="111"/>
        <v>867.024</v>
      </c>
      <c r="O826" s="20" t="str">
        <f t="shared" si="112"/>
        <v>Dec-2024</v>
      </c>
      <c r="P826" s="17">
        <f t="shared" si="113"/>
        <v>173.40479999999999</v>
      </c>
      <c r="Q826" s="17" t="str">
        <f t="shared" si="114"/>
        <v>Laptop Electronics</v>
      </c>
      <c r="R826" s="17" t="str">
        <f>IF('sales data'!I826&lt;3000,"Low",IF('sales data'!I826&lt;7999, "Medium","High"))</f>
        <v>Low</v>
      </c>
      <c r="S826" s="17" t="str">
        <f t="shared" si="115"/>
        <v>Regular</v>
      </c>
      <c r="T826" s="17">
        <f t="shared" si="116"/>
        <v>1605.0033333333333</v>
      </c>
    </row>
    <row r="827" spans="1:20">
      <c r="A827">
        <v>3868</v>
      </c>
      <c r="B827" s="2">
        <v>45631</v>
      </c>
      <c r="C827" t="s">
        <v>361</v>
      </c>
      <c r="D827" t="s">
        <v>10</v>
      </c>
      <c r="E827" t="s">
        <v>11</v>
      </c>
      <c r="F827" t="s">
        <v>15</v>
      </c>
      <c r="G827">
        <v>7</v>
      </c>
      <c r="H827" s="20">
        <v>159.55000000000001</v>
      </c>
      <c r="I827">
        <v>1116.8499999999999</v>
      </c>
      <c r="J827" s="17" t="str">
        <f>IF('Main Data'!I827&gt;=5000,"High", "Low")</f>
        <v>Low</v>
      </c>
      <c r="K827" s="17">
        <f t="shared" si="108"/>
        <v>2024</v>
      </c>
      <c r="L827" s="17" t="str">
        <f t="shared" si="109"/>
        <v>Michaela Patel</v>
      </c>
      <c r="M827" s="17" t="str">
        <f t="shared" si="110"/>
        <v>MICHAELA PATEL</v>
      </c>
      <c r="N827" s="20">
        <f t="shared" si="111"/>
        <v>1005.1650000000002</v>
      </c>
      <c r="O827" s="20" t="str">
        <f t="shared" si="112"/>
        <v>Dec-2024</v>
      </c>
      <c r="P827" s="17">
        <f t="shared" si="113"/>
        <v>201.03299999999999</v>
      </c>
      <c r="Q827" s="17" t="str">
        <f t="shared" si="114"/>
        <v>Table Office Supplies</v>
      </c>
      <c r="R827" s="17" t="str">
        <f>IF('sales data'!I827&lt;3000,"Low",IF('sales data'!I827&lt;7999, "Medium","High"))</f>
        <v>Low</v>
      </c>
      <c r="S827" s="17" t="str">
        <f t="shared" si="115"/>
        <v>Regular</v>
      </c>
      <c r="T827" s="17">
        <f t="shared" si="116"/>
        <v>1712.8366666666668</v>
      </c>
    </row>
    <row r="828" spans="1:20">
      <c r="A828">
        <v>6923</v>
      </c>
      <c r="B828" s="2">
        <v>45631</v>
      </c>
      <c r="C828" t="s">
        <v>569</v>
      </c>
      <c r="D828" t="s">
        <v>31</v>
      </c>
      <c r="E828" t="s">
        <v>14</v>
      </c>
      <c r="F828" t="s">
        <v>15</v>
      </c>
      <c r="G828">
        <v>1</v>
      </c>
      <c r="H828" s="20">
        <v>148.25</v>
      </c>
      <c r="I828">
        <v>148.25</v>
      </c>
      <c r="J828" s="17" t="str">
        <f>IF('Main Data'!I828&gt;=5000,"High", "Low")</f>
        <v>Low</v>
      </c>
      <c r="K828" s="17">
        <f t="shared" si="108"/>
        <v>2024</v>
      </c>
      <c r="L828" s="17" t="str">
        <f t="shared" si="109"/>
        <v>Kevin Cruz</v>
      </c>
      <c r="M828" s="17" t="str">
        <f t="shared" si="110"/>
        <v>KEVIN CRUZ</v>
      </c>
      <c r="N828" s="20">
        <f t="shared" si="111"/>
        <v>133.42500000000001</v>
      </c>
      <c r="O828" s="20" t="str">
        <f t="shared" si="112"/>
        <v>Dec-2024</v>
      </c>
      <c r="P828" s="17">
        <f t="shared" si="113"/>
        <v>26.684999999999999</v>
      </c>
      <c r="Q828" s="17" t="str">
        <f t="shared" si="114"/>
        <v>Table Furniture</v>
      </c>
      <c r="R828" s="17" t="str">
        <f>IF('sales data'!I828&lt;3000,"Low",IF('sales data'!I828&lt;7999, "Medium","High"))</f>
        <v>Low</v>
      </c>
      <c r="S828" s="17" t="str">
        <f t="shared" si="115"/>
        <v>Regular</v>
      </c>
      <c r="T828" s="17">
        <f t="shared" si="116"/>
        <v>742.82</v>
      </c>
    </row>
    <row r="829" spans="1:20">
      <c r="A829">
        <v>2226</v>
      </c>
      <c r="B829" s="2">
        <v>45632</v>
      </c>
      <c r="C829" t="s">
        <v>27</v>
      </c>
      <c r="D829" t="s">
        <v>10</v>
      </c>
      <c r="E829" t="s">
        <v>20</v>
      </c>
      <c r="F829" t="s">
        <v>18</v>
      </c>
      <c r="G829">
        <v>8</v>
      </c>
      <c r="H829" s="20">
        <v>245.8</v>
      </c>
      <c r="I829">
        <v>1966.4</v>
      </c>
      <c r="J829" s="17" t="str">
        <f>IF('Main Data'!I829&gt;=5000,"High", "Low")</f>
        <v>Low</v>
      </c>
      <c r="K829" s="17">
        <f t="shared" si="108"/>
        <v>2024</v>
      </c>
      <c r="L829" s="17" t="str">
        <f t="shared" si="109"/>
        <v>James Brooks</v>
      </c>
      <c r="M829" s="17" t="str">
        <f t="shared" si="110"/>
        <v>JAMES BROOKS</v>
      </c>
      <c r="N829" s="20">
        <f t="shared" si="111"/>
        <v>1769.7600000000002</v>
      </c>
      <c r="O829" s="20" t="str">
        <f t="shared" si="112"/>
        <v>Dec-2024</v>
      </c>
      <c r="P829" s="17">
        <f t="shared" si="113"/>
        <v>353.952</v>
      </c>
      <c r="Q829" s="17" t="str">
        <f t="shared" si="114"/>
        <v>Pen Electronics</v>
      </c>
      <c r="R829" s="17" t="str">
        <f>IF('sales data'!I829&lt;3000,"Low",IF('sales data'!I829&lt;7999, "Medium","High"))</f>
        <v>Low</v>
      </c>
      <c r="S829" s="17" t="str">
        <f t="shared" si="115"/>
        <v>Regular</v>
      </c>
      <c r="T829" s="17">
        <f t="shared" si="116"/>
        <v>1077.1666666666667</v>
      </c>
    </row>
    <row r="830" spans="1:20">
      <c r="A830">
        <v>4706</v>
      </c>
      <c r="B830" s="2">
        <v>45633</v>
      </c>
      <c r="C830" t="s">
        <v>450</v>
      </c>
      <c r="D830" t="s">
        <v>17</v>
      </c>
      <c r="E830" t="s">
        <v>11</v>
      </c>
      <c r="F830" t="s">
        <v>26</v>
      </c>
      <c r="G830">
        <v>3</v>
      </c>
      <c r="H830" s="20">
        <v>895.87</v>
      </c>
      <c r="I830">
        <v>2687.61</v>
      </c>
      <c r="J830" s="17" t="str">
        <f>IF('Main Data'!I830&gt;=5000,"High", "Low")</f>
        <v>Low</v>
      </c>
      <c r="K830" s="17">
        <f t="shared" si="108"/>
        <v>2024</v>
      </c>
      <c r="L830" s="17" t="str">
        <f t="shared" si="109"/>
        <v>Patricia Evans</v>
      </c>
      <c r="M830" s="17" t="str">
        <f t="shared" si="110"/>
        <v>PATRICIA EVANS</v>
      </c>
      <c r="N830" s="20">
        <f t="shared" si="111"/>
        <v>2418.8490000000002</v>
      </c>
      <c r="O830" s="20" t="str">
        <f t="shared" si="112"/>
        <v>Dec-2024</v>
      </c>
      <c r="P830" s="17">
        <f t="shared" si="113"/>
        <v>483.76980000000003</v>
      </c>
      <c r="Q830" s="17" t="str">
        <f t="shared" si="114"/>
        <v>Printer Office Supplies</v>
      </c>
      <c r="R830" s="17" t="str">
        <f>IF('sales data'!I830&lt;3000,"Low",IF('sales data'!I830&lt;7999, "Medium","High"))</f>
        <v>Low</v>
      </c>
      <c r="S830" s="17" t="str">
        <f t="shared" si="115"/>
        <v>Regular</v>
      </c>
      <c r="T830" s="17">
        <f t="shared" si="116"/>
        <v>1600.7533333333333</v>
      </c>
    </row>
    <row r="831" spans="1:20">
      <c r="A831">
        <v>9318</v>
      </c>
      <c r="B831" s="2">
        <v>45634</v>
      </c>
      <c r="C831" t="s">
        <v>189</v>
      </c>
      <c r="D831" t="s">
        <v>17</v>
      </c>
      <c r="E831" t="s">
        <v>14</v>
      </c>
      <c r="F831" t="s">
        <v>12</v>
      </c>
      <c r="G831">
        <v>1</v>
      </c>
      <c r="H831" s="20">
        <v>619.70000000000005</v>
      </c>
      <c r="I831">
        <v>619.70000000000005</v>
      </c>
      <c r="J831" s="17" t="str">
        <f>IF('Main Data'!I831&gt;=5000,"High", "Low")</f>
        <v>Low</v>
      </c>
      <c r="K831" s="17">
        <f t="shared" si="108"/>
        <v>2024</v>
      </c>
      <c r="L831" s="17" t="str">
        <f t="shared" si="109"/>
        <v>Barbara Mcbride</v>
      </c>
      <c r="M831" s="17" t="str">
        <f t="shared" si="110"/>
        <v>BARBARA MCBRIDE</v>
      </c>
      <c r="N831" s="20">
        <f t="shared" si="111"/>
        <v>557.73</v>
      </c>
      <c r="O831" s="20" t="str">
        <f t="shared" si="112"/>
        <v>Dec-2024</v>
      </c>
      <c r="P831" s="17">
        <f t="shared" si="113"/>
        <v>111.54600000000001</v>
      </c>
      <c r="Q831" s="17" t="str">
        <f t="shared" si="114"/>
        <v>Monitor Furniture</v>
      </c>
      <c r="R831" s="17" t="str">
        <f>IF('sales data'!I831&lt;3000,"Low",IF('sales data'!I831&lt;7999, "Medium","High"))</f>
        <v>Low</v>
      </c>
      <c r="S831" s="17" t="str">
        <f t="shared" si="115"/>
        <v>Regular</v>
      </c>
      <c r="T831" s="17">
        <f t="shared" si="116"/>
        <v>1757.9033333333334</v>
      </c>
    </row>
    <row r="832" spans="1:20">
      <c r="A832">
        <v>4172</v>
      </c>
      <c r="B832" s="2">
        <v>45634</v>
      </c>
      <c r="C832" t="s">
        <v>749</v>
      </c>
      <c r="D832" t="s">
        <v>17</v>
      </c>
      <c r="E832" t="s">
        <v>11</v>
      </c>
      <c r="F832" t="s">
        <v>26</v>
      </c>
      <c r="G832">
        <v>6</v>
      </c>
      <c r="H832" s="20">
        <v>672.79</v>
      </c>
      <c r="I832">
        <v>4036.74</v>
      </c>
      <c r="J832" s="17" t="str">
        <f>IF('Main Data'!I832&gt;=5000,"High", "Low")</f>
        <v>Low</v>
      </c>
      <c r="K832" s="17">
        <f t="shared" si="108"/>
        <v>2024</v>
      </c>
      <c r="L832" s="17" t="str">
        <f t="shared" si="109"/>
        <v>Christian Heath</v>
      </c>
      <c r="M832" s="17" t="str">
        <f t="shared" si="110"/>
        <v>CHRISTIAN HEATH</v>
      </c>
      <c r="N832" s="20">
        <f t="shared" si="111"/>
        <v>3633.0659999999998</v>
      </c>
      <c r="O832" s="20" t="str">
        <f t="shared" si="112"/>
        <v>Dec-2024</v>
      </c>
      <c r="P832" s="17">
        <f t="shared" si="113"/>
        <v>726.61319999999989</v>
      </c>
      <c r="Q832" s="17" t="str">
        <f t="shared" si="114"/>
        <v>Printer Office Supplies</v>
      </c>
      <c r="R832" s="17" t="str">
        <f>IF('sales data'!I832&lt;3000,"Low",IF('sales data'!I832&lt;7999, "Medium","High"))</f>
        <v>Medium</v>
      </c>
      <c r="S832" s="17" t="str">
        <f t="shared" si="115"/>
        <v>Regular</v>
      </c>
      <c r="T832" s="17">
        <f t="shared" si="116"/>
        <v>2448.0166666666669</v>
      </c>
    </row>
    <row r="833" spans="1:20">
      <c r="A833">
        <v>2676</v>
      </c>
      <c r="B833" s="2">
        <v>45635</v>
      </c>
      <c r="C833" t="s">
        <v>87</v>
      </c>
      <c r="D833" t="s">
        <v>25</v>
      </c>
      <c r="E833" t="s">
        <v>20</v>
      </c>
      <c r="F833" t="s">
        <v>21</v>
      </c>
      <c r="G833">
        <v>5</v>
      </c>
      <c r="H833" s="20">
        <v>831.44</v>
      </c>
      <c r="I833">
        <v>4157.2000000000007</v>
      </c>
      <c r="J833" s="17" t="str">
        <f>IF('Main Data'!I833&gt;=5000,"High", "Low")</f>
        <v>Low</v>
      </c>
      <c r="K833" s="17">
        <f t="shared" si="108"/>
        <v>2024</v>
      </c>
      <c r="L833" s="17" t="str">
        <f t="shared" si="109"/>
        <v>Joseph Hopkins</v>
      </c>
      <c r="M833" s="17" t="str">
        <f t="shared" si="110"/>
        <v>JOSEPH HOPKINS</v>
      </c>
      <c r="N833" s="20">
        <f t="shared" si="111"/>
        <v>3741.4800000000005</v>
      </c>
      <c r="O833" s="20" t="str">
        <f t="shared" si="112"/>
        <v>Dec-2024</v>
      </c>
      <c r="P833" s="17">
        <f t="shared" si="113"/>
        <v>748.29600000000005</v>
      </c>
      <c r="Q833" s="17" t="str">
        <f t="shared" si="114"/>
        <v>Notebook Electronics</v>
      </c>
      <c r="R833" s="17" t="str">
        <f>IF('sales data'!I833&lt;3000,"Low",IF('sales data'!I833&lt;7999, "Medium","High"))</f>
        <v>Medium</v>
      </c>
      <c r="S833" s="17" t="str">
        <f t="shared" si="115"/>
        <v>Regular</v>
      </c>
      <c r="T833" s="17">
        <f t="shared" si="116"/>
        <v>2937.8799999999997</v>
      </c>
    </row>
    <row r="834" spans="1:20">
      <c r="A834">
        <v>6712</v>
      </c>
      <c r="B834" s="2">
        <v>45635</v>
      </c>
      <c r="C834" t="s">
        <v>512</v>
      </c>
      <c r="D834" t="s">
        <v>25</v>
      </c>
      <c r="E834" t="s">
        <v>14</v>
      </c>
      <c r="F834" t="s">
        <v>29</v>
      </c>
      <c r="G834">
        <v>7</v>
      </c>
      <c r="H834" s="20">
        <v>872.04</v>
      </c>
      <c r="I834">
        <v>6104.28</v>
      </c>
      <c r="J834" s="17" t="str">
        <f>IF('Main Data'!I834&gt;=5000,"High", "Low")</f>
        <v>High</v>
      </c>
      <c r="K834" s="17">
        <f t="shared" si="108"/>
        <v>2024</v>
      </c>
      <c r="L834" s="17" t="str">
        <f t="shared" si="109"/>
        <v>Rachel Mckenzie</v>
      </c>
      <c r="M834" s="17" t="str">
        <f t="shared" si="110"/>
        <v>RACHEL MCKENZIE</v>
      </c>
      <c r="N834" s="20">
        <f t="shared" si="111"/>
        <v>5493.8519999999999</v>
      </c>
      <c r="O834" s="20" t="str">
        <f t="shared" si="112"/>
        <v>Dec-2024</v>
      </c>
      <c r="P834" s="17">
        <f t="shared" si="113"/>
        <v>1098.7703999999999</v>
      </c>
      <c r="Q834" s="17" t="str">
        <f t="shared" si="114"/>
        <v>Desk Furniture</v>
      </c>
      <c r="R834" s="17" t="str">
        <f>IF('sales data'!I834&lt;3000,"Low",IF('sales data'!I834&lt;7999, "Medium","High"))</f>
        <v>Medium</v>
      </c>
      <c r="S834" s="17" t="str">
        <f t="shared" si="115"/>
        <v>Regular</v>
      </c>
      <c r="T834" s="17">
        <f t="shared" si="116"/>
        <v>4766.0733333333337</v>
      </c>
    </row>
    <row r="835" spans="1:20">
      <c r="A835">
        <v>4373</v>
      </c>
      <c r="B835" s="2">
        <v>45636</v>
      </c>
      <c r="C835" t="s">
        <v>922</v>
      </c>
      <c r="D835" t="s">
        <v>10</v>
      </c>
      <c r="E835" t="s">
        <v>20</v>
      </c>
      <c r="F835" t="s">
        <v>43</v>
      </c>
      <c r="G835">
        <v>6</v>
      </c>
      <c r="H835" s="20">
        <v>683.43</v>
      </c>
      <c r="I835">
        <v>4100.58</v>
      </c>
      <c r="J835" s="17" t="str">
        <f>IF('Main Data'!I835&gt;=5000,"High", "Low")</f>
        <v>Low</v>
      </c>
      <c r="K835" s="17">
        <f t="shared" ref="K835:K898" si="117">YEAR(B835)</f>
        <v>2024</v>
      </c>
      <c r="L835" s="17" t="str">
        <f t="shared" ref="L835:L898" si="118">PROPER(C835)</f>
        <v>Teresa Underwood</v>
      </c>
      <c r="M835" s="17" t="str">
        <f t="shared" ref="M835:M898" si="119">UPPER(C835)</f>
        <v>TERESA UNDERWOOD</v>
      </c>
      <c r="N835" s="20">
        <f t="shared" ref="N835:N898" si="120">G835*(H835*0.9)</f>
        <v>3690.5219999999999</v>
      </c>
      <c r="O835" s="20" t="str">
        <f t="shared" ref="O835:O898" si="121">TEXT((B835),"mmm-yyyy")</f>
        <v>Dec-2024</v>
      </c>
      <c r="P835" s="17">
        <f t="shared" ref="P835:P898" si="122">I835*18%</f>
        <v>738.10439999999994</v>
      </c>
      <c r="Q835" s="17" t="str">
        <f t="shared" ref="Q835:Q898" si="123">CONCATENATE(F835," ",E835)</f>
        <v>Chair Electronics</v>
      </c>
      <c r="R835" s="17" t="str">
        <f>IF('sales data'!I835&lt;3000,"Low",IF('sales data'!I835&lt;7999, "Medium","High"))</f>
        <v>Medium</v>
      </c>
      <c r="S835" s="17" t="str">
        <f t="shared" ref="S835:S898" si="124">IF(A835=_xlfn.MINIFS($A$3:$A$1001, $B$2:$B$1000, B835), "First Timer", "Regular")</f>
        <v>Regular</v>
      </c>
      <c r="T835" s="17">
        <f t="shared" si="116"/>
        <v>4787.3533333333335</v>
      </c>
    </row>
    <row r="836" spans="1:20">
      <c r="A836">
        <v>4198</v>
      </c>
      <c r="B836" s="2">
        <v>45638</v>
      </c>
      <c r="C836" t="s">
        <v>79</v>
      </c>
      <c r="D836" t="s">
        <v>25</v>
      </c>
      <c r="E836" t="s">
        <v>20</v>
      </c>
      <c r="F836" t="s">
        <v>26</v>
      </c>
      <c r="G836">
        <v>6</v>
      </c>
      <c r="H836" s="20">
        <v>279.58</v>
      </c>
      <c r="I836">
        <v>1677.48</v>
      </c>
      <c r="J836" s="17" t="str">
        <f>IF('Main Data'!I836&gt;=5000,"High", "Low")</f>
        <v>Low</v>
      </c>
      <c r="K836" s="17">
        <f t="shared" si="117"/>
        <v>2024</v>
      </c>
      <c r="L836" s="17" t="str">
        <f t="shared" si="118"/>
        <v>Madison Fitzgerald</v>
      </c>
      <c r="M836" s="17" t="str">
        <f t="shared" si="119"/>
        <v>MADISON FITZGERALD</v>
      </c>
      <c r="N836" s="20">
        <f t="shared" si="120"/>
        <v>1509.732</v>
      </c>
      <c r="O836" s="20" t="str">
        <f t="shared" si="121"/>
        <v>Dec-2024</v>
      </c>
      <c r="P836" s="17">
        <f t="shared" si="122"/>
        <v>301.94639999999998</v>
      </c>
      <c r="Q836" s="17" t="str">
        <f t="shared" si="123"/>
        <v>Printer Electronics</v>
      </c>
      <c r="R836" s="17" t="str">
        <f>IF('sales data'!I836&lt;3000,"Low",IF('sales data'!I836&lt;7999, "Medium","High"))</f>
        <v>Low</v>
      </c>
      <c r="S836" s="17" t="str">
        <f t="shared" si="124"/>
        <v>Regular</v>
      </c>
      <c r="T836" s="17">
        <f t="shared" si="116"/>
        <v>3960.78</v>
      </c>
    </row>
    <row r="837" spans="1:20">
      <c r="A837">
        <v>2127</v>
      </c>
      <c r="B837" s="2">
        <v>45638</v>
      </c>
      <c r="C837" t="s">
        <v>823</v>
      </c>
      <c r="D837" t="s">
        <v>25</v>
      </c>
      <c r="E837" t="s">
        <v>11</v>
      </c>
      <c r="F837" t="s">
        <v>29</v>
      </c>
      <c r="G837">
        <v>3</v>
      </c>
      <c r="H837" s="20">
        <v>507.54</v>
      </c>
      <c r="I837">
        <v>1522.62</v>
      </c>
      <c r="J837" s="17" t="str">
        <f>IF('Main Data'!I837&gt;=5000,"High", "Low")</f>
        <v>Low</v>
      </c>
      <c r="K837" s="17">
        <f t="shared" si="117"/>
        <v>2024</v>
      </c>
      <c r="L837" s="17" t="str">
        <f t="shared" si="118"/>
        <v>Christina Fitzgerald Md</v>
      </c>
      <c r="M837" s="17" t="str">
        <f t="shared" si="119"/>
        <v>CHRISTINA FITZGERALD MD</v>
      </c>
      <c r="N837" s="20">
        <f t="shared" si="120"/>
        <v>1370.3579999999999</v>
      </c>
      <c r="O837" s="20" t="str">
        <f t="shared" si="121"/>
        <v>Dec-2024</v>
      </c>
      <c r="P837" s="17">
        <f t="shared" si="122"/>
        <v>274.07159999999999</v>
      </c>
      <c r="Q837" s="17" t="str">
        <f t="shared" si="123"/>
        <v>Desk Office Supplies</v>
      </c>
      <c r="R837" s="17" t="str">
        <f>IF('sales data'!I837&lt;3000,"Low",IF('sales data'!I837&lt;7999, "Medium","High"))</f>
        <v>Low</v>
      </c>
      <c r="S837" s="17" t="str">
        <f t="shared" si="124"/>
        <v>Regular</v>
      </c>
      <c r="T837" s="17">
        <f t="shared" ref="T837:T900" si="125">AVERAGE(I835,I836,I837)</f>
        <v>2433.56</v>
      </c>
    </row>
    <row r="838" spans="1:20">
      <c r="A838">
        <v>1730</v>
      </c>
      <c r="B838" s="2">
        <v>45639</v>
      </c>
      <c r="C838" t="s">
        <v>390</v>
      </c>
      <c r="D838" t="s">
        <v>31</v>
      </c>
      <c r="E838" t="s">
        <v>20</v>
      </c>
      <c r="F838" t="s">
        <v>18</v>
      </c>
      <c r="G838">
        <v>9</v>
      </c>
      <c r="H838" s="20">
        <v>486.71</v>
      </c>
      <c r="I838">
        <v>4380.3899999999994</v>
      </c>
      <c r="J838" s="17" t="str">
        <f>IF('Main Data'!I838&gt;=5000,"High", "Low")</f>
        <v>Low</v>
      </c>
      <c r="K838" s="17">
        <f t="shared" si="117"/>
        <v>2024</v>
      </c>
      <c r="L838" s="17" t="str">
        <f t="shared" si="118"/>
        <v>Jason Perry</v>
      </c>
      <c r="M838" s="17" t="str">
        <f t="shared" si="119"/>
        <v>JASON PERRY</v>
      </c>
      <c r="N838" s="20">
        <f t="shared" si="120"/>
        <v>3942.3509999999997</v>
      </c>
      <c r="O838" s="20" t="str">
        <f t="shared" si="121"/>
        <v>Dec-2024</v>
      </c>
      <c r="P838" s="17">
        <f t="shared" si="122"/>
        <v>788.47019999999986</v>
      </c>
      <c r="Q838" s="17" t="str">
        <f t="shared" si="123"/>
        <v>Pen Electronics</v>
      </c>
      <c r="R838" s="17" t="str">
        <f>IF('sales data'!I838&lt;3000,"Low",IF('sales data'!I838&lt;7999, "Medium","High"))</f>
        <v>Medium</v>
      </c>
      <c r="S838" s="17" t="str">
        <f t="shared" si="124"/>
        <v>Regular</v>
      </c>
      <c r="T838" s="17">
        <f t="shared" si="125"/>
        <v>2526.83</v>
      </c>
    </row>
    <row r="839" spans="1:20">
      <c r="A839">
        <v>4895</v>
      </c>
      <c r="B839" s="2">
        <v>45639</v>
      </c>
      <c r="C839" t="s">
        <v>417</v>
      </c>
      <c r="D839" t="s">
        <v>25</v>
      </c>
      <c r="E839" t="s">
        <v>20</v>
      </c>
      <c r="F839" t="s">
        <v>15</v>
      </c>
      <c r="G839">
        <v>2</v>
      </c>
      <c r="H839" s="20">
        <v>151.07</v>
      </c>
      <c r="I839">
        <v>302.14</v>
      </c>
      <c r="J839" s="17" t="str">
        <f>IF('Main Data'!I839&gt;=5000,"High", "Low")</f>
        <v>Low</v>
      </c>
      <c r="K839" s="17">
        <f t="shared" si="117"/>
        <v>2024</v>
      </c>
      <c r="L839" s="17" t="str">
        <f t="shared" si="118"/>
        <v>Kelly Day</v>
      </c>
      <c r="M839" s="17" t="str">
        <f t="shared" si="119"/>
        <v>KELLY DAY</v>
      </c>
      <c r="N839" s="20">
        <f t="shared" si="120"/>
        <v>271.92599999999999</v>
      </c>
      <c r="O839" s="20" t="str">
        <f t="shared" si="121"/>
        <v>Dec-2024</v>
      </c>
      <c r="P839" s="17">
        <f t="shared" si="122"/>
        <v>54.385199999999998</v>
      </c>
      <c r="Q839" s="17" t="str">
        <f t="shared" si="123"/>
        <v>Table Electronics</v>
      </c>
      <c r="R839" s="17" t="str">
        <f>IF('sales data'!I839&lt;3000,"Low",IF('sales data'!I839&lt;7999, "Medium","High"))</f>
        <v>Low</v>
      </c>
      <c r="S839" s="17" t="str">
        <f t="shared" si="124"/>
        <v>Regular</v>
      </c>
      <c r="T839" s="17">
        <f t="shared" si="125"/>
        <v>2068.3833333333332</v>
      </c>
    </row>
    <row r="840" spans="1:20">
      <c r="A840">
        <v>9679</v>
      </c>
      <c r="B840" s="2">
        <v>45639</v>
      </c>
      <c r="C840" t="s">
        <v>691</v>
      </c>
      <c r="D840" t="s">
        <v>25</v>
      </c>
      <c r="E840" t="s">
        <v>14</v>
      </c>
      <c r="F840" t="s">
        <v>26</v>
      </c>
      <c r="G840">
        <v>5</v>
      </c>
      <c r="H840" s="20">
        <v>614.87</v>
      </c>
      <c r="I840">
        <v>3074.35</v>
      </c>
      <c r="J840" s="17" t="str">
        <f>IF('Main Data'!I840&gt;=5000,"High", "Low")</f>
        <v>Low</v>
      </c>
      <c r="K840" s="17">
        <f t="shared" si="117"/>
        <v>2024</v>
      </c>
      <c r="L840" s="17" t="str">
        <f t="shared" si="118"/>
        <v>Tammy Marshall</v>
      </c>
      <c r="M840" s="17" t="str">
        <f t="shared" si="119"/>
        <v>TAMMY MARSHALL</v>
      </c>
      <c r="N840" s="20">
        <f t="shared" si="120"/>
        <v>2766.915</v>
      </c>
      <c r="O840" s="20" t="str">
        <f t="shared" si="121"/>
        <v>Dec-2024</v>
      </c>
      <c r="P840" s="17">
        <f t="shared" si="122"/>
        <v>553.38299999999992</v>
      </c>
      <c r="Q840" s="17" t="str">
        <f t="shared" si="123"/>
        <v>Printer Furniture</v>
      </c>
      <c r="R840" s="17" t="str">
        <f>IF('sales data'!I840&lt;3000,"Low",IF('sales data'!I840&lt;7999, "Medium","High"))</f>
        <v>Medium</v>
      </c>
      <c r="S840" s="17" t="str">
        <f t="shared" si="124"/>
        <v>Regular</v>
      </c>
      <c r="T840" s="17">
        <f t="shared" si="125"/>
        <v>2585.6266666666666</v>
      </c>
    </row>
    <row r="841" spans="1:20">
      <c r="A841">
        <v>2168</v>
      </c>
      <c r="B841" s="2">
        <v>45639</v>
      </c>
      <c r="C841" t="s">
        <v>757</v>
      </c>
      <c r="D841" t="s">
        <v>10</v>
      </c>
      <c r="E841" t="s">
        <v>11</v>
      </c>
      <c r="F841" t="s">
        <v>26</v>
      </c>
      <c r="G841">
        <v>6</v>
      </c>
      <c r="H841" s="20">
        <v>958.05</v>
      </c>
      <c r="I841">
        <v>5748.2999999999993</v>
      </c>
      <c r="J841" s="17" t="str">
        <f>IF('Main Data'!I841&gt;=5000,"High", "Low")</f>
        <v>High</v>
      </c>
      <c r="K841" s="17">
        <f t="shared" si="117"/>
        <v>2024</v>
      </c>
      <c r="L841" s="17" t="str">
        <f t="shared" si="118"/>
        <v>Ashley Myers</v>
      </c>
      <c r="M841" s="17" t="str">
        <f t="shared" si="119"/>
        <v>ASHLEY MYERS</v>
      </c>
      <c r="N841" s="20">
        <f t="shared" si="120"/>
        <v>5173.47</v>
      </c>
      <c r="O841" s="20" t="str">
        <f t="shared" si="121"/>
        <v>Dec-2024</v>
      </c>
      <c r="P841" s="17">
        <f t="shared" si="122"/>
        <v>1034.6939999999997</v>
      </c>
      <c r="Q841" s="17" t="str">
        <f t="shared" si="123"/>
        <v>Printer Office Supplies</v>
      </c>
      <c r="R841" s="17" t="str">
        <f>IF('sales data'!I841&lt;3000,"Low",IF('sales data'!I841&lt;7999, "Medium","High"))</f>
        <v>Medium</v>
      </c>
      <c r="S841" s="17" t="str">
        <f t="shared" si="124"/>
        <v>First Timer</v>
      </c>
      <c r="T841" s="17">
        <f t="shared" si="125"/>
        <v>3041.5966666666664</v>
      </c>
    </row>
    <row r="842" spans="1:20">
      <c r="A842">
        <v>3213</v>
      </c>
      <c r="B842" s="2">
        <v>45641</v>
      </c>
      <c r="C842" t="s">
        <v>150</v>
      </c>
      <c r="D842" t="s">
        <v>17</v>
      </c>
      <c r="E842" t="s">
        <v>20</v>
      </c>
      <c r="F842" t="s">
        <v>29</v>
      </c>
      <c r="G842">
        <v>9</v>
      </c>
      <c r="H842" s="20">
        <v>695.35</v>
      </c>
      <c r="I842">
        <v>6258.1500000000005</v>
      </c>
      <c r="J842" s="17" t="str">
        <f>IF('Main Data'!I842&gt;=5000,"High", "Low")</f>
        <v>High</v>
      </c>
      <c r="K842" s="17">
        <f t="shared" si="117"/>
        <v>2024</v>
      </c>
      <c r="L842" s="17" t="str">
        <f t="shared" si="118"/>
        <v>Jennifer Sanchez</v>
      </c>
      <c r="M842" s="17" t="str">
        <f t="shared" si="119"/>
        <v>JENNIFER SANCHEZ</v>
      </c>
      <c r="N842" s="20">
        <f t="shared" si="120"/>
        <v>5632.3350000000009</v>
      </c>
      <c r="O842" s="20" t="str">
        <f t="shared" si="121"/>
        <v>Dec-2024</v>
      </c>
      <c r="P842" s="17">
        <f t="shared" si="122"/>
        <v>1126.4670000000001</v>
      </c>
      <c r="Q842" s="17" t="str">
        <f t="shared" si="123"/>
        <v>Desk Electronics</v>
      </c>
      <c r="R842" s="17" t="str">
        <f>IF('sales data'!I842&lt;3000,"Low",IF('sales data'!I842&lt;7999, "Medium","High"))</f>
        <v>Medium</v>
      </c>
      <c r="S842" s="17" t="str">
        <f t="shared" si="124"/>
        <v>Regular</v>
      </c>
      <c r="T842" s="17">
        <f t="shared" si="125"/>
        <v>5026.9333333333334</v>
      </c>
    </row>
    <row r="843" spans="1:20">
      <c r="A843">
        <v>3746</v>
      </c>
      <c r="B843" s="2">
        <v>45641</v>
      </c>
      <c r="C843" t="s">
        <v>986</v>
      </c>
      <c r="D843" t="s">
        <v>31</v>
      </c>
      <c r="E843" t="s">
        <v>14</v>
      </c>
      <c r="F843" t="s">
        <v>35</v>
      </c>
      <c r="G843">
        <v>6</v>
      </c>
      <c r="H843" s="20">
        <v>778.68</v>
      </c>
      <c r="I843">
        <v>4672.08</v>
      </c>
      <c r="J843" s="17" t="str">
        <f>IF('Main Data'!I843&gt;=5000,"High", "Low")</f>
        <v>Low</v>
      </c>
      <c r="K843" s="17">
        <f t="shared" si="117"/>
        <v>2024</v>
      </c>
      <c r="L843" s="17" t="str">
        <f t="shared" si="118"/>
        <v>Chelsea Taylor</v>
      </c>
      <c r="M843" s="17" t="str">
        <f t="shared" si="119"/>
        <v>CHELSEA TAYLOR</v>
      </c>
      <c r="N843" s="20">
        <f t="shared" si="120"/>
        <v>4204.8720000000003</v>
      </c>
      <c r="O843" s="20" t="str">
        <f t="shared" si="121"/>
        <v>Dec-2024</v>
      </c>
      <c r="P843" s="17">
        <f t="shared" si="122"/>
        <v>840.97439999999995</v>
      </c>
      <c r="Q843" s="17" t="str">
        <f t="shared" si="123"/>
        <v>Laptop Furniture</v>
      </c>
      <c r="R843" s="17" t="str">
        <f>IF('sales data'!I843&lt;3000,"Low",IF('sales data'!I843&lt;7999, "Medium","High"))</f>
        <v>Medium</v>
      </c>
      <c r="S843" s="17" t="str">
        <f t="shared" si="124"/>
        <v>First Timer</v>
      </c>
      <c r="T843" s="17">
        <f t="shared" si="125"/>
        <v>5559.5099999999993</v>
      </c>
    </row>
    <row r="844" spans="1:20">
      <c r="A844">
        <v>8529</v>
      </c>
      <c r="B844" s="2">
        <v>45644</v>
      </c>
      <c r="C844" t="s">
        <v>856</v>
      </c>
      <c r="D844" t="s">
        <v>17</v>
      </c>
      <c r="E844" t="s">
        <v>11</v>
      </c>
      <c r="F844" t="s">
        <v>15</v>
      </c>
      <c r="G844">
        <v>7</v>
      </c>
      <c r="H844" s="20">
        <v>71.67</v>
      </c>
      <c r="I844">
        <v>501.69</v>
      </c>
      <c r="J844" s="17" t="str">
        <f>IF('Main Data'!I844&gt;=5000,"High", "Low")</f>
        <v>Low</v>
      </c>
      <c r="K844" s="17">
        <f t="shared" si="117"/>
        <v>2024</v>
      </c>
      <c r="L844" s="17" t="str">
        <f t="shared" si="118"/>
        <v>Tonya Curry</v>
      </c>
      <c r="M844" s="17" t="str">
        <f t="shared" si="119"/>
        <v>TONYA CURRY</v>
      </c>
      <c r="N844" s="20">
        <f t="shared" si="120"/>
        <v>451.52100000000002</v>
      </c>
      <c r="O844" s="20" t="str">
        <f t="shared" si="121"/>
        <v>Dec-2024</v>
      </c>
      <c r="P844" s="17">
        <f t="shared" si="122"/>
        <v>90.304199999999994</v>
      </c>
      <c r="Q844" s="17" t="str">
        <f t="shared" si="123"/>
        <v>Table Office Supplies</v>
      </c>
      <c r="R844" s="17" t="str">
        <f>IF('sales data'!I844&lt;3000,"Low",IF('sales data'!I844&lt;7999, "Medium","High"))</f>
        <v>Low</v>
      </c>
      <c r="S844" s="17" t="str">
        <f t="shared" si="124"/>
        <v>Regular</v>
      </c>
      <c r="T844" s="17">
        <f t="shared" si="125"/>
        <v>3810.64</v>
      </c>
    </row>
    <row r="845" spans="1:20">
      <c r="A845">
        <v>5937</v>
      </c>
      <c r="B845" s="2">
        <v>45646</v>
      </c>
      <c r="C845" t="s">
        <v>302</v>
      </c>
      <c r="D845" t="s">
        <v>25</v>
      </c>
      <c r="E845" t="s">
        <v>20</v>
      </c>
      <c r="F845" t="s">
        <v>29</v>
      </c>
      <c r="G845">
        <v>1</v>
      </c>
      <c r="H845" s="20">
        <v>827.56</v>
      </c>
      <c r="I845">
        <v>827.56</v>
      </c>
      <c r="J845" s="17" t="str">
        <f>IF('Main Data'!I845&gt;=5000,"High", "Low")</f>
        <v>Low</v>
      </c>
      <c r="K845" s="17">
        <f t="shared" si="117"/>
        <v>2024</v>
      </c>
      <c r="L845" s="17" t="str">
        <f t="shared" si="118"/>
        <v>Dan Bush</v>
      </c>
      <c r="M845" s="17" t="str">
        <f t="shared" si="119"/>
        <v>DAN BUSH</v>
      </c>
      <c r="N845" s="20">
        <f t="shared" si="120"/>
        <v>744.80399999999997</v>
      </c>
      <c r="O845" s="20" t="str">
        <f t="shared" si="121"/>
        <v>Dec-2024</v>
      </c>
      <c r="P845" s="17">
        <f t="shared" si="122"/>
        <v>148.96079999999998</v>
      </c>
      <c r="Q845" s="17" t="str">
        <f t="shared" si="123"/>
        <v>Desk Electronics</v>
      </c>
      <c r="R845" s="17" t="str">
        <f>IF('sales data'!I845&lt;3000,"Low",IF('sales data'!I845&lt;7999, "Medium","High"))</f>
        <v>Low</v>
      </c>
      <c r="S845" s="17" t="str">
        <f t="shared" si="124"/>
        <v>Regular</v>
      </c>
      <c r="T845" s="17">
        <f t="shared" si="125"/>
        <v>2000.4433333333334</v>
      </c>
    </row>
    <row r="846" spans="1:20">
      <c r="A846">
        <v>2343</v>
      </c>
      <c r="B846" s="2">
        <v>45647</v>
      </c>
      <c r="C846" t="s">
        <v>854</v>
      </c>
      <c r="D846" t="s">
        <v>31</v>
      </c>
      <c r="E846" t="s">
        <v>14</v>
      </c>
      <c r="F846" t="s">
        <v>12</v>
      </c>
      <c r="G846">
        <v>8</v>
      </c>
      <c r="H846" s="20">
        <v>110.04</v>
      </c>
      <c r="I846">
        <v>880.32</v>
      </c>
      <c r="J846" s="17" t="str">
        <f>IF('Main Data'!I846&gt;=5000,"High", "Low")</f>
        <v>Low</v>
      </c>
      <c r="K846" s="17">
        <f t="shared" si="117"/>
        <v>2024</v>
      </c>
      <c r="L846" s="17" t="str">
        <f t="shared" si="118"/>
        <v>Katherine Boyer</v>
      </c>
      <c r="M846" s="17" t="str">
        <f t="shared" si="119"/>
        <v>KATHERINE BOYER</v>
      </c>
      <c r="N846" s="20">
        <f t="shared" si="120"/>
        <v>792.28800000000001</v>
      </c>
      <c r="O846" s="20" t="str">
        <f t="shared" si="121"/>
        <v>Dec-2024</v>
      </c>
      <c r="P846" s="17">
        <f t="shared" si="122"/>
        <v>158.45760000000001</v>
      </c>
      <c r="Q846" s="17" t="str">
        <f t="shared" si="123"/>
        <v>Monitor Furniture</v>
      </c>
      <c r="R846" s="17" t="str">
        <f>IF('sales data'!I846&lt;3000,"Low",IF('sales data'!I846&lt;7999, "Medium","High"))</f>
        <v>Low</v>
      </c>
      <c r="S846" s="17" t="str">
        <f t="shared" si="124"/>
        <v>Regular</v>
      </c>
      <c r="T846" s="17">
        <f t="shared" si="125"/>
        <v>736.52333333333343</v>
      </c>
    </row>
    <row r="847" spans="1:20">
      <c r="A847">
        <v>7025</v>
      </c>
      <c r="B847" s="2">
        <v>45649</v>
      </c>
      <c r="C847" t="s">
        <v>589</v>
      </c>
      <c r="D847" t="s">
        <v>25</v>
      </c>
      <c r="E847" t="s">
        <v>14</v>
      </c>
      <c r="F847" t="s">
        <v>35</v>
      </c>
      <c r="G847">
        <v>5</v>
      </c>
      <c r="H847" s="20">
        <v>40.08</v>
      </c>
      <c r="I847">
        <v>200.4</v>
      </c>
      <c r="J847" s="17" t="str">
        <f>IF('Main Data'!I847&gt;=5000,"High", "Low")</f>
        <v>Low</v>
      </c>
      <c r="K847" s="17">
        <f t="shared" si="117"/>
        <v>2024</v>
      </c>
      <c r="L847" s="17" t="str">
        <f t="shared" si="118"/>
        <v>James Steele</v>
      </c>
      <c r="M847" s="17" t="str">
        <f t="shared" si="119"/>
        <v>JAMES STEELE</v>
      </c>
      <c r="N847" s="20">
        <f t="shared" si="120"/>
        <v>180.36</v>
      </c>
      <c r="O847" s="20" t="str">
        <f t="shared" si="121"/>
        <v>Dec-2024</v>
      </c>
      <c r="P847" s="17">
        <f t="shared" si="122"/>
        <v>36.072000000000003</v>
      </c>
      <c r="Q847" s="17" t="str">
        <f t="shared" si="123"/>
        <v>Laptop Furniture</v>
      </c>
      <c r="R847" s="17" t="str">
        <f>IF('sales data'!I847&lt;3000,"Low",IF('sales data'!I847&lt;7999, "Medium","High"))</f>
        <v>Low</v>
      </c>
      <c r="S847" s="17" t="str">
        <f t="shared" si="124"/>
        <v>Regular</v>
      </c>
      <c r="T847" s="17">
        <f t="shared" si="125"/>
        <v>636.09333333333336</v>
      </c>
    </row>
    <row r="848" spans="1:20">
      <c r="A848">
        <v>7516</v>
      </c>
      <c r="B848" s="2">
        <v>45649</v>
      </c>
      <c r="C848" t="s">
        <v>674</v>
      </c>
      <c r="D848" t="s">
        <v>10</v>
      </c>
      <c r="E848" t="s">
        <v>11</v>
      </c>
      <c r="F848" t="s">
        <v>43</v>
      </c>
      <c r="G848">
        <v>4</v>
      </c>
      <c r="H848" s="20">
        <v>529.91</v>
      </c>
      <c r="I848">
        <v>2119.64</v>
      </c>
      <c r="J848" s="17" t="str">
        <f>IF('Main Data'!I848&gt;=5000,"High", "Low")</f>
        <v>Low</v>
      </c>
      <c r="K848" s="17">
        <f t="shared" si="117"/>
        <v>2024</v>
      </c>
      <c r="L848" s="17" t="str">
        <f t="shared" si="118"/>
        <v>Kyle Walker</v>
      </c>
      <c r="M848" s="17" t="str">
        <f t="shared" si="119"/>
        <v>KYLE WALKER</v>
      </c>
      <c r="N848" s="20">
        <f t="shared" si="120"/>
        <v>1907.6759999999999</v>
      </c>
      <c r="O848" s="20" t="str">
        <f t="shared" si="121"/>
        <v>Dec-2024</v>
      </c>
      <c r="P848" s="17">
        <f t="shared" si="122"/>
        <v>381.53519999999997</v>
      </c>
      <c r="Q848" s="17" t="str">
        <f t="shared" si="123"/>
        <v>Chair Office Supplies</v>
      </c>
      <c r="R848" s="17" t="str">
        <f>IF('sales data'!I848&lt;3000,"Low",IF('sales data'!I848&lt;7999, "Medium","High"))</f>
        <v>Low</v>
      </c>
      <c r="S848" s="17" t="str">
        <f t="shared" si="124"/>
        <v>First Timer</v>
      </c>
      <c r="T848" s="17">
        <f t="shared" si="125"/>
        <v>1066.7866666666666</v>
      </c>
    </row>
    <row r="849" spans="1:20">
      <c r="A849">
        <v>7985</v>
      </c>
      <c r="B849" s="2">
        <v>45650</v>
      </c>
      <c r="C849" t="s">
        <v>739</v>
      </c>
      <c r="D849" t="s">
        <v>31</v>
      </c>
      <c r="E849" t="s">
        <v>14</v>
      </c>
      <c r="F849" t="s">
        <v>26</v>
      </c>
      <c r="G849">
        <v>8</v>
      </c>
      <c r="H849" s="20">
        <v>523.87</v>
      </c>
      <c r="I849">
        <v>4190.96</v>
      </c>
      <c r="J849" s="17" t="str">
        <f>IF('Main Data'!I849&gt;=5000,"High", "Low")</f>
        <v>Low</v>
      </c>
      <c r="K849" s="17">
        <f t="shared" si="117"/>
        <v>2024</v>
      </c>
      <c r="L849" s="17" t="str">
        <f t="shared" si="118"/>
        <v>Michael Newman</v>
      </c>
      <c r="M849" s="17" t="str">
        <f t="shared" si="119"/>
        <v>MICHAEL NEWMAN</v>
      </c>
      <c r="N849" s="20">
        <f t="shared" si="120"/>
        <v>3771.864</v>
      </c>
      <c r="O849" s="20" t="str">
        <f t="shared" si="121"/>
        <v>Dec-2024</v>
      </c>
      <c r="P849" s="17">
        <f t="shared" si="122"/>
        <v>754.37279999999998</v>
      </c>
      <c r="Q849" s="17" t="str">
        <f t="shared" si="123"/>
        <v>Printer Furniture</v>
      </c>
      <c r="R849" s="17" t="str">
        <f>IF('sales data'!I849&lt;3000,"Low",IF('sales data'!I849&lt;7999, "Medium","High"))</f>
        <v>Medium</v>
      </c>
      <c r="S849" s="17" t="str">
        <f t="shared" si="124"/>
        <v>Regular</v>
      </c>
      <c r="T849" s="17">
        <f t="shared" si="125"/>
        <v>2170.3333333333335</v>
      </c>
    </row>
    <row r="850" spans="1:20">
      <c r="A850">
        <v>8422</v>
      </c>
      <c r="B850" s="2">
        <v>45651</v>
      </c>
      <c r="C850" t="s">
        <v>681</v>
      </c>
      <c r="D850" t="s">
        <v>10</v>
      </c>
      <c r="E850" t="s">
        <v>11</v>
      </c>
      <c r="F850" t="s">
        <v>12</v>
      </c>
      <c r="G850">
        <v>2</v>
      </c>
      <c r="H850" s="20">
        <v>807.93</v>
      </c>
      <c r="I850">
        <v>1615.86</v>
      </c>
      <c r="J850" s="17" t="str">
        <f>IF('Main Data'!I850&gt;=5000,"High", "Low")</f>
        <v>Low</v>
      </c>
      <c r="K850" s="17">
        <f t="shared" si="117"/>
        <v>2024</v>
      </c>
      <c r="L850" s="17" t="str">
        <f t="shared" si="118"/>
        <v>Gregory Mcfarland</v>
      </c>
      <c r="M850" s="17" t="str">
        <f t="shared" si="119"/>
        <v>GREGORY MCFARLAND</v>
      </c>
      <c r="N850" s="20">
        <f t="shared" si="120"/>
        <v>1454.2739999999999</v>
      </c>
      <c r="O850" s="20" t="str">
        <f t="shared" si="121"/>
        <v>Dec-2024</v>
      </c>
      <c r="P850" s="17">
        <f t="shared" si="122"/>
        <v>290.85479999999995</v>
      </c>
      <c r="Q850" s="17" t="str">
        <f t="shared" si="123"/>
        <v>Monitor Office Supplies</v>
      </c>
      <c r="R850" s="17" t="str">
        <f>IF('sales data'!I850&lt;3000,"Low",IF('sales data'!I850&lt;7999, "Medium","High"))</f>
        <v>Low</v>
      </c>
      <c r="S850" s="17" t="str">
        <f t="shared" si="124"/>
        <v>Regular</v>
      </c>
      <c r="T850" s="17">
        <f t="shared" si="125"/>
        <v>2642.1533333333332</v>
      </c>
    </row>
    <row r="851" spans="1:20">
      <c r="A851">
        <v>8127</v>
      </c>
      <c r="B851" s="2">
        <v>45652</v>
      </c>
      <c r="C851" t="s">
        <v>144</v>
      </c>
      <c r="D851" t="s">
        <v>25</v>
      </c>
      <c r="E851" t="s">
        <v>20</v>
      </c>
      <c r="F851" t="s">
        <v>29</v>
      </c>
      <c r="G851">
        <v>2</v>
      </c>
      <c r="H851" s="20">
        <v>193.28</v>
      </c>
      <c r="I851">
        <v>386.56</v>
      </c>
      <c r="J851" s="17" t="str">
        <f>IF('Main Data'!I851&gt;=5000,"High", "Low")</f>
        <v>Low</v>
      </c>
      <c r="K851" s="17">
        <f t="shared" si="117"/>
        <v>2024</v>
      </c>
      <c r="L851" s="17" t="str">
        <f t="shared" si="118"/>
        <v>Charles Davis</v>
      </c>
      <c r="M851" s="17" t="str">
        <f t="shared" si="119"/>
        <v>CHARLES DAVIS</v>
      </c>
      <c r="N851" s="20">
        <f t="shared" si="120"/>
        <v>347.904</v>
      </c>
      <c r="O851" s="20" t="str">
        <f t="shared" si="121"/>
        <v>Dec-2024</v>
      </c>
      <c r="P851" s="17">
        <f t="shared" si="122"/>
        <v>69.580799999999996</v>
      </c>
      <c r="Q851" s="17" t="str">
        <f t="shared" si="123"/>
        <v>Desk Electronics</v>
      </c>
      <c r="R851" s="17" t="str">
        <f>IF('sales data'!I851&lt;3000,"Low",IF('sales data'!I851&lt;7999, "Medium","High"))</f>
        <v>Low</v>
      </c>
      <c r="S851" s="17" t="str">
        <f t="shared" si="124"/>
        <v>Regular</v>
      </c>
      <c r="T851" s="17">
        <f t="shared" si="125"/>
        <v>2064.46</v>
      </c>
    </row>
    <row r="852" spans="1:20">
      <c r="A852">
        <v>1847</v>
      </c>
      <c r="B852" s="2">
        <v>45653</v>
      </c>
      <c r="C852" t="s">
        <v>345</v>
      </c>
      <c r="D852" t="s">
        <v>25</v>
      </c>
      <c r="E852" t="s">
        <v>11</v>
      </c>
      <c r="F852" t="s">
        <v>12</v>
      </c>
      <c r="G852">
        <v>6</v>
      </c>
      <c r="H852" s="20">
        <v>772.7</v>
      </c>
      <c r="I852">
        <v>4636.2000000000007</v>
      </c>
      <c r="J852" s="17" t="str">
        <f>IF('Main Data'!I852&gt;=5000,"High", "Low")</f>
        <v>Low</v>
      </c>
      <c r="K852" s="17">
        <f t="shared" si="117"/>
        <v>2024</v>
      </c>
      <c r="L852" s="17" t="str">
        <f t="shared" si="118"/>
        <v>Amy Garcia</v>
      </c>
      <c r="M852" s="17" t="str">
        <f t="shared" si="119"/>
        <v>AMY GARCIA</v>
      </c>
      <c r="N852" s="20">
        <f t="shared" si="120"/>
        <v>4172.58</v>
      </c>
      <c r="O852" s="20" t="str">
        <f t="shared" si="121"/>
        <v>Dec-2024</v>
      </c>
      <c r="P852" s="17">
        <f t="shared" si="122"/>
        <v>834.51600000000008</v>
      </c>
      <c r="Q852" s="17" t="str">
        <f t="shared" si="123"/>
        <v>Monitor Office Supplies</v>
      </c>
      <c r="R852" s="17" t="str">
        <f>IF('sales data'!I852&lt;3000,"Low",IF('sales data'!I852&lt;7999, "Medium","High"))</f>
        <v>Medium</v>
      </c>
      <c r="S852" s="17" t="str">
        <f t="shared" si="124"/>
        <v>Regular</v>
      </c>
      <c r="T852" s="17">
        <f t="shared" si="125"/>
        <v>2212.8733333333334</v>
      </c>
    </row>
    <row r="853" spans="1:20">
      <c r="A853">
        <v>3608</v>
      </c>
      <c r="B853" s="2">
        <v>45653</v>
      </c>
      <c r="C853" t="s">
        <v>411</v>
      </c>
      <c r="D853" t="s">
        <v>17</v>
      </c>
      <c r="E853" t="s">
        <v>20</v>
      </c>
      <c r="F853" t="s">
        <v>29</v>
      </c>
      <c r="G853">
        <v>8</v>
      </c>
      <c r="H853" s="20">
        <v>782.05</v>
      </c>
      <c r="I853">
        <v>6256.4</v>
      </c>
      <c r="J853" s="17" t="str">
        <f>IF('Main Data'!I853&gt;=5000,"High", "Low")</f>
        <v>High</v>
      </c>
      <c r="K853" s="17">
        <f t="shared" si="117"/>
        <v>2024</v>
      </c>
      <c r="L853" s="17" t="str">
        <f t="shared" si="118"/>
        <v>Kevin Morris</v>
      </c>
      <c r="M853" s="17" t="str">
        <f t="shared" si="119"/>
        <v>KEVIN MORRIS</v>
      </c>
      <c r="N853" s="20">
        <f t="shared" si="120"/>
        <v>5630.76</v>
      </c>
      <c r="O853" s="20" t="str">
        <f t="shared" si="121"/>
        <v>Dec-2024</v>
      </c>
      <c r="P853" s="17">
        <f t="shared" si="122"/>
        <v>1126.1519999999998</v>
      </c>
      <c r="Q853" s="17" t="str">
        <f t="shared" si="123"/>
        <v>Desk Electronics</v>
      </c>
      <c r="R853" s="17" t="str">
        <f>IF('sales data'!I853&lt;3000,"Low",IF('sales data'!I853&lt;7999, "Medium","High"))</f>
        <v>Medium</v>
      </c>
      <c r="S853" s="17" t="str">
        <f t="shared" si="124"/>
        <v>First Timer</v>
      </c>
      <c r="T853" s="17">
        <f t="shared" si="125"/>
        <v>3759.72</v>
      </c>
    </row>
    <row r="854" spans="1:20">
      <c r="A854">
        <v>3927</v>
      </c>
      <c r="B854" s="2">
        <v>45654</v>
      </c>
      <c r="C854" t="s">
        <v>667</v>
      </c>
      <c r="D854" t="s">
        <v>17</v>
      </c>
      <c r="E854" t="s">
        <v>20</v>
      </c>
      <c r="F854" t="s">
        <v>26</v>
      </c>
      <c r="G854">
        <v>2</v>
      </c>
      <c r="H854" s="20">
        <v>718.99</v>
      </c>
      <c r="I854">
        <v>1437.98</v>
      </c>
      <c r="J854" s="17" t="str">
        <f>IF('Main Data'!I854&gt;=5000,"High", "Low")</f>
        <v>Low</v>
      </c>
      <c r="K854" s="17">
        <f t="shared" si="117"/>
        <v>2024</v>
      </c>
      <c r="L854" s="17" t="str">
        <f t="shared" si="118"/>
        <v>Barry Smith</v>
      </c>
      <c r="M854" s="17" t="str">
        <f t="shared" si="119"/>
        <v>BARRY SMITH</v>
      </c>
      <c r="N854" s="20">
        <f t="shared" si="120"/>
        <v>1294.182</v>
      </c>
      <c r="O854" s="20" t="str">
        <f t="shared" si="121"/>
        <v>Dec-2024</v>
      </c>
      <c r="P854" s="17">
        <f t="shared" si="122"/>
        <v>258.83639999999997</v>
      </c>
      <c r="Q854" s="17" t="str">
        <f t="shared" si="123"/>
        <v>Printer Electronics</v>
      </c>
      <c r="R854" s="17" t="str">
        <f>IF('sales data'!I854&lt;3000,"Low",IF('sales data'!I854&lt;7999, "Medium","High"))</f>
        <v>Low</v>
      </c>
      <c r="S854" s="17" t="str">
        <f t="shared" si="124"/>
        <v>Regular</v>
      </c>
      <c r="T854" s="17">
        <f t="shared" si="125"/>
        <v>4110.1933333333336</v>
      </c>
    </row>
    <row r="855" spans="1:20">
      <c r="A855">
        <v>3743</v>
      </c>
      <c r="B855" s="2">
        <v>45655</v>
      </c>
      <c r="C855" t="s">
        <v>508</v>
      </c>
      <c r="D855" t="s">
        <v>10</v>
      </c>
      <c r="E855" t="s">
        <v>11</v>
      </c>
      <c r="F855" t="s">
        <v>26</v>
      </c>
      <c r="G855">
        <v>1</v>
      </c>
      <c r="H855" s="20">
        <v>189.17</v>
      </c>
      <c r="I855">
        <v>189.17</v>
      </c>
      <c r="J855" s="17" t="str">
        <f>IF('Main Data'!I855&gt;=5000,"High", "Low")</f>
        <v>Low</v>
      </c>
      <c r="K855" s="17">
        <f t="shared" si="117"/>
        <v>2024</v>
      </c>
      <c r="L855" s="17" t="str">
        <f t="shared" si="118"/>
        <v>Lisa Gutierrez</v>
      </c>
      <c r="M855" s="17" t="str">
        <f t="shared" si="119"/>
        <v>LISA GUTIERREZ</v>
      </c>
      <c r="N855" s="20">
        <f t="shared" si="120"/>
        <v>170.25299999999999</v>
      </c>
      <c r="O855" s="20" t="str">
        <f t="shared" si="121"/>
        <v>Dec-2024</v>
      </c>
      <c r="P855" s="17">
        <f t="shared" si="122"/>
        <v>34.050599999999996</v>
      </c>
      <c r="Q855" s="17" t="str">
        <f t="shared" si="123"/>
        <v>Printer Office Supplies</v>
      </c>
      <c r="R855" s="17" t="str">
        <f>IF('sales data'!I855&lt;3000,"Low",IF('sales data'!I855&lt;7999, "Medium","High"))</f>
        <v>Low</v>
      </c>
      <c r="S855" s="17" t="str">
        <f t="shared" si="124"/>
        <v>Regular</v>
      </c>
      <c r="T855" s="17">
        <f t="shared" si="125"/>
        <v>2627.85</v>
      </c>
    </row>
    <row r="856" spans="1:20">
      <c r="A856">
        <v>8675</v>
      </c>
      <c r="B856" s="2">
        <v>45656</v>
      </c>
      <c r="C856" t="s">
        <v>312</v>
      </c>
      <c r="D856" t="s">
        <v>31</v>
      </c>
      <c r="E856" t="s">
        <v>14</v>
      </c>
      <c r="F856" t="s">
        <v>26</v>
      </c>
      <c r="G856">
        <v>9</v>
      </c>
      <c r="H856" s="20">
        <v>620.76</v>
      </c>
      <c r="I856">
        <v>5586.84</v>
      </c>
      <c r="J856" s="17" t="str">
        <f>IF('Main Data'!I856&gt;=5000,"High", "Low")</f>
        <v>High</v>
      </c>
      <c r="K856" s="17">
        <f t="shared" si="117"/>
        <v>2024</v>
      </c>
      <c r="L856" s="17" t="str">
        <f t="shared" si="118"/>
        <v>Julie Burgess</v>
      </c>
      <c r="M856" s="17" t="str">
        <f t="shared" si="119"/>
        <v>JULIE BURGESS</v>
      </c>
      <c r="N856" s="20">
        <f t="shared" si="120"/>
        <v>5028.1559999999999</v>
      </c>
      <c r="O856" s="20" t="str">
        <f t="shared" si="121"/>
        <v>Dec-2024</v>
      </c>
      <c r="P856" s="17">
        <f t="shared" si="122"/>
        <v>1005.6312</v>
      </c>
      <c r="Q856" s="17" t="str">
        <f t="shared" si="123"/>
        <v>Printer Furniture</v>
      </c>
      <c r="R856" s="17" t="str">
        <f>IF('sales data'!I856&lt;3000,"Low",IF('sales data'!I856&lt;7999, "Medium","High"))</f>
        <v>Medium</v>
      </c>
      <c r="S856" s="17" t="str">
        <f t="shared" si="124"/>
        <v>Regular</v>
      </c>
      <c r="T856" s="17">
        <f t="shared" si="125"/>
        <v>2404.6633333333334</v>
      </c>
    </row>
    <row r="857" spans="1:20">
      <c r="A857">
        <v>4485</v>
      </c>
      <c r="B857" s="2">
        <v>45657</v>
      </c>
      <c r="C857" t="s">
        <v>95</v>
      </c>
      <c r="D857" t="s">
        <v>25</v>
      </c>
      <c r="E857" t="s">
        <v>11</v>
      </c>
      <c r="F857" t="s">
        <v>43</v>
      </c>
      <c r="G857">
        <v>7</v>
      </c>
      <c r="H857" s="20">
        <v>668.39</v>
      </c>
      <c r="I857">
        <v>4678.7299999999996</v>
      </c>
      <c r="J857" s="17" t="str">
        <f>IF('Main Data'!I857&gt;=5000,"High", "Low")</f>
        <v>Low</v>
      </c>
      <c r="K857" s="17">
        <f t="shared" si="117"/>
        <v>2024</v>
      </c>
      <c r="L857" s="17" t="str">
        <f t="shared" si="118"/>
        <v>Angela Gonzalez</v>
      </c>
      <c r="M857" s="17" t="str">
        <f t="shared" si="119"/>
        <v>ANGELA GONZALEZ</v>
      </c>
      <c r="N857" s="20">
        <f t="shared" si="120"/>
        <v>4210.857</v>
      </c>
      <c r="O857" s="20" t="str">
        <f t="shared" si="121"/>
        <v>Dec-2024</v>
      </c>
      <c r="P857" s="17">
        <f t="shared" si="122"/>
        <v>842.17139999999984</v>
      </c>
      <c r="Q857" s="17" t="str">
        <f t="shared" si="123"/>
        <v>Chair Office Supplies</v>
      </c>
      <c r="R857" s="17" t="str">
        <f>IF('sales data'!I857&lt;3000,"Low",IF('sales data'!I857&lt;7999, "Medium","High"))</f>
        <v>Medium</v>
      </c>
      <c r="S857" s="17" t="str">
        <f t="shared" si="124"/>
        <v>Regular</v>
      </c>
      <c r="T857" s="17">
        <f t="shared" si="125"/>
        <v>3484.9133333333334</v>
      </c>
    </row>
    <row r="858" spans="1:20">
      <c r="A858">
        <v>2207</v>
      </c>
      <c r="B858" s="2">
        <v>45657</v>
      </c>
      <c r="C858" t="s">
        <v>634</v>
      </c>
      <c r="D858" t="s">
        <v>17</v>
      </c>
      <c r="E858" t="s">
        <v>14</v>
      </c>
      <c r="F858" t="s">
        <v>21</v>
      </c>
      <c r="G858">
        <v>7</v>
      </c>
      <c r="H858" s="20">
        <v>864.7</v>
      </c>
      <c r="I858">
        <v>6052.9000000000005</v>
      </c>
      <c r="J858" s="17" t="str">
        <f>IF('Main Data'!I858&gt;=5000,"High", "Low")</f>
        <v>High</v>
      </c>
      <c r="K858" s="17">
        <f t="shared" si="117"/>
        <v>2024</v>
      </c>
      <c r="L858" s="17" t="str">
        <f t="shared" si="118"/>
        <v>Thomas Smith</v>
      </c>
      <c r="M858" s="17" t="str">
        <f t="shared" si="119"/>
        <v>THOMAS SMITH</v>
      </c>
      <c r="N858" s="20">
        <f t="shared" si="120"/>
        <v>5447.6100000000006</v>
      </c>
      <c r="O858" s="20" t="str">
        <f t="shared" si="121"/>
        <v>Dec-2024</v>
      </c>
      <c r="P858" s="17">
        <f t="shared" si="122"/>
        <v>1089.5220000000002</v>
      </c>
      <c r="Q858" s="17" t="str">
        <f t="shared" si="123"/>
        <v>Notebook Furniture</v>
      </c>
      <c r="R858" s="17" t="str">
        <f>IF('sales data'!I858&lt;3000,"Low",IF('sales data'!I858&lt;7999, "Medium","High"))</f>
        <v>Medium</v>
      </c>
      <c r="S858" s="17" t="str">
        <f t="shared" si="124"/>
        <v>First Timer</v>
      </c>
      <c r="T858" s="17">
        <f t="shared" si="125"/>
        <v>5439.4900000000007</v>
      </c>
    </row>
    <row r="859" spans="1:20">
      <c r="A859">
        <v>4902</v>
      </c>
      <c r="B859" s="2">
        <v>45658</v>
      </c>
      <c r="C859" t="s">
        <v>605</v>
      </c>
      <c r="D859" t="s">
        <v>31</v>
      </c>
      <c r="E859" t="s">
        <v>20</v>
      </c>
      <c r="F859" t="s">
        <v>26</v>
      </c>
      <c r="G859">
        <v>3</v>
      </c>
      <c r="H859" s="20">
        <v>571.35</v>
      </c>
      <c r="I859">
        <v>1714.05</v>
      </c>
      <c r="J859" s="17" t="str">
        <f>IF('Main Data'!I859&gt;=5000,"High", "Low")</f>
        <v>Low</v>
      </c>
      <c r="K859" s="17">
        <f t="shared" si="117"/>
        <v>2025</v>
      </c>
      <c r="L859" s="17" t="str">
        <f t="shared" si="118"/>
        <v>Michael Smith</v>
      </c>
      <c r="M859" s="17" t="str">
        <f t="shared" si="119"/>
        <v>MICHAEL SMITH</v>
      </c>
      <c r="N859" s="20">
        <f t="shared" si="120"/>
        <v>1542.645</v>
      </c>
      <c r="O859" s="20" t="str">
        <f t="shared" si="121"/>
        <v>Jan-2025</v>
      </c>
      <c r="P859" s="17">
        <f t="shared" si="122"/>
        <v>308.529</v>
      </c>
      <c r="Q859" s="17" t="str">
        <f t="shared" si="123"/>
        <v>Printer Electronics</v>
      </c>
      <c r="R859" s="17" t="str">
        <f>IF('sales data'!I859&lt;3000,"Low",IF('sales data'!I859&lt;7999, "Medium","High"))</f>
        <v>Low</v>
      </c>
      <c r="S859" s="17" t="str">
        <f t="shared" si="124"/>
        <v>Regular</v>
      </c>
      <c r="T859" s="17">
        <f t="shared" si="125"/>
        <v>4148.5600000000004</v>
      </c>
    </row>
    <row r="860" spans="1:20">
      <c r="A860">
        <v>4912</v>
      </c>
      <c r="B860" s="2">
        <v>45659</v>
      </c>
      <c r="C860" t="s">
        <v>745</v>
      </c>
      <c r="D860" t="s">
        <v>25</v>
      </c>
      <c r="E860" t="s">
        <v>14</v>
      </c>
      <c r="F860" t="s">
        <v>29</v>
      </c>
      <c r="G860">
        <v>6</v>
      </c>
      <c r="H860" s="20">
        <v>654.37</v>
      </c>
      <c r="I860">
        <v>3926.22</v>
      </c>
      <c r="J860" s="17" t="str">
        <f>IF('Main Data'!I860&gt;=5000,"High", "Low")</f>
        <v>Low</v>
      </c>
      <c r="K860" s="17">
        <f t="shared" si="117"/>
        <v>2025</v>
      </c>
      <c r="L860" s="17" t="str">
        <f t="shared" si="118"/>
        <v>Bonnie Smith</v>
      </c>
      <c r="M860" s="17" t="str">
        <f t="shared" si="119"/>
        <v>BONNIE SMITH</v>
      </c>
      <c r="N860" s="20">
        <f t="shared" si="120"/>
        <v>3533.598</v>
      </c>
      <c r="O860" s="20" t="str">
        <f t="shared" si="121"/>
        <v>Jan-2025</v>
      </c>
      <c r="P860" s="17">
        <f t="shared" si="122"/>
        <v>706.7195999999999</v>
      </c>
      <c r="Q860" s="17" t="str">
        <f t="shared" si="123"/>
        <v>Desk Furniture</v>
      </c>
      <c r="R860" s="17" t="str">
        <f>IF('sales data'!I860&lt;3000,"Low",IF('sales data'!I860&lt;7999, "Medium","High"))</f>
        <v>Medium</v>
      </c>
      <c r="S860" s="17" t="str">
        <f t="shared" si="124"/>
        <v>Regular</v>
      </c>
      <c r="T860" s="17">
        <f t="shared" si="125"/>
        <v>3897.7233333333334</v>
      </c>
    </row>
    <row r="861" spans="1:20">
      <c r="A861">
        <v>6983</v>
      </c>
      <c r="B861" s="2">
        <v>45659</v>
      </c>
      <c r="C861" t="s">
        <v>1000</v>
      </c>
      <c r="D861" t="s">
        <v>10</v>
      </c>
      <c r="E861" t="s">
        <v>14</v>
      </c>
      <c r="F861" t="s">
        <v>43</v>
      </c>
      <c r="G861">
        <v>7</v>
      </c>
      <c r="H861" s="20">
        <v>735.47</v>
      </c>
      <c r="I861">
        <v>5148.29</v>
      </c>
      <c r="J861" s="17" t="str">
        <f>IF('Main Data'!I861&gt;=5000,"High", "Low")</f>
        <v>High</v>
      </c>
      <c r="K861" s="17">
        <f t="shared" si="117"/>
        <v>2025</v>
      </c>
      <c r="L861" s="17" t="str">
        <f t="shared" si="118"/>
        <v>Stanley Watson</v>
      </c>
      <c r="M861" s="17" t="str">
        <f t="shared" si="119"/>
        <v>STANLEY WATSON</v>
      </c>
      <c r="N861" s="20">
        <f t="shared" si="120"/>
        <v>4633.4610000000002</v>
      </c>
      <c r="O861" s="20" t="str">
        <f t="shared" si="121"/>
        <v>Jan-2025</v>
      </c>
      <c r="P861" s="17">
        <f t="shared" si="122"/>
        <v>926.69219999999996</v>
      </c>
      <c r="Q861" s="17" t="str">
        <f t="shared" si="123"/>
        <v>Chair Furniture</v>
      </c>
      <c r="R861" s="17" t="str">
        <f>IF('sales data'!I861&lt;3000,"Low",IF('sales data'!I861&lt;7999, "Medium","High"))</f>
        <v>Medium</v>
      </c>
      <c r="S861" s="17" t="str">
        <f t="shared" si="124"/>
        <v>Regular</v>
      </c>
      <c r="T861" s="17">
        <f t="shared" si="125"/>
        <v>3596.1866666666665</v>
      </c>
    </row>
    <row r="862" spans="1:20">
      <c r="A862">
        <v>6778</v>
      </c>
      <c r="B862" s="2">
        <v>45660</v>
      </c>
      <c r="C862" t="s">
        <v>445</v>
      </c>
      <c r="D862" t="s">
        <v>31</v>
      </c>
      <c r="E862" t="s">
        <v>20</v>
      </c>
      <c r="F862" t="s">
        <v>43</v>
      </c>
      <c r="G862">
        <v>9</v>
      </c>
      <c r="H862" s="20">
        <v>716.95</v>
      </c>
      <c r="I862">
        <v>6452.55</v>
      </c>
      <c r="J862" s="17" t="str">
        <f>IF('Main Data'!I862&gt;=5000,"High", "Low")</f>
        <v>High</v>
      </c>
      <c r="K862" s="17">
        <f t="shared" si="117"/>
        <v>2025</v>
      </c>
      <c r="L862" s="17" t="str">
        <f t="shared" si="118"/>
        <v>Pamela Martinez</v>
      </c>
      <c r="M862" s="17" t="str">
        <f t="shared" si="119"/>
        <v>PAMELA MARTINEZ</v>
      </c>
      <c r="N862" s="20">
        <f t="shared" si="120"/>
        <v>5807.295000000001</v>
      </c>
      <c r="O862" s="20" t="str">
        <f t="shared" si="121"/>
        <v>Jan-2025</v>
      </c>
      <c r="P862" s="17">
        <f t="shared" si="122"/>
        <v>1161.4590000000001</v>
      </c>
      <c r="Q862" s="17" t="str">
        <f t="shared" si="123"/>
        <v>Chair Electronics</v>
      </c>
      <c r="R862" s="17" t="str">
        <f>IF('sales data'!I862&lt;3000,"Low",IF('sales data'!I862&lt;7999, "Medium","High"))</f>
        <v>Medium</v>
      </c>
      <c r="S862" s="17" t="str">
        <f t="shared" si="124"/>
        <v>Regular</v>
      </c>
      <c r="T862" s="17">
        <f t="shared" si="125"/>
        <v>5175.6866666666674</v>
      </c>
    </row>
    <row r="863" spans="1:20">
      <c r="A863">
        <v>3528</v>
      </c>
      <c r="B863" s="2">
        <v>45660</v>
      </c>
      <c r="C863" t="s">
        <v>767</v>
      </c>
      <c r="D863" t="s">
        <v>25</v>
      </c>
      <c r="E863" t="s">
        <v>14</v>
      </c>
      <c r="F863" t="s">
        <v>29</v>
      </c>
      <c r="G863">
        <v>5</v>
      </c>
      <c r="H863" s="20">
        <v>797.5</v>
      </c>
      <c r="I863">
        <v>3987.5</v>
      </c>
      <c r="J863" s="17" t="str">
        <f>IF('Main Data'!I863&gt;=5000,"High", "Low")</f>
        <v>Low</v>
      </c>
      <c r="K863" s="17">
        <f t="shared" si="117"/>
        <v>2025</v>
      </c>
      <c r="L863" s="17" t="str">
        <f t="shared" si="118"/>
        <v>Sabrina Mendoza</v>
      </c>
      <c r="M863" s="17" t="str">
        <f t="shared" si="119"/>
        <v>SABRINA MENDOZA</v>
      </c>
      <c r="N863" s="20">
        <f t="shared" si="120"/>
        <v>3588.75</v>
      </c>
      <c r="O863" s="20" t="str">
        <f t="shared" si="121"/>
        <v>Jan-2025</v>
      </c>
      <c r="P863" s="17">
        <f t="shared" si="122"/>
        <v>717.75</v>
      </c>
      <c r="Q863" s="17" t="str">
        <f t="shared" si="123"/>
        <v>Desk Furniture</v>
      </c>
      <c r="R863" s="17" t="str">
        <f>IF('sales data'!I863&lt;3000,"Low",IF('sales data'!I863&lt;7999, "Medium","High"))</f>
        <v>Medium</v>
      </c>
      <c r="S863" s="17" t="str">
        <f t="shared" si="124"/>
        <v>Regular</v>
      </c>
      <c r="T863" s="17">
        <f t="shared" si="125"/>
        <v>5196.1133333333337</v>
      </c>
    </row>
    <row r="864" spans="1:20">
      <c r="A864">
        <v>2984</v>
      </c>
      <c r="B864" s="2">
        <v>45661</v>
      </c>
      <c r="C864" t="s">
        <v>143</v>
      </c>
      <c r="D864" t="s">
        <v>31</v>
      </c>
      <c r="E864" t="s">
        <v>14</v>
      </c>
      <c r="F864" t="s">
        <v>43</v>
      </c>
      <c r="G864">
        <v>6</v>
      </c>
      <c r="H864" s="20">
        <v>451.55</v>
      </c>
      <c r="I864">
        <v>2709.3</v>
      </c>
      <c r="J864" s="17" t="str">
        <f>IF('Main Data'!I864&gt;=5000,"High", "Low")</f>
        <v>Low</v>
      </c>
      <c r="K864" s="17">
        <f t="shared" si="117"/>
        <v>2025</v>
      </c>
      <c r="L864" s="17" t="str">
        <f t="shared" si="118"/>
        <v>Christine Martin</v>
      </c>
      <c r="M864" s="17" t="str">
        <f t="shared" si="119"/>
        <v>CHRISTINE MARTIN</v>
      </c>
      <c r="N864" s="20">
        <f t="shared" si="120"/>
        <v>2438.3700000000003</v>
      </c>
      <c r="O864" s="20" t="str">
        <f t="shared" si="121"/>
        <v>Jan-2025</v>
      </c>
      <c r="P864" s="17">
        <f t="shared" si="122"/>
        <v>487.67400000000004</v>
      </c>
      <c r="Q864" s="17" t="str">
        <f t="shared" si="123"/>
        <v>Chair Furniture</v>
      </c>
      <c r="R864" s="17" t="str">
        <f>IF('sales data'!I864&lt;3000,"Low",IF('sales data'!I864&lt;7999, "Medium","High"))</f>
        <v>Low</v>
      </c>
      <c r="S864" s="17" t="str">
        <f t="shared" si="124"/>
        <v>Regular</v>
      </c>
      <c r="T864" s="17">
        <f t="shared" si="125"/>
        <v>4383.1166666666659</v>
      </c>
    </row>
    <row r="865" spans="1:20">
      <c r="A865">
        <v>6190</v>
      </c>
      <c r="B865" s="2">
        <v>45661</v>
      </c>
      <c r="C865" t="s">
        <v>332</v>
      </c>
      <c r="D865" t="s">
        <v>31</v>
      </c>
      <c r="E865" t="s">
        <v>11</v>
      </c>
      <c r="F865" t="s">
        <v>18</v>
      </c>
      <c r="G865">
        <v>7</v>
      </c>
      <c r="H865" s="20">
        <v>586.35</v>
      </c>
      <c r="I865">
        <v>4104.45</v>
      </c>
      <c r="J865" s="17" t="str">
        <f>IF('Main Data'!I865&gt;=5000,"High", "Low")</f>
        <v>Low</v>
      </c>
      <c r="K865" s="17">
        <f t="shared" si="117"/>
        <v>2025</v>
      </c>
      <c r="L865" s="17" t="str">
        <f t="shared" si="118"/>
        <v>Sally Jacobs</v>
      </c>
      <c r="M865" s="17" t="str">
        <f t="shared" si="119"/>
        <v>SALLY JACOBS</v>
      </c>
      <c r="N865" s="20">
        <f t="shared" si="120"/>
        <v>3694.0050000000001</v>
      </c>
      <c r="O865" s="20" t="str">
        <f t="shared" si="121"/>
        <v>Jan-2025</v>
      </c>
      <c r="P865" s="17">
        <f t="shared" si="122"/>
        <v>738.80099999999993</v>
      </c>
      <c r="Q865" s="17" t="str">
        <f t="shared" si="123"/>
        <v>Pen Office Supplies</v>
      </c>
      <c r="R865" s="17" t="str">
        <f>IF('sales data'!I865&lt;3000,"Low",IF('sales data'!I865&lt;7999, "Medium","High"))</f>
        <v>Medium</v>
      </c>
      <c r="S865" s="17" t="str">
        <f t="shared" si="124"/>
        <v>Regular</v>
      </c>
      <c r="T865" s="17">
        <f t="shared" si="125"/>
        <v>3600.4166666666665</v>
      </c>
    </row>
    <row r="866" spans="1:20">
      <c r="A866">
        <v>5080</v>
      </c>
      <c r="B866" s="2">
        <v>45661</v>
      </c>
      <c r="C866" t="s">
        <v>783</v>
      </c>
      <c r="D866" t="s">
        <v>17</v>
      </c>
      <c r="E866" t="s">
        <v>14</v>
      </c>
      <c r="F866" t="s">
        <v>18</v>
      </c>
      <c r="G866">
        <v>3</v>
      </c>
      <c r="H866" s="20">
        <v>711.66</v>
      </c>
      <c r="I866">
        <v>2134.98</v>
      </c>
      <c r="J866" s="17" t="str">
        <f>IF('Main Data'!I866&gt;=5000,"High", "Low")</f>
        <v>Low</v>
      </c>
      <c r="K866" s="17">
        <f t="shared" si="117"/>
        <v>2025</v>
      </c>
      <c r="L866" s="17" t="str">
        <f t="shared" si="118"/>
        <v>Derrick Farmer</v>
      </c>
      <c r="M866" s="17" t="str">
        <f t="shared" si="119"/>
        <v>DERRICK FARMER</v>
      </c>
      <c r="N866" s="20">
        <f t="shared" si="120"/>
        <v>1921.482</v>
      </c>
      <c r="O866" s="20" t="str">
        <f t="shared" si="121"/>
        <v>Jan-2025</v>
      </c>
      <c r="P866" s="17">
        <f t="shared" si="122"/>
        <v>384.29640000000001</v>
      </c>
      <c r="Q866" s="17" t="str">
        <f t="shared" si="123"/>
        <v>Pen Furniture</v>
      </c>
      <c r="R866" s="17" t="str">
        <f>IF('sales data'!I866&lt;3000,"Low",IF('sales data'!I866&lt;7999, "Medium","High"))</f>
        <v>Low</v>
      </c>
      <c r="S866" s="17" t="str">
        <f t="shared" si="124"/>
        <v>First Timer</v>
      </c>
      <c r="T866" s="17">
        <f t="shared" si="125"/>
        <v>2982.91</v>
      </c>
    </row>
    <row r="867" spans="1:20">
      <c r="A867">
        <v>5642</v>
      </c>
      <c r="B867" s="2">
        <v>45664</v>
      </c>
      <c r="C867" t="s">
        <v>686</v>
      </c>
      <c r="D867" t="s">
        <v>17</v>
      </c>
      <c r="E867" t="s">
        <v>20</v>
      </c>
      <c r="F867" t="s">
        <v>29</v>
      </c>
      <c r="G867">
        <v>2</v>
      </c>
      <c r="H867" s="20">
        <v>605.6</v>
      </c>
      <c r="I867">
        <v>1211.2</v>
      </c>
      <c r="J867" s="17" t="str">
        <f>IF('Main Data'!I867&gt;=5000,"High", "Low")</f>
        <v>Low</v>
      </c>
      <c r="K867" s="17">
        <f t="shared" si="117"/>
        <v>2025</v>
      </c>
      <c r="L867" s="17" t="str">
        <f t="shared" si="118"/>
        <v>Jared Walker</v>
      </c>
      <c r="M867" s="17" t="str">
        <f t="shared" si="119"/>
        <v>JARED WALKER</v>
      </c>
      <c r="N867" s="20">
        <f t="shared" si="120"/>
        <v>1090.0800000000002</v>
      </c>
      <c r="O867" s="20" t="str">
        <f t="shared" si="121"/>
        <v>Jan-2025</v>
      </c>
      <c r="P867" s="17">
        <f t="shared" si="122"/>
        <v>218.01599999999999</v>
      </c>
      <c r="Q867" s="17" t="str">
        <f t="shared" si="123"/>
        <v>Desk Electronics</v>
      </c>
      <c r="R867" s="17" t="str">
        <f>IF('sales data'!I867&lt;3000,"Low",IF('sales data'!I867&lt;7999, "Medium","High"))</f>
        <v>Low</v>
      </c>
      <c r="S867" s="17" t="str">
        <f t="shared" si="124"/>
        <v>Regular</v>
      </c>
      <c r="T867" s="17">
        <f t="shared" si="125"/>
        <v>2483.5433333333335</v>
      </c>
    </row>
    <row r="868" spans="1:20">
      <c r="A868">
        <v>1205</v>
      </c>
      <c r="B868" s="2">
        <v>45665</v>
      </c>
      <c r="C868" t="s">
        <v>797</v>
      </c>
      <c r="D868" t="s">
        <v>31</v>
      </c>
      <c r="E868" t="s">
        <v>14</v>
      </c>
      <c r="F868" t="s">
        <v>35</v>
      </c>
      <c r="G868">
        <v>3</v>
      </c>
      <c r="H868" s="20">
        <v>501.99</v>
      </c>
      <c r="I868">
        <v>1505.97</v>
      </c>
      <c r="J868" s="17" t="str">
        <f>IF('Main Data'!I868&gt;=5000,"High", "Low")</f>
        <v>Low</v>
      </c>
      <c r="K868" s="17">
        <f t="shared" si="117"/>
        <v>2025</v>
      </c>
      <c r="L868" s="17" t="str">
        <f t="shared" si="118"/>
        <v>Crystal Bennett</v>
      </c>
      <c r="M868" s="17" t="str">
        <f t="shared" si="119"/>
        <v>CRYSTAL BENNETT</v>
      </c>
      <c r="N868" s="20">
        <f t="shared" si="120"/>
        <v>1355.373</v>
      </c>
      <c r="O868" s="20" t="str">
        <f t="shared" si="121"/>
        <v>Jan-2025</v>
      </c>
      <c r="P868" s="17">
        <f t="shared" si="122"/>
        <v>271.07459999999998</v>
      </c>
      <c r="Q868" s="17" t="str">
        <f t="shared" si="123"/>
        <v>Laptop Furniture</v>
      </c>
      <c r="R868" s="17" t="str">
        <f>IF('sales data'!I868&lt;3000,"Low",IF('sales data'!I868&lt;7999, "Medium","High"))</f>
        <v>Low</v>
      </c>
      <c r="S868" s="17" t="str">
        <f t="shared" si="124"/>
        <v>Regular</v>
      </c>
      <c r="T868" s="17">
        <f t="shared" si="125"/>
        <v>1617.3833333333334</v>
      </c>
    </row>
    <row r="869" spans="1:20">
      <c r="A869">
        <v>7689</v>
      </c>
      <c r="B869" s="2">
        <v>45668</v>
      </c>
      <c r="C869" t="s">
        <v>30</v>
      </c>
      <c r="D869" t="s">
        <v>31</v>
      </c>
      <c r="E869" t="s">
        <v>20</v>
      </c>
      <c r="F869" t="s">
        <v>29</v>
      </c>
      <c r="G869">
        <v>4</v>
      </c>
      <c r="H869" s="20">
        <v>250.74</v>
      </c>
      <c r="I869">
        <v>1002.96</v>
      </c>
      <c r="J869" s="17" t="str">
        <f>IF('Main Data'!I869&gt;=5000,"High", "Low")</f>
        <v>Low</v>
      </c>
      <c r="K869" s="17">
        <f t="shared" si="117"/>
        <v>2025</v>
      </c>
      <c r="L869" s="17" t="str">
        <f t="shared" si="118"/>
        <v>Ashley Patel</v>
      </c>
      <c r="M869" s="17" t="str">
        <f t="shared" si="119"/>
        <v>ASHLEY PATEL</v>
      </c>
      <c r="N869" s="20">
        <f t="shared" si="120"/>
        <v>902.6640000000001</v>
      </c>
      <c r="O869" s="20" t="str">
        <f t="shared" si="121"/>
        <v>Jan-2025</v>
      </c>
      <c r="P869" s="17">
        <f t="shared" si="122"/>
        <v>180.53280000000001</v>
      </c>
      <c r="Q869" s="17" t="str">
        <f t="shared" si="123"/>
        <v>Desk Electronics</v>
      </c>
      <c r="R869" s="17" t="str">
        <f>IF('sales data'!I869&lt;3000,"Low",IF('sales data'!I869&lt;7999, "Medium","High"))</f>
        <v>Low</v>
      </c>
      <c r="S869" s="17" t="str">
        <f t="shared" si="124"/>
        <v>Regular</v>
      </c>
      <c r="T869" s="17">
        <f t="shared" si="125"/>
        <v>1240.0433333333333</v>
      </c>
    </row>
    <row r="870" spans="1:20">
      <c r="A870">
        <v>5797</v>
      </c>
      <c r="B870" s="2">
        <v>45668</v>
      </c>
      <c r="C870" t="s">
        <v>470</v>
      </c>
      <c r="D870" t="s">
        <v>25</v>
      </c>
      <c r="E870" t="s">
        <v>20</v>
      </c>
      <c r="F870" t="s">
        <v>12</v>
      </c>
      <c r="G870">
        <v>6</v>
      </c>
      <c r="H870" s="20">
        <v>722.01</v>
      </c>
      <c r="I870">
        <v>4332.0599999999986</v>
      </c>
      <c r="J870" s="17" t="str">
        <f>IF('Main Data'!I870&gt;=5000,"High", "Low")</f>
        <v>Low</v>
      </c>
      <c r="K870" s="17">
        <f t="shared" si="117"/>
        <v>2025</v>
      </c>
      <c r="L870" s="17" t="str">
        <f t="shared" si="118"/>
        <v>Sandra Dixon</v>
      </c>
      <c r="M870" s="17" t="str">
        <f t="shared" si="119"/>
        <v>SANDRA DIXON</v>
      </c>
      <c r="N870" s="20">
        <f t="shared" si="120"/>
        <v>3898.8539999999998</v>
      </c>
      <c r="O870" s="20" t="str">
        <f t="shared" si="121"/>
        <v>Jan-2025</v>
      </c>
      <c r="P870" s="17">
        <f t="shared" si="122"/>
        <v>779.77079999999967</v>
      </c>
      <c r="Q870" s="17" t="str">
        <f t="shared" si="123"/>
        <v>Monitor Electronics</v>
      </c>
      <c r="R870" s="17" t="str">
        <f>IF('sales data'!I870&lt;3000,"Low",IF('sales data'!I870&lt;7999, "Medium","High"))</f>
        <v>Medium</v>
      </c>
      <c r="S870" s="17" t="str">
        <f t="shared" si="124"/>
        <v>Regular</v>
      </c>
      <c r="T870" s="17">
        <f t="shared" si="125"/>
        <v>2280.3299999999995</v>
      </c>
    </row>
    <row r="871" spans="1:20">
      <c r="A871">
        <v>5276</v>
      </c>
      <c r="B871" s="2">
        <v>45668</v>
      </c>
      <c r="C871" t="s">
        <v>624</v>
      </c>
      <c r="D871" t="s">
        <v>31</v>
      </c>
      <c r="E871" t="s">
        <v>14</v>
      </c>
      <c r="F871" t="s">
        <v>43</v>
      </c>
      <c r="G871">
        <v>2</v>
      </c>
      <c r="H871" s="20">
        <v>454.21</v>
      </c>
      <c r="I871">
        <v>908.42</v>
      </c>
      <c r="J871" s="17" t="str">
        <f>IF('Main Data'!I871&gt;=5000,"High", "Low")</f>
        <v>Low</v>
      </c>
      <c r="K871" s="17">
        <f t="shared" si="117"/>
        <v>2025</v>
      </c>
      <c r="L871" s="17" t="str">
        <f t="shared" si="118"/>
        <v>Jacob Johnson</v>
      </c>
      <c r="M871" s="17" t="str">
        <f t="shared" si="119"/>
        <v>JACOB JOHNSON</v>
      </c>
      <c r="N871" s="20">
        <f t="shared" si="120"/>
        <v>817.57799999999997</v>
      </c>
      <c r="O871" s="20" t="str">
        <f t="shared" si="121"/>
        <v>Jan-2025</v>
      </c>
      <c r="P871" s="17">
        <f t="shared" si="122"/>
        <v>163.51559999999998</v>
      </c>
      <c r="Q871" s="17" t="str">
        <f t="shared" si="123"/>
        <v>Chair Furniture</v>
      </c>
      <c r="R871" s="17" t="str">
        <f>IF('sales data'!I871&lt;3000,"Low",IF('sales data'!I871&lt;7999, "Medium","High"))</f>
        <v>Low</v>
      </c>
      <c r="S871" s="17" t="str">
        <f t="shared" si="124"/>
        <v>Regular</v>
      </c>
      <c r="T871" s="17">
        <f t="shared" si="125"/>
        <v>2081.1466666666661</v>
      </c>
    </row>
    <row r="872" spans="1:20">
      <c r="A872">
        <v>5078</v>
      </c>
      <c r="B872" s="2">
        <v>45669</v>
      </c>
      <c r="C872" t="s">
        <v>505</v>
      </c>
      <c r="D872" t="s">
        <v>25</v>
      </c>
      <c r="E872" t="s">
        <v>20</v>
      </c>
      <c r="F872" t="s">
        <v>43</v>
      </c>
      <c r="G872">
        <v>6</v>
      </c>
      <c r="H872" s="20">
        <v>187.89</v>
      </c>
      <c r="I872">
        <v>1127.3399999999999</v>
      </c>
      <c r="J872" s="17" t="str">
        <f>IF('Main Data'!I872&gt;=5000,"High", "Low")</f>
        <v>Low</v>
      </c>
      <c r="K872" s="17">
        <f t="shared" si="117"/>
        <v>2025</v>
      </c>
      <c r="L872" s="17" t="str">
        <f t="shared" si="118"/>
        <v>Mary Jones</v>
      </c>
      <c r="M872" s="17" t="str">
        <f t="shared" si="119"/>
        <v>MARY JONES</v>
      </c>
      <c r="N872" s="20">
        <f t="shared" si="120"/>
        <v>1014.606</v>
      </c>
      <c r="O872" s="20" t="str">
        <f t="shared" si="121"/>
        <v>Jan-2025</v>
      </c>
      <c r="P872" s="17">
        <f t="shared" si="122"/>
        <v>202.92119999999997</v>
      </c>
      <c r="Q872" s="17" t="str">
        <f t="shared" si="123"/>
        <v>Chair Electronics</v>
      </c>
      <c r="R872" s="17" t="str">
        <f>IF('sales data'!I872&lt;3000,"Low",IF('sales data'!I872&lt;7999, "Medium","High"))</f>
        <v>Low</v>
      </c>
      <c r="S872" s="17" t="str">
        <f t="shared" si="124"/>
        <v>Regular</v>
      </c>
      <c r="T872" s="17">
        <f t="shared" si="125"/>
        <v>2122.6066666666661</v>
      </c>
    </row>
    <row r="873" spans="1:20">
      <c r="A873">
        <v>1293</v>
      </c>
      <c r="B873" s="2">
        <v>45669</v>
      </c>
      <c r="C873" t="s">
        <v>660</v>
      </c>
      <c r="D873" t="s">
        <v>25</v>
      </c>
      <c r="E873" t="s">
        <v>14</v>
      </c>
      <c r="F873" t="s">
        <v>21</v>
      </c>
      <c r="G873">
        <v>1</v>
      </c>
      <c r="H873" s="20">
        <v>264.20999999999998</v>
      </c>
      <c r="I873">
        <v>264.20999999999998</v>
      </c>
      <c r="J873" s="17" t="str">
        <f>IF('Main Data'!I873&gt;=5000,"High", "Low")</f>
        <v>Low</v>
      </c>
      <c r="K873" s="17">
        <f t="shared" si="117"/>
        <v>2025</v>
      </c>
      <c r="L873" s="17" t="str">
        <f t="shared" si="118"/>
        <v>Christy Harrison</v>
      </c>
      <c r="M873" s="17" t="str">
        <f t="shared" si="119"/>
        <v>CHRISTY HARRISON</v>
      </c>
      <c r="N873" s="20">
        <f t="shared" si="120"/>
        <v>237.78899999999999</v>
      </c>
      <c r="O873" s="20" t="str">
        <f t="shared" si="121"/>
        <v>Jan-2025</v>
      </c>
      <c r="P873" s="17">
        <f t="shared" si="122"/>
        <v>47.557799999999993</v>
      </c>
      <c r="Q873" s="17" t="str">
        <f t="shared" si="123"/>
        <v>Notebook Furniture</v>
      </c>
      <c r="R873" s="17" t="str">
        <f>IF('sales data'!I873&lt;3000,"Low",IF('sales data'!I873&lt;7999, "Medium","High"))</f>
        <v>Low</v>
      </c>
      <c r="S873" s="17" t="str">
        <f t="shared" si="124"/>
        <v>First Timer</v>
      </c>
      <c r="T873" s="17">
        <f t="shared" si="125"/>
        <v>766.65666666666664</v>
      </c>
    </row>
    <row r="874" spans="1:20">
      <c r="A874">
        <v>6184</v>
      </c>
      <c r="B874" s="2">
        <v>45669</v>
      </c>
      <c r="C874" t="s">
        <v>871</v>
      </c>
      <c r="D874" t="s">
        <v>17</v>
      </c>
      <c r="E874" t="s">
        <v>11</v>
      </c>
      <c r="F874" t="s">
        <v>15</v>
      </c>
      <c r="G874">
        <v>1</v>
      </c>
      <c r="H874" s="20">
        <v>829.26</v>
      </c>
      <c r="I874">
        <v>829.26</v>
      </c>
      <c r="J874" s="17" t="str">
        <f>IF('Main Data'!I874&gt;=5000,"High", "Low")</f>
        <v>Low</v>
      </c>
      <c r="K874" s="17">
        <f t="shared" si="117"/>
        <v>2025</v>
      </c>
      <c r="L874" s="17" t="str">
        <f t="shared" si="118"/>
        <v>Joshua Mora</v>
      </c>
      <c r="M874" s="17" t="str">
        <f t="shared" si="119"/>
        <v>JOSHUA MORA</v>
      </c>
      <c r="N874" s="20">
        <f t="shared" si="120"/>
        <v>746.33400000000006</v>
      </c>
      <c r="O874" s="20" t="str">
        <f t="shared" si="121"/>
        <v>Jan-2025</v>
      </c>
      <c r="P874" s="17">
        <f t="shared" si="122"/>
        <v>149.26679999999999</v>
      </c>
      <c r="Q874" s="17" t="str">
        <f t="shared" si="123"/>
        <v>Table Office Supplies</v>
      </c>
      <c r="R874" s="17" t="str">
        <f>IF('sales data'!I874&lt;3000,"Low",IF('sales data'!I874&lt;7999, "Medium","High"))</f>
        <v>Low</v>
      </c>
      <c r="S874" s="17" t="str">
        <f t="shared" si="124"/>
        <v>Regular</v>
      </c>
      <c r="T874" s="17">
        <f t="shared" si="125"/>
        <v>740.27</v>
      </c>
    </row>
    <row r="875" spans="1:20">
      <c r="A875">
        <v>2799</v>
      </c>
      <c r="B875" s="2">
        <v>45670</v>
      </c>
      <c r="C875" t="s">
        <v>558</v>
      </c>
      <c r="D875" t="s">
        <v>17</v>
      </c>
      <c r="E875" t="s">
        <v>14</v>
      </c>
      <c r="F875" t="s">
        <v>29</v>
      </c>
      <c r="G875">
        <v>8</v>
      </c>
      <c r="H875" s="20">
        <v>51.16</v>
      </c>
      <c r="I875">
        <v>409.28</v>
      </c>
      <c r="J875" s="17" t="str">
        <f>IF('Main Data'!I875&gt;=5000,"High", "Low")</f>
        <v>Low</v>
      </c>
      <c r="K875" s="17">
        <f t="shared" si="117"/>
        <v>2025</v>
      </c>
      <c r="L875" s="17" t="str">
        <f t="shared" si="118"/>
        <v>Eric Krause</v>
      </c>
      <c r="M875" s="17" t="str">
        <f t="shared" si="119"/>
        <v>ERIC KRAUSE</v>
      </c>
      <c r="N875" s="20">
        <f t="shared" si="120"/>
        <v>368.35199999999998</v>
      </c>
      <c r="O875" s="20" t="str">
        <f t="shared" si="121"/>
        <v>Jan-2025</v>
      </c>
      <c r="P875" s="17">
        <f t="shared" si="122"/>
        <v>73.670399999999987</v>
      </c>
      <c r="Q875" s="17" t="str">
        <f t="shared" si="123"/>
        <v>Desk Furniture</v>
      </c>
      <c r="R875" s="17" t="str">
        <f>IF('sales data'!I875&lt;3000,"Low",IF('sales data'!I875&lt;7999, "Medium","High"))</f>
        <v>Low</v>
      </c>
      <c r="S875" s="17" t="str">
        <f t="shared" si="124"/>
        <v>Regular</v>
      </c>
      <c r="T875" s="17">
        <f t="shared" si="125"/>
        <v>500.91666666666669</v>
      </c>
    </row>
    <row r="876" spans="1:20">
      <c r="A876">
        <v>3090</v>
      </c>
      <c r="B876" s="2">
        <v>45671</v>
      </c>
      <c r="C876" t="s">
        <v>68</v>
      </c>
      <c r="D876" t="s">
        <v>17</v>
      </c>
      <c r="E876" t="s">
        <v>20</v>
      </c>
      <c r="F876" t="s">
        <v>43</v>
      </c>
      <c r="G876">
        <v>8</v>
      </c>
      <c r="H876" s="20">
        <v>430.96</v>
      </c>
      <c r="I876">
        <v>3447.68</v>
      </c>
      <c r="J876" s="17" t="str">
        <f>IF('Main Data'!I876&gt;=5000,"High", "Low")</f>
        <v>Low</v>
      </c>
      <c r="K876" s="17">
        <f t="shared" si="117"/>
        <v>2025</v>
      </c>
      <c r="L876" s="17" t="str">
        <f t="shared" si="118"/>
        <v>Maria Jensen</v>
      </c>
      <c r="M876" s="17" t="str">
        <f t="shared" si="119"/>
        <v>MARIA JENSEN</v>
      </c>
      <c r="N876" s="20">
        <f t="shared" si="120"/>
        <v>3102.9119999999998</v>
      </c>
      <c r="O876" s="20" t="str">
        <f t="shared" si="121"/>
        <v>Jan-2025</v>
      </c>
      <c r="P876" s="17">
        <f t="shared" si="122"/>
        <v>620.58239999999989</v>
      </c>
      <c r="Q876" s="17" t="str">
        <f t="shared" si="123"/>
        <v>Chair Electronics</v>
      </c>
      <c r="R876" s="17" t="str">
        <f>IF('sales data'!I876&lt;3000,"Low",IF('sales data'!I876&lt;7999, "Medium","High"))</f>
        <v>Medium</v>
      </c>
      <c r="S876" s="17" t="str">
        <f t="shared" si="124"/>
        <v>Regular</v>
      </c>
      <c r="T876" s="17">
        <f t="shared" si="125"/>
        <v>1562.073333333333</v>
      </c>
    </row>
    <row r="877" spans="1:20">
      <c r="A877">
        <v>4094</v>
      </c>
      <c r="B877" s="2">
        <v>45671</v>
      </c>
      <c r="C877" t="s">
        <v>123</v>
      </c>
      <c r="D877" t="s">
        <v>31</v>
      </c>
      <c r="E877" t="s">
        <v>14</v>
      </c>
      <c r="F877" t="s">
        <v>12</v>
      </c>
      <c r="G877">
        <v>1</v>
      </c>
      <c r="H877" s="20">
        <v>600.87</v>
      </c>
      <c r="I877">
        <v>600.87</v>
      </c>
      <c r="J877" s="17" t="str">
        <f>IF('Main Data'!I877&gt;=5000,"High", "Low")</f>
        <v>Low</v>
      </c>
      <c r="K877" s="17">
        <f t="shared" si="117"/>
        <v>2025</v>
      </c>
      <c r="L877" s="17" t="str">
        <f t="shared" si="118"/>
        <v>Jason Baker</v>
      </c>
      <c r="M877" s="17" t="str">
        <f t="shared" si="119"/>
        <v>JASON BAKER</v>
      </c>
      <c r="N877" s="20">
        <f t="shared" si="120"/>
        <v>540.78300000000002</v>
      </c>
      <c r="O877" s="20" t="str">
        <f t="shared" si="121"/>
        <v>Jan-2025</v>
      </c>
      <c r="P877" s="17">
        <f t="shared" si="122"/>
        <v>108.1566</v>
      </c>
      <c r="Q877" s="17" t="str">
        <f t="shared" si="123"/>
        <v>Monitor Furniture</v>
      </c>
      <c r="R877" s="17" t="str">
        <f>IF('sales data'!I877&lt;3000,"Low",IF('sales data'!I877&lt;7999, "Medium","High"))</f>
        <v>Low</v>
      </c>
      <c r="S877" s="17" t="str">
        <f t="shared" si="124"/>
        <v>Regular</v>
      </c>
      <c r="T877" s="17">
        <f t="shared" si="125"/>
        <v>1485.9433333333334</v>
      </c>
    </row>
    <row r="878" spans="1:20">
      <c r="A878">
        <v>2758</v>
      </c>
      <c r="B878" s="2">
        <v>45671</v>
      </c>
      <c r="C878" t="s">
        <v>251</v>
      </c>
      <c r="D878" t="s">
        <v>10</v>
      </c>
      <c r="E878" t="s">
        <v>11</v>
      </c>
      <c r="F878" t="s">
        <v>43</v>
      </c>
      <c r="G878">
        <v>4</v>
      </c>
      <c r="H878" s="20">
        <v>162.36000000000001</v>
      </c>
      <c r="I878">
        <v>649.44000000000005</v>
      </c>
      <c r="J878" s="17" t="str">
        <f>IF('Main Data'!I878&gt;=5000,"High", "Low")</f>
        <v>Low</v>
      </c>
      <c r="K878" s="17">
        <f t="shared" si="117"/>
        <v>2025</v>
      </c>
      <c r="L878" s="17" t="str">
        <f t="shared" si="118"/>
        <v>Kristopher Scott</v>
      </c>
      <c r="M878" s="17" t="str">
        <f t="shared" si="119"/>
        <v>KRISTOPHER SCOTT</v>
      </c>
      <c r="N878" s="20">
        <f t="shared" si="120"/>
        <v>584.49600000000009</v>
      </c>
      <c r="O878" s="20" t="str">
        <f t="shared" si="121"/>
        <v>Jan-2025</v>
      </c>
      <c r="P878" s="17">
        <f t="shared" si="122"/>
        <v>116.89920000000001</v>
      </c>
      <c r="Q878" s="17" t="str">
        <f t="shared" si="123"/>
        <v>Chair Office Supplies</v>
      </c>
      <c r="R878" s="17" t="str">
        <f>IF('sales data'!I878&lt;3000,"Low",IF('sales data'!I878&lt;7999, "Medium","High"))</f>
        <v>Low</v>
      </c>
      <c r="S878" s="17" t="str">
        <f t="shared" si="124"/>
        <v>First Timer</v>
      </c>
      <c r="T878" s="17">
        <f t="shared" si="125"/>
        <v>1565.9966666666667</v>
      </c>
    </row>
    <row r="879" spans="1:20">
      <c r="A879">
        <v>4930</v>
      </c>
      <c r="B879" s="2">
        <v>45672</v>
      </c>
      <c r="C879" t="s">
        <v>876</v>
      </c>
      <c r="D879" t="s">
        <v>10</v>
      </c>
      <c r="E879" t="s">
        <v>11</v>
      </c>
      <c r="F879" t="s">
        <v>18</v>
      </c>
      <c r="G879">
        <v>2</v>
      </c>
      <c r="H879" s="20">
        <v>29</v>
      </c>
      <c r="I879">
        <v>58</v>
      </c>
      <c r="J879" s="17" t="str">
        <f>IF('Main Data'!I879&gt;=5000,"High", "Low")</f>
        <v>Low</v>
      </c>
      <c r="K879" s="17">
        <f t="shared" si="117"/>
        <v>2025</v>
      </c>
      <c r="L879" s="17" t="str">
        <f t="shared" si="118"/>
        <v>Karen Washington</v>
      </c>
      <c r="M879" s="17" t="str">
        <f t="shared" si="119"/>
        <v>KAREN WASHINGTON</v>
      </c>
      <c r="N879" s="20">
        <f t="shared" si="120"/>
        <v>52.2</v>
      </c>
      <c r="O879" s="20" t="str">
        <f t="shared" si="121"/>
        <v>Jan-2025</v>
      </c>
      <c r="P879" s="17">
        <f t="shared" si="122"/>
        <v>10.44</v>
      </c>
      <c r="Q879" s="17" t="str">
        <f t="shared" si="123"/>
        <v>Pen Office Supplies</v>
      </c>
      <c r="R879" s="17" t="str">
        <f>IF('sales data'!I879&lt;3000,"Low",IF('sales data'!I879&lt;7999, "Medium","High"))</f>
        <v>Low</v>
      </c>
      <c r="S879" s="17" t="str">
        <f t="shared" si="124"/>
        <v>Regular</v>
      </c>
      <c r="T879" s="17">
        <f t="shared" si="125"/>
        <v>436.1033333333333</v>
      </c>
    </row>
    <row r="880" spans="1:20">
      <c r="A880">
        <v>7092</v>
      </c>
      <c r="B880" s="2">
        <v>45673</v>
      </c>
      <c r="C880" t="s">
        <v>833</v>
      </c>
      <c r="D880" t="s">
        <v>25</v>
      </c>
      <c r="E880" t="s">
        <v>14</v>
      </c>
      <c r="F880" t="s">
        <v>18</v>
      </c>
      <c r="G880">
        <v>5</v>
      </c>
      <c r="H880" s="20">
        <v>438.17</v>
      </c>
      <c r="I880">
        <v>2190.85</v>
      </c>
      <c r="J880" s="17" t="str">
        <f>IF('Main Data'!I880&gt;=5000,"High", "Low")</f>
        <v>Low</v>
      </c>
      <c r="K880" s="17">
        <f t="shared" si="117"/>
        <v>2025</v>
      </c>
      <c r="L880" s="17" t="str">
        <f t="shared" si="118"/>
        <v>Paula Gillespie</v>
      </c>
      <c r="M880" s="17" t="str">
        <f t="shared" si="119"/>
        <v>PAULA GILLESPIE</v>
      </c>
      <c r="N880" s="20">
        <f t="shared" si="120"/>
        <v>1971.7650000000001</v>
      </c>
      <c r="O880" s="20" t="str">
        <f t="shared" si="121"/>
        <v>Jan-2025</v>
      </c>
      <c r="P880" s="17">
        <f t="shared" si="122"/>
        <v>394.35299999999995</v>
      </c>
      <c r="Q880" s="17" t="str">
        <f t="shared" si="123"/>
        <v>Pen Furniture</v>
      </c>
      <c r="R880" s="17" t="str">
        <f>IF('sales data'!I880&lt;3000,"Low",IF('sales data'!I880&lt;7999, "Medium","High"))</f>
        <v>Low</v>
      </c>
      <c r="S880" s="17" t="str">
        <f t="shared" si="124"/>
        <v>Regular</v>
      </c>
      <c r="T880" s="17">
        <f t="shared" si="125"/>
        <v>966.09666666666669</v>
      </c>
    </row>
    <row r="881" spans="1:20">
      <c r="A881">
        <v>5902</v>
      </c>
      <c r="B881" s="2">
        <v>45674</v>
      </c>
      <c r="C881" t="s">
        <v>98</v>
      </c>
      <c r="D881" t="s">
        <v>17</v>
      </c>
      <c r="E881" t="s">
        <v>20</v>
      </c>
      <c r="F881" t="s">
        <v>18</v>
      </c>
      <c r="G881">
        <v>1</v>
      </c>
      <c r="H881" s="20">
        <v>424.58</v>
      </c>
      <c r="I881">
        <v>424.58</v>
      </c>
      <c r="J881" s="17" t="str">
        <f>IF('Main Data'!I881&gt;=5000,"High", "Low")</f>
        <v>Low</v>
      </c>
      <c r="K881" s="17">
        <f t="shared" si="117"/>
        <v>2025</v>
      </c>
      <c r="L881" s="17" t="str">
        <f t="shared" si="118"/>
        <v>Lisa Moore</v>
      </c>
      <c r="M881" s="17" t="str">
        <f t="shared" si="119"/>
        <v>LISA MOORE</v>
      </c>
      <c r="N881" s="20">
        <f t="shared" si="120"/>
        <v>382.12200000000001</v>
      </c>
      <c r="O881" s="20" t="str">
        <f t="shared" si="121"/>
        <v>Jan-2025</v>
      </c>
      <c r="P881" s="17">
        <f t="shared" si="122"/>
        <v>76.424399999999991</v>
      </c>
      <c r="Q881" s="17" t="str">
        <f t="shared" si="123"/>
        <v>Pen Electronics</v>
      </c>
      <c r="R881" s="17" t="str">
        <f>IF('sales data'!I881&lt;3000,"Low",IF('sales data'!I881&lt;7999, "Medium","High"))</f>
        <v>Low</v>
      </c>
      <c r="S881" s="17" t="str">
        <f t="shared" si="124"/>
        <v>Regular</v>
      </c>
      <c r="T881" s="17">
        <f t="shared" si="125"/>
        <v>891.14333333333332</v>
      </c>
    </row>
    <row r="882" spans="1:20">
      <c r="A882">
        <v>5027</v>
      </c>
      <c r="B882" s="2">
        <v>45675</v>
      </c>
      <c r="C882" t="s">
        <v>446</v>
      </c>
      <c r="D882" t="s">
        <v>31</v>
      </c>
      <c r="E882" t="s">
        <v>11</v>
      </c>
      <c r="F882" t="s">
        <v>29</v>
      </c>
      <c r="G882">
        <v>4</v>
      </c>
      <c r="H882" s="20">
        <v>803.71</v>
      </c>
      <c r="I882">
        <v>3214.84</v>
      </c>
      <c r="J882" s="17" t="str">
        <f>IF('Main Data'!I882&gt;=5000,"High", "Low")</f>
        <v>Low</v>
      </c>
      <c r="K882" s="17">
        <f t="shared" si="117"/>
        <v>2025</v>
      </c>
      <c r="L882" s="17" t="str">
        <f t="shared" si="118"/>
        <v>Daniel Hahn</v>
      </c>
      <c r="M882" s="17" t="str">
        <f t="shared" si="119"/>
        <v>DANIEL HAHN</v>
      </c>
      <c r="N882" s="20">
        <f t="shared" si="120"/>
        <v>2893.3560000000002</v>
      </c>
      <c r="O882" s="20" t="str">
        <f t="shared" si="121"/>
        <v>Jan-2025</v>
      </c>
      <c r="P882" s="17">
        <f t="shared" si="122"/>
        <v>578.6712</v>
      </c>
      <c r="Q882" s="17" t="str">
        <f t="shared" si="123"/>
        <v>Desk Office Supplies</v>
      </c>
      <c r="R882" s="17" t="str">
        <f>IF('sales data'!I882&lt;3000,"Low",IF('sales data'!I882&lt;7999, "Medium","High"))</f>
        <v>Medium</v>
      </c>
      <c r="S882" s="17" t="str">
        <f t="shared" si="124"/>
        <v>Regular</v>
      </c>
      <c r="T882" s="17">
        <f t="shared" si="125"/>
        <v>1943.4233333333334</v>
      </c>
    </row>
    <row r="883" spans="1:20">
      <c r="A883">
        <v>9123</v>
      </c>
      <c r="B883" s="2">
        <v>45675</v>
      </c>
      <c r="C883" t="s">
        <v>809</v>
      </c>
      <c r="D883" t="s">
        <v>10</v>
      </c>
      <c r="E883" t="s">
        <v>11</v>
      </c>
      <c r="F883" t="s">
        <v>21</v>
      </c>
      <c r="G883">
        <v>9</v>
      </c>
      <c r="H883" s="20">
        <v>90.11</v>
      </c>
      <c r="I883">
        <v>810.99</v>
      </c>
      <c r="J883" s="17" t="str">
        <f>IF('Main Data'!I883&gt;=5000,"High", "Low")</f>
        <v>Low</v>
      </c>
      <c r="K883" s="17">
        <f t="shared" si="117"/>
        <v>2025</v>
      </c>
      <c r="L883" s="17" t="str">
        <f t="shared" si="118"/>
        <v>Maria Smith</v>
      </c>
      <c r="M883" s="17" t="str">
        <f t="shared" si="119"/>
        <v>MARIA SMITH</v>
      </c>
      <c r="N883" s="20">
        <f t="shared" si="120"/>
        <v>729.89100000000008</v>
      </c>
      <c r="O883" s="20" t="str">
        <f t="shared" si="121"/>
        <v>Jan-2025</v>
      </c>
      <c r="P883" s="17">
        <f t="shared" si="122"/>
        <v>145.97819999999999</v>
      </c>
      <c r="Q883" s="17" t="str">
        <f t="shared" si="123"/>
        <v>Notebook Office Supplies</v>
      </c>
      <c r="R883" s="17" t="str">
        <f>IF('sales data'!I883&lt;3000,"Low",IF('sales data'!I883&lt;7999, "Medium","High"))</f>
        <v>Low</v>
      </c>
      <c r="S883" s="17" t="str">
        <f t="shared" si="124"/>
        <v>Regular</v>
      </c>
      <c r="T883" s="17">
        <f t="shared" si="125"/>
        <v>1483.47</v>
      </c>
    </row>
    <row r="884" spans="1:20">
      <c r="A884">
        <v>2009</v>
      </c>
      <c r="B884" s="2">
        <v>45676</v>
      </c>
      <c r="C884" t="s">
        <v>582</v>
      </c>
      <c r="D884" t="s">
        <v>10</v>
      </c>
      <c r="E884" t="s">
        <v>20</v>
      </c>
      <c r="F884" t="s">
        <v>29</v>
      </c>
      <c r="G884">
        <v>7</v>
      </c>
      <c r="H884" s="20">
        <v>839.73</v>
      </c>
      <c r="I884">
        <v>5878.1100000000006</v>
      </c>
      <c r="J884" s="17" t="str">
        <f>IF('Main Data'!I884&gt;=5000,"High", "Low")</f>
        <v>High</v>
      </c>
      <c r="K884" s="17">
        <f t="shared" si="117"/>
        <v>2025</v>
      </c>
      <c r="L884" s="17" t="str">
        <f t="shared" si="118"/>
        <v>Gregory Choi</v>
      </c>
      <c r="M884" s="17" t="str">
        <f t="shared" si="119"/>
        <v>GREGORY CHOI</v>
      </c>
      <c r="N884" s="20">
        <f t="shared" si="120"/>
        <v>5290.2990000000009</v>
      </c>
      <c r="O884" s="20" t="str">
        <f t="shared" si="121"/>
        <v>Jan-2025</v>
      </c>
      <c r="P884" s="17">
        <f t="shared" si="122"/>
        <v>1058.0598</v>
      </c>
      <c r="Q884" s="17" t="str">
        <f t="shared" si="123"/>
        <v>Desk Electronics</v>
      </c>
      <c r="R884" s="17" t="str">
        <f>IF('sales data'!I884&lt;3000,"Low",IF('sales data'!I884&lt;7999, "Medium","High"))</f>
        <v>Medium</v>
      </c>
      <c r="S884" s="17" t="str">
        <f t="shared" si="124"/>
        <v>Regular</v>
      </c>
      <c r="T884" s="17">
        <f t="shared" si="125"/>
        <v>3301.3133333333335</v>
      </c>
    </row>
    <row r="885" spans="1:20">
      <c r="A885">
        <v>5684</v>
      </c>
      <c r="B885" s="2">
        <v>45677</v>
      </c>
      <c r="C885" t="s">
        <v>489</v>
      </c>
      <c r="D885" t="s">
        <v>31</v>
      </c>
      <c r="E885" t="s">
        <v>11</v>
      </c>
      <c r="F885" t="s">
        <v>18</v>
      </c>
      <c r="G885">
        <v>9</v>
      </c>
      <c r="H885" s="20">
        <v>868.36</v>
      </c>
      <c r="I885">
        <v>7815.24</v>
      </c>
      <c r="J885" s="17" t="str">
        <f>IF('Main Data'!I885&gt;=5000,"High", "Low")</f>
        <v>High</v>
      </c>
      <c r="K885" s="17">
        <f t="shared" si="117"/>
        <v>2025</v>
      </c>
      <c r="L885" s="17" t="str">
        <f t="shared" si="118"/>
        <v>Emily Garcia</v>
      </c>
      <c r="M885" s="17" t="str">
        <f t="shared" si="119"/>
        <v>EMILY GARCIA</v>
      </c>
      <c r="N885" s="20">
        <f t="shared" si="120"/>
        <v>7033.7160000000003</v>
      </c>
      <c r="O885" s="20" t="str">
        <f t="shared" si="121"/>
        <v>Jan-2025</v>
      </c>
      <c r="P885" s="17">
        <f t="shared" si="122"/>
        <v>1406.7431999999999</v>
      </c>
      <c r="Q885" s="17" t="str">
        <f t="shared" si="123"/>
        <v>Pen Office Supplies</v>
      </c>
      <c r="R885" s="17" t="str">
        <f>IF('sales data'!I885&lt;3000,"Low",IF('sales data'!I885&lt;7999, "Medium","High"))</f>
        <v>Medium</v>
      </c>
      <c r="S885" s="17" t="str">
        <f t="shared" si="124"/>
        <v>Regular</v>
      </c>
      <c r="T885" s="17">
        <f t="shared" si="125"/>
        <v>4834.78</v>
      </c>
    </row>
    <row r="886" spans="1:20">
      <c r="A886">
        <v>4365</v>
      </c>
      <c r="B886" s="2">
        <v>45677</v>
      </c>
      <c r="C886" t="s">
        <v>576</v>
      </c>
      <c r="D886" t="s">
        <v>25</v>
      </c>
      <c r="E886" t="s">
        <v>20</v>
      </c>
      <c r="F886" t="s">
        <v>18</v>
      </c>
      <c r="G886">
        <v>5</v>
      </c>
      <c r="H886" s="20">
        <v>102.96</v>
      </c>
      <c r="I886">
        <v>514.79999999999995</v>
      </c>
      <c r="J886" s="17" t="str">
        <f>IF('Main Data'!I886&gt;=5000,"High", "Low")</f>
        <v>Low</v>
      </c>
      <c r="K886" s="17">
        <f t="shared" si="117"/>
        <v>2025</v>
      </c>
      <c r="L886" s="17" t="str">
        <f t="shared" si="118"/>
        <v>Mark Bradley</v>
      </c>
      <c r="M886" s="17" t="str">
        <f t="shared" si="119"/>
        <v>MARK BRADLEY</v>
      </c>
      <c r="N886" s="20">
        <f t="shared" si="120"/>
        <v>463.32</v>
      </c>
      <c r="O886" s="20" t="str">
        <f t="shared" si="121"/>
        <v>Jan-2025</v>
      </c>
      <c r="P886" s="17">
        <f t="shared" si="122"/>
        <v>92.663999999999987</v>
      </c>
      <c r="Q886" s="17" t="str">
        <f t="shared" si="123"/>
        <v>Pen Electronics</v>
      </c>
      <c r="R886" s="17" t="str">
        <f>IF('sales data'!I886&lt;3000,"Low",IF('sales data'!I886&lt;7999, "Medium","High"))</f>
        <v>Low</v>
      </c>
      <c r="S886" s="17" t="str">
        <f t="shared" si="124"/>
        <v>First Timer</v>
      </c>
      <c r="T886" s="17">
        <f t="shared" si="125"/>
        <v>4736.05</v>
      </c>
    </row>
    <row r="887" spans="1:20">
      <c r="A887">
        <v>6123</v>
      </c>
      <c r="B887" s="2">
        <v>45678</v>
      </c>
      <c r="C887" t="s">
        <v>391</v>
      </c>
      <c r="D887" t="s">
        <v>25</v>
      </c>
      <c r="E887" t="s">
        <v>20</v>
      </c>
      <c r="F887" t="s">
        <v>18</v>
      </c>
      <c r="G887">
        <v>5</v>
      </c>
      <c r="H887" s="20">
        <v>126.14</v>
      </c>
      <c r="I887">
        <v>630.70000000000005</v>
      </c>
      <c r="J887" s="17" t="str">
        <f>IF('Main Data'!I887&gt;=5000,"High", "Low")</f>
        <v>Low</v>
      </c>
      <c r="K887" s="17">
        <f t="shared" si="117"/>
        <v>2025</v>
      </c>
      <c r="L887" s="17" t="str">
        <f t="shared" si="118"/>
        <v>Luis Riley</v>
      </c>
      <c r="M887" s="17" t="str">
        <f t="shared" si="119"/>
        <v>LUIS RILEY</v>
      </c>
      <c r="N887" s="20">
        <f t="shared" si="120"/>
        <v>567.63</v>
      </c>
      <c r="O887" s="20" t="str">
        <f t="shared" si="121"/>
        <v>Jan-2025</v>
      </c>
      <c r="P887" s="17">
        <f t="shared" si="122"/>
        <v>113.52600000000001</v>
      </c>
      <c r="Q887" s="17" t="str">
        <f t="shared" si="123"/>
        <v>Pen Electronics</v>
      </c>
      <c r="R887" s="17" t="str">
        <f>IF('sales data'!I887&lt;3000,"Low",IF('sales data'!I887&lt;7999, "Medium","High"))</f>
        <v>Low</v>
      </c>
      <c r="S887" s="17" t="str">
        <f t="shared" si="124"/>
        <v>Regular</v>
      </c>
      <c r="T887" s="17">
        <f t="shared" si="125"/>
        <v>2986.9133333333334</v>
      </c>
    </row>
    <row r="888" spans="1:20">
      <c r="A888">
        <v>3832</v>
      </c>
      <c r="B888" s="2">
        <v>45678</v>
      </c>
      <c r="C888" t="s">
        <v>547</v>
      </c>
      <c r="D888" t="s">
        <v>17</v>
      </c>
      <c r="E888" t="s">
        <v>11</v>
      </c>
      <c r="F888" t="s">
        <v>18</v>
      </c>
      <c r="G888">
        <v>9</v>
      </c>
      <c r="H888" s="20">
        <v>120.8</v>
      </c>
      <c r="I888">
        <v>1087.2</v>
      </c>
      <c r="J888" s="17" t="str">
        <f>IF('Main Data'!I888&gt;=5000,"High", "Low")</f>
        <v>Low</v>
      </c>
      <c r="K888" s="17">
        <f t="shared" si="117"/>
        <v>2025</v>
      </c>
      <c r="L888" s="17" t="str">
        <f t="shared" si="118"/>
        <v>Jeffrey Ford</v>
      </c>
      <c r="M888" s="17" t="str">
        <f t="shared" si="119"/>
        <v>JEFFREY FORD</v>
      </c>
      <c r="N888" s="20">
        <f t="shared" si="120"/>
        <v>978.48</v>
      </c>
      <c r="O888" s="20" t="str">
        <f t="shared" si="121"/>
        <v>Jan-2025</v>
      </c>
      <c r="P888" s="17">
        <f t="shared" si="122"/>
        <v>195.696</v>
      </c>
      <c r="Q888" s="17" t="str">
        <f t="shared" si="123"/>
        <v>Pen Office Supplies</v>
      </c>
      <c r="R888" s="17" t="str">
        <f>IF('sales data'!I888&lt;3000,"Low",IF('sales data'!I888&lt;7999, "Medium","High"))</f>
        <v>Low</v>
      </c>
      <c r="S888" s="17" t="str">
        <f t="shared" si="124"/>
        <v>First Timer</v>
      </c>
      <c r="T888" s="17">
        <f t="shared" si="125"/>
        <v>744.23333333333323</v>
      </c>
    </row>
    <row r="889" spans="1:20">
      <c r="A889">
        <v>6516</v>
      </c>
      <c r="B889" s="2">
        <v>45679</v>
      </c>
      <c r="C889" t="s">
        <v>620</v>
      </c>
      <c r="D889" t="s">
        <v>25</v>
      </c>
      <c r="E889" t="s">
        <v>11</v>
      </c>
      <c r="F889" t="s">
        <v>18</v>
      </c>
      <c r="G889">
        <v>8</v>
      </c>
      <c r="H889" s="20">
        <v>372.8</v>
      </c>
      <c r="I889">
        <v>2982.4</v>
      </c>
      <c r="J889" s="17" t="str">
        <f>IF('Main Data'!I889&gt;=5000,"High", "Low")</f>
        <v>Low</v>
      </c>
      <c r="K889" s="17">
        <f t="shared" si="117"/>
        <v>2025</v>
      </c>
      <c r="L889" s="17" t="str">
        <f t="shared" si="118"/>
        <v>Rebecca Taylor</v>
      </c>
      <c r="M889" s="17" t="str">
        <f t="shared" si="119"/>
        <v>REBECCA TAYLOR</v>
      </c>
      <c r="N889" s="20">
        <f t="shared" si="120"/>
        <v>2684.1600000000003</v>
      </c>
      <c r="O889" s="20" t="str">
        <f t="shared" si="121"/>
        <v>Jan-2025</v>
      </c>
      <c r="P889" s="17">
        <f t="shared" si="122"/>
        <v>536.83199999999999</v>
      </c>
      <c r="Q889" s="17" t="str">
        <f t="shared" si="123"/>
        <v>Pen Office Supplies</v>
      </c>
      <c r="R889" s="17" t="str">
        <f>IF('sales data'!I889&lt;3000,"Low",IF('sales data'!I889&lt;7999, "Medium","High"))</f>
        <v>Low</v>
      </c>
      <c r="S889" s="17" t="str">
        <f t="shared" si="124"/>
        <v>Regular</v>
      </c>
      <c r="T889" s="17">
        <f t="shared" si="125"/>
        <v>1566.7666666666667</v>
      </c>
    </row>
    <row r="890" spans="1:20">
      <c r="A890">
        <v>6210</v>
      </c>
      <c r="B890" s="2">
        <v>45679</v>
      </c>
      <c r="C890" t="s">
        <v>658</v>
      </c>
      <c r="D890" t="s">
        <v>31</v>
      </c>
      <c r="E890" t="s">
        <v>14</v>
      </c>
      <c r="F890" t="s">
        <v>29</v>
      </c>
      <c r="G890">
        <v>8</v>
      </c>
      <c r="H890" s="20">
        <v>110.41</v>
      </c>
      <c r="I890">
        <v>883.28</v>
      </c>
      <c r="J890" s="17" t="str">
        <f>IF('Main Data'!I890&gt;=5000,"High", "Low")</f>
        <v>Low</v>
      </c>
      <c r="K890" s="17">
        <f t="shared" si="117"/>
        <v>2025</v>
      </c>
      <c r="L890" s="17" t="str">
        <f t="shared" si="118"/>
        <v>Sarah Moore</v>
      </c>
      <c r="M890" s="17" t="str">
        <f t="shared" si="119"/>
        <v>SARAH MOORE</v>
      </c>
      <c r="N890" s="20">
        <f t="shared" si="120"/>
        <v>794.952</v>
      </c>
      <c r="O890" s="20" t="str">
        <f t="shared" si="121"/>
        <v>Jan-2025</v>
      </c>
      <c r="P890" s="17">
        <f t="shared" si="122"/>
        <v>158.99039999999999</v>
      </c>
      <c r="Q890" s="17" t="str">
        <f t="shared" si="123"/>
        <v>Desk Furniture</v>
      </c>
      <c r="R890" s="17" t="str">
        <f>IF('sales data'!I890&lt;3000,"Low",IF('sales data'!I890&lt;7999, "Medium","High"))</f>
        <v>Low</v>
      </c>
      <c r="S890" s="17" t="str">
        <f t="shared" si="124"/>
        <v>Regular</v>
      </c>
      <c r="T890" s="17">
        <f t="shared" si="125"/>
        <v>1650.96</v>
      </c>
    </row>
    <row r="891" spans="1:20">
      <c r="A891">
        <v>2352</v>
      </c>
      <c r="B891" s="2">
        <v>45679</v>
      </c>
      <c r="C891" t="s">
        <v>772</v>
      </c>
      <c r="D891" t="s">
        <v>17</v>
      </c>
      <c r="E891" t="s">
        <v>20</v>
      </c>
      <c r="F891" t="s">
        <v>12</v>
      </c>
      <c r="G891">
        <v>4</v>
      </c>
      <c r="H891" s="20">
        <v>992.56</v>
      </c>
      <c r="I891">
        <v>3970.24</v>
      </c>
      <c r="J891" s="17" t="str">
        <f>IF('Main Data'!I891&gt;=5000,"High", "Low")</f>
        <v>Low</v>
      </c>
      <c r="K891" s="17">
        <f t="shared" si="117"/>
        <v>2025</v>
      </c>
      <c r="L891" s="17" t="str">
        <f t="shared" si="118"/>
        <v>Steven Mclaughlin</v>
      </c>
      <c r="M891" s="17" t="str">
        <f t="shared" si="119"/>
        <v>STEVEN MCLAUGHLIN</v>
      </c>
      <c r="N891" s="20">
        <f t="shared" si="120"/>
        <v>3573.2159999999999</v>
      </c>
      <c r="O891" s="20" t="str">
        <f t="shared" si="121"/>
        <v>Jan-2025</v>
      </c>
      <c r="P891" s="17">
        <f t="shared" si="122"/>
        <v>714.64319999999998</v>
      </c>
      <c r="Q891" s="17" t="str">
        <f t="shared" si="123"/>
        <v>Monitor Electronics</v>
      </c>
      <c r="R891" s="17" t="str">
        <f>IF('sales data'!I891&lt;3000,"Low",IF('sales data'!I891&lt;7999, "Medium","High"))</f>
        <v>Medium</v>
      </c>
      <c r="S891" s="17" t="str">
        <f t="shared" si="124"/>
        <v>First Timer</v>
      </c>
      <c r="T891" s="17">
        <f t="shared" si="125"/>
        <v>2611.9733333333334</v>
      </c>
    </row>
    <row r="892" spans="1:20">
      <c r="A892">
        <v>9229</v>
      </c>
      <c r="B892" s="2">
        <v>45680</v>
      </c>
      <c r="C892" t="s">
        <v>329</v>
      </c>
      <c r="D892" t="s">
        <v>31</v>
      </c>
      <c r="E892" t="s">
        <v>20</v>
      </c>
      <c r="F892" t="s">
        <v>15</v>
      </c>
      <c r="G892">
        <v>2</v>
      </c>
      <c r="H892" s="20">
        <v>307.95</v>
      </c>
      <c r="I892">
        <v>615.9</v>
      </c>
      <c r="J892" s="17" t="str">
        <f>IF('Main Data'!I892&gt;=5000,"High", "Low")</f>
        <v>Low</v>
      </c>
      <c r="K892" s="17">
        <f t="shared" si="117"/>
        <v>2025</v>
      </c>
      <c r="L892" s="17" t="str">
        <f t="shared" si="118"/>
        <v>Ronald Ware</v>
      </c>
      <c r="M892" s="17" t="str">
        <f t="shared" si="119"/>
        <v>RONALD WARE</v>
      </c>
      <c r="N892" s="20">
        <f t="shared" si="120"/>
        <v>554.30999999999995</v>
      </c>
      <c r="O892" s="20" t="str">
        <f t="shared" si="121"/>
        <v>Jan-2025</v>
      </c>
      <c r="P892" s="17">
        <f t="shared" si="122"/>
        <v>110.86199999999999</v>
      </c>
      <c r="Q892" s="17" t="str">
        <f t="shared" si="123"/>
        <v>Table Electronics</v>
      </c>
      <c r="R892" s="17" t="str">
        <f>IF('sales data'!I892&lt;3000,"Low",IF('sales data'!I892&lt;7999, "Medium","High"))</f>
        <v>Low</v>
      </c>
      <c r="S892" s="17" t="str">
        <f t="shared" si="124"/>
        <v>Regular</v>
      </c>
      <c r="T892" s="17">
        <f t="shared" si="125"/>
        <v>1823.1399999999996</v>
      </c>
    </row>
    <row r="893" spans="1:20">
      <c r="A893">
        <v>7904</v>
      </c>
      <c r="B893" s="2">
        <v>45680</v>
      </c>
      <c r="C893" t="s">
        <v>890</v>
      </c>
      <c r="D893" t="s">
        <v>10</v>
      </c>
      <c r="E893" t="s">
        <v>20</v>
      </c>
      <c r="F893" t="s">
        <v>26</v>
      </c>
      <c r="G893">
        <v>3</v>
      </c>
      <c r="H893" s="20">
        <v>459.83</v>
      </c>
      <c r="I893">
        <v>1379.49</v>
      </c>
      <c r="J893" s="17" t="str">
        <f>IF('Main Data'!I893&gt;=5000,"High", "Low")</f>
        <v>Low</v>
      </c>
      <c r="K893" s="17">
        <f t="shared" si="117"/>
        <v>2025</v>
      </c>
      <c r="L893" s="17" t="str">
        <f t="shared" si="118"/>
        <v>Keith Olsen</v>
      </c>
      <c r="M893" s="17" t="str">
        <f t="shared" si="119"/>
        <v>KEITH OLSEN</v>
      </c>
      <c r="N893" s="20">
        <f t="shared" si="120"/>
        <v>1241.5409999999999</v>
      </c>
      <c r="O893" s="20" t="str">
        <f t="shared" si="121"/>
        <v>Jan-2025</v>
      </c>
      <c r="P893" s="17">
        <f t="shared" si="122"/>
        <v>248.3082</v>
      </c>
      <c r="Q893" s="17" t="str">
        <f t="shared" si="123"/>
        <v>Printer Electronics</v>
      </c>
      <c r="R893" s="17" t="str">
        <f>IF('sales data'!I893&lt;3000,"Low",IF('sales data'!I893&lt;7999, "Medium","High"))</f>
        <v>Low</v>
      </c>
      <c r="S893" s="17" t="str">
        <f t="shared" si="124"/>
        <v>First Timer</v>
      </c>
      <c r="T893" s="17">
        <f t="shared" si="125"/>
        <v>1988.5433333333331</v>
      </c>
    </row>
    <row r="894" spans="1:20">
      <c r="A894">
        <v>8810</v>
      </c>
      <c r="B894" s="2">
        <v>45681</v>
      </c>
      <c r="C894" t="s">
        <v>230</v>
      </c>
      <c r="D894" t="s">
        <v>17</v>
      </c>
      <c r="E894" t="s">
        <v>11</v>
      </c>
      <c r="F894" t="s">
        <v>43</v>
      </c>
      <c r="G894">
        <v>4</v>
      </c>
      <c r="H894" s="20">
        <v>991.26</v>
      </c>
      <c r="I894">
        <v>3965.04</v>
      </c>
      <c r="J894" s="17" t="str">
        <f>IF('Main Data'!I894&gt;=5000,"High", "Low")</f>
        <v>Low</v>
      </c>
      <c r="K894" s="17">
        <f t="shared" si="117"/>
        <v>2025</v>
      </c>
      <c r="L894" s="17" t="str">
        <f t="shared" si="118"/>
        <v>Michelle Obrien</v>
      </c>
      <c r="M894" s="17" t="str">
        <f t="shared" si="119"/>
        <v>MICHELLE OBRIEN</v>
      </c>
      <c r="N894" s="20">
        <f t="shared" si="120"/>
        <v>3568.5360000000001</v>
      </c>
      <c r="O894" s="20" t="str">
        <f t="shared" si="121"/>
        <v>Jan-2025</v>
      </c>
      <c r="P894" s="17">
        <f t="shared" si="122"/>
        <v>713.70719999999994</v>
      </c>
      <c r="Q894" s="17" t="str">
        <f t="shared" si="123"/>
        <v>Chair Office Supplies</v>
      </c>
      <c r="R894" s="17" t="str">
        <f>IF('sales data'!I894&lt;3000,"Low",IF('sales data'!I894&lt;7999, "Medium","High"))</f>
        <v>Medium</v>
      </c>
      <c r="S894" s="17" t="str">
        <f t="shared" si="124"/>
        <v>Regular</v>
      </c>
      <c r="T894" s="17">
        <f t="shared" si="125"/>
        <v>1986.8100000000002</v>
      </c>
    </row>
    <row r="895" spans="1:20">
      <c r="A895">
        <v>4074</v>
      </c>
      <c r="B895" s="2">
        <v>45681</v>
      </c>
      <c r="C895" t="s">
        <v>472</v>
      </c>
      <c r="D895" t="s">
        <v>25</v>
      </c>
      <c r="E895" t="s">
        <v>14</v>
      </c>
      <c r="F895" t="s">
        <v>29</v>
      </c>
      <c r="G895">
        <v>1</v>
      </c>
      <c r="H895" s="20">
        <v>996.37</v>
      </c>
      <c r="I895">
        <v>996.37</v>
      </c>
      <c r="J895" s="17" t="str">
        <f>IF('Main Data'!I895&gt;=5000,"High", "Low")</f>
        <v>Low</v>
      </c>
      <c r="K895" s="17">
        <f t="shared" si="117"/>
        <v>2025</v>
      </c>
      <c r="L895" s="17" t="str">
        <f t="shared" si="118"/>
        <v>Kimberly Holland</v>
      </c>
      <c r="M895" s="17" t="str">
        <f t="shared" si="119"/>
        <v>KIMBERLY HOLLAND</v>
      </c>
      <c r="N895" s="20">
        <f t="shared" si="120"/>
        <v>896.73300000000006</v>
      </c>
      <c r="O895" s="20" t="str">
        <f t="shared" si="121"/>
        <v>Jan-2025</v>
      </c>
      <c r="P895" s="17">
        <f t="shared" si="122"/>
        <v>179.3466</v>
      </c>
      <c r="Q895" s="17" t="str">
        <f t="shared" si="123"/>
        <v>Desk Furniture</v>
      </c>
      <c r="R895" s="17" t="str">
        <f>IF('sales data'!I895&lt;3000,"Low",IF('sales data'!I895&lt;7999, "Medium","High"))</f>
        <v>Low</v>
      </c>
      <c r="S895" s="17" t="str">
        <f t="shared" si="124"/>
        <v>Regular</v>
      </c>
      <c r="T895" s="17">
        <f t="shared" si="125"/>
        <v>2113.6333333333332</v>
      </c>
    </row>
    <row r="896" spans="1:20">
      <c r="A896">
        <v>1652</v>
      </c>
      <c r="B896" s="2">
        <v>45682</v>
      </c>
      <c r="C896" t="s">
        <v>236</v>
      </c>
      <c r="D896" t="s">
        <v>10</v>
      </c>
      <c r="E896" t="s">
        <v>14</v>
      </c>
      <c r="F896" t="s">
        <v>29</v>
      </c>
      <c r="G896">
        <v>7</v>
      </c>
      <c r="H896" s="20">
        <v>238.36</v>
      </c>
      <c r="I896">
        <v>1668.52</v>
      </c>
      <c r="J896" s="17" t="str">
        <f>IF('Main Data'!I896&gt;=5000,"High", "Low")</f>
        <v>Low</v>
      </c>
      <c r="K896" s="17">
        <f t="shared" si="117"/>
        <v>2025</v>
      </c>
      <c r="L896" s="17" t="str">
        <f t="shared" si="118"/>
        <v>Victoria Romero</v>
      </c>
      <c r="M896" s="17" t="str">
        <f t="shared" si="119"/>
        <v>VICTORIA ROMERO</v>
      </c>
      <c r="N896" s="20">
        <f t="shared" si="120"/>
        <v>1501.6680000000001</v>
      </c>
      <c r="O896" s="20" t="str">
        <f t="shared" si="121"/>
        <v>Jan-2025</v>
      </c>
      <c r="P896" s="17">
        <f t="shared" si="122"/>
        <v>300.33359999999999</v>
      </c>
      <c r="Q896" s="17" t="str">
        <f t="shared" si="123"/>
        <v>Desk Furniture</v>
      </c>
      <c r="R896" s="17" t="str">
        <f>IF('sales data'!I896&lt;3000,"Low",IF('sales data'!I896&lt;7999, "Medium","High"))</f>
        <v>Low</v>
      </c>
      <c r="S896" s="17" t="str">
        <f t="shared" si="124"/>
        <v>Regular</v>
      </c>
      <c r="T896" s="17">
        <f t="shared" si="125"/>
        <v>2209.9766666666669</v>
      </c>
    </row>
    <row r="897" spans="1:20">
      <c r="A897">
        <v>4435</v>
      </c>
      <c r="B897" s="2">
        <v>45683</v>
      </c>
      <c r="C897" t="s">
        <v>438</v>
      </c>
      <c r="D897" t="s">
        <v>17</v>
      </c>
      <c r="E897" t="s">
        <v>14</v>
      </c>
      <c r="F897" t="s">
        <v>18</v>
      </c>
      <c r="G897">
        <v>4</v>
      </c>
      <c r="H897" s="20">
        <v>709.41</v>
      </c>
      <c r="I897">
        <v>2837.64</v>
      </c>
      <c r="J897" s="17" t="str">
        <f>IF('Main Data'!I897&gt;=5000,"High", "Low")</f>
        <v>Low</v>
      </c>
      <c r="K897" s="17">
        <f t="shared" si="117"/>
        <v>2025</v>
      </c>
      <c r="L897" s="17" t="str">
        <f t="shared" si="118"/>
        <v>Amber Garcia</v>
      </c>
      <c r="M897" s="17" t="str">
        <f t="shared" si="119"/>
        <v>AMBER GARCIA</v>
      </c>
      <c r="N897" s="20">
        <f t="shared" si="120"/>
        <v>2553.8759999999997</v>
      </c>
      <c r="O897" s="20" t="str">
        <f t="shared" si="121"/>
        <v>Jan-2025</v>
      </c>
      <c r="P897" s="17">
        <f t="shared" si="122"/>
        <v>510.77519999999998</v>
      </c>
      <c r="Q897" s="17" t="str">
        <f t="shared" si="123"/>
        <v>Pen Furniture</v>
      </c>
      <c r="R897" s="17" t="str">
        <f>IF('sales data'!I897&lt;3000,"Low",IF('sales data'!I897&lt;7999, "Medium","High"))</f>
        <v>Low</v>
      </c>
      <c r="S897" s="17" t="str">
        <f t="shared" si="124"/>
        <v>Regular</v>
      </c>
      <c r="T897" s="17">
        <f t="shared" si="125"/>
        <v>1834.1766666666665</v>
      </c>
    </row>
    <row r="898" spans="1:20">
      <c r="A898">
        <v>9056</v>
      </c>
      <c r="B898" s="2">
        <v>45683</v>
      </c>
      <c r="C898" t="s">
        <v>800</v>
      </c>
      <c r="D898" t="s">
        <v>31</v>
      </c>
      <c r="E898" t="s">
        <v>20</v>
      </c>
      <c r="F898" t="s">
        <v>35</v>
      </c>
      <c r="G898">
        <v>2</v>
      </c>
      <c r="H898" s="20">
        <v>216.43</v>
      </c>
      <c r="I898">
        <v>432.86</v>
      </c>
      <c r="J898" s="17" t="str">
        <f>IF('Main Data'!I898&gt;=5000,"High", "Low")</f>
        <v>Low</v>
      </c>
      <c r="K898" s="17">
        <f t="shared" si="117"/>
        <v>2025</v>
      </c>
      <c r="L898" s="17" t="str">
        <f t="shared" si="118"/>
        <v>Laura Howell</v>
      </c>
      <c r="M898" s="17" t="str">
        <f t="shared" si="119"/>
        <v>LAURA HOWELL</v>
      </c>
      <c r="N898" s="20">
        <f t="shared" si="120"/>
        <v>389.57400000000001</v>
      </c>
      <c r="O898" s="20" t="str">
        <f t="shared" si="121"/>
        <v>Jan-2025</v>
      </c>
      <c r="P898" s="17">
        <f t="shared" si="122"/>
        <v>77.9148</v>
      </c>
      <c r="Q898" s="17" t="str">
        <f t="shared" si="123"/>
        <v>Laptop Electronics</v>
      </c>
      <c r="R898" s="17" t="str">
        <f>IF('sales data'!I898&lt;3000,"Low",IF('sales data'!I898&lt;7999, "Medium","High"))</f>
        <v>Low</v>
      </c>
      <c r="S898" s="17" t="str">
        <f t="shared" si="124"/>
        <v>Regular</v>
      </c>
      <c r="T898" s="17">
        <f t="shared" si="125"/>
        <v>1646.34</v>
      </c>
    </row>
    <row r="899" spans="1:20">
      <c r="A899">
        <v>7159</v>
      </c>
      <c r="B899" s="2">
        <v>45684</v>
      </c>
      <c r="C899" t="s">
        <v>223</v>
      </c>
      <c r="D899" t="s">
        <v>31</v>
      </c>
      <c r="E899" t="s">
        <v>11</v>
      </c>
      <c r="F899" t="s">
        <v>29</v>
      </c>
      <c r="G899">
        <v>1</v>
      </c>
      <c r="H899" s="20">
        <v>788.48</v>
      </c>
      <c r="I899">
        <v>788.48</v>
      </c>
      <c r="J899" s="17" t="str">
        <f>IF('Main Data'!I899&gt;=5000,"High", "Low")</f>
        <v>Low</v>
      </c>
      <c r="K899" s="17">
        <f t="shared" ref="K899:K962" si="126">YEAR(B899)</f>
        <v>2025</v>
      </c>
      <c r="L899" s="17" t="str">
        <f t="shared" ref="L899:L962" si="127">PROPER(C899)</f>
        <v>William Clark</v>
      </c>
      <c r="M899" s="17" t="str">
        <f t="shared" ref="M899:M962" si="128">UPPER(C899)</f>
        <v>WILLIAM CLARK</v>
      </c>
      <c r="N899" s="20">
        <f t="shared" ref="N899:N962" si="129">G899*(H899*0.9)</f>
        <v>709.63200000000006</v>
      </c>
      <c r="O899" s="20" t="str">
        <f t="shared" ref="O899:O962" si="130">TEXT((B899),"mmm-yyyy")</f>
        <v>Jan-2025</v>
      </c>
      <c r="P899" s="17">
        <f t="shared" ref="P899:P962" si="131">I899*18%</f>
        <v>141.9264</v>
      </c>
      <c r="Q899" s="17" t="str">
        <f t="shared" ref="Q899:Q962" si="132">CONCATENATE(F899," ",E899)</f>
        <v>Desk Office Supplies</v>
      </c>
      <c r="R899" s="17" t="str">
        <f>IF('sales data'!I899&lt;3000,"Low",IF('sales data'!I899&lt;7999, "Medium","High"))</f>
        <v>Low</v>
      </c>
      <c r="S899" s="17" t="str">
        <f t="shared" ref="S899:S962" si="133">IF(A899=_xlfn.MINIFS($A$3:$A$1001, $B$2:$B$1000, B899), "First Timer", "Regular")</f>
        <v>Regular</v>
      </c>
      <c r="T899" s="17">
        <f t="shared" si="125"/>
        <v>1352.9933333333333</v>
      </c>
    </row>
    <row r="900" spans="1:20">
      <c r="A900">
        <v>4690</v>
      </c>
      <c r="B900" s="2">
        <v>45685</v>
      </c>
      <c r="C900" t="s">
        <v>16</v>
      </c>
      <c r="D900" t="s">
        <v>17</v>
      </c>
      <c r="E900" t="s">
        <v>14</v>
      </c>
      <c r="F900" t="s">
        <v>18</v>
      </c>
      <c r="G900">
        <v>8</v>
      </c>
      <c r="H900" s="20">
        <v>29.51</v>
      </c>
      <c r="I900">
        <v>236.08</v>
      </c>
      <c r="J900" s="17" t="str">
        <f>IF('Main Data'!I900&gt;=5000,"High", "Low")</f>
        <v>Low</v>
      </c>
      <c r="K900" s="17">
        <f t="shared" si="126"/>
        <v>2025</v>
      </c>
      <c r="L900" s="17" t="str">
        <f t="shared" si="127"/>
        <v>Patrick Anderson</v>
      </c>
      <c r="M900" s="17" t="str">
        <f t="shared" si="128"/>
        <v>PATRICK ANDERSON</v>
      </c>
      <c r="N900" s="20">
        <f t="shared" si="129"/>
        <v>212.47200000000001</v>
      </c>
      <c r="O900" s="20" t="str">
        <f t="shared" si="130"/>
        <v>Jan-2025</v>
      </c>
      <c r="P900" s="17">
        <f t="shared" si="131"/>
        <v>42.494399999999999</v>
      </c>
      <c r="Q900" s="17" t="str">
        <f t="shared" si="132"/>
        <v>Pen Furniture</v>
      </c>
      <c r="R900" s="17" t="str">
        <f>IF('sales data'!I900&lt;3000,"Low",IF('sales data'!I900&lt;7999, "Medium","High"))</f>
        <v>Low</v>
      </c>
      <c r="S900" s="17" t="str">
        <f t="shared" si="133"/>
        <v>Regular</v>
      </c>
      <c r="T900" s="17">
        <f t="shared" si="125"/>
        <v>485.80666666666667</v>
      </c>
    </row>
    <row r="901" spans="1:20">
      <c r="A901">
        <v>9764</v>
      </c>
      <c r="B901" s="2">
        <v>45685</v>
      </c>
      <c r="C901" t="s">
        <v>698</v>
      </c>
      <c r="D901" t="s">
        <v>17</v>
      </c>
      <c r="E901" t="s">
        <v>11</v>
      </c>
      <c r="F901" t="s">
        <v>12</v>
      </c>
      <c r="G901">
        <v>6</v>
      </c>
      <c r="H901" s="20">
        <v>282.06</v>
      </c>
      <c r="I901">
        <v>1692.36</v>
      </c>
      <c r="J901" s="17" t="str">
        <f>IF('Main Data'!I901&gt;=5000,"High", "Low")</f>
        <v>Low</v>
      </c>
      <c r="K901" s="17">
        <f t="shared" si="126"/>
        <v>2025</v>
      </c>
      <c r="L901" s="17" t="str">
        <f t="shared" si="127"/>
        <v>Melissa Morgan</v>
      </c>
      <c r="M901" s="17" t="str">
        <f t="shared" si="128"/>
        <v>MELISSA MORGAN</v>
      </c>
      <c r="N901" s="20">
        <f t="shared" si="129"/>
        <v>1523.124</v>
      </c>
      <c r="O901" s="20" t="str">
        <f t="shared" si="130"/>
        <v>Jan-2025</v>
      </c>
      <c r="P901" s="17">
        <f t="shared" si="131"/>
        <v>304.62479999999999</v>
      </c>
      <c r="Q901" s="17" t="str">
        <f t="shared" si="132"/>
        <v>Monitor Office Supplies</v>
      </c>
      <c r="R901" s="17" t="str">
        <f>IF('sales data'!I901&lt;3000,"Low",IF('sales data'!I901&lt;7999, "Medium","High"))</f>
        <v>Low</v>
      </c>
      <c r="S901" s="17" t="str">
        <f t="shared" si="133"/>
        <v>Regular</v>
      </c>
      <c r="T901" s="17">
        <f t="shared" ref="T901:T964" si="134">AVERAGE(I899,I900,I901)</f>
        <v>905.64</v>
      </c>
    </row>
    <row r="902" spans="1:20">
      <c r="A902">
        <v>8690</v>
      </c>
      <c r="B902" s="2">
        <v>45686</v>
      </c>
      <c r="C902" t="s">
        <v>142</v>
      </c>
      <c r="D902" t="s">
        <v>31</v>
      </c>
      <c r="E902" t="s">
        <v>11</v>
      </c>
      <c r="F902" t="s">
        <v>43</v>
      </c>
      <c r="G902">
        <v>3</v>
      </c>
      <c r="H902" s="20">
        <v>950.73</v>
      </c>
      <c r="I902">
        <v>2852.19</v>
      </c>
      <c r="J902" s="17" t="str">
        <f>IF('Main Data'!I902&gt;=5000,"High", "Low")</f>
        <v>Low</v>
      </c>
      <c r="K902" s="17">
        <f t="shared" si="126"/>
        <v>2025</v>
      </c>
      <c r="L902" s="17" t="str">
        <f t="shared" si="127"/>
        <v>Elizabeth Mclean</v>
      </c>
      <c r="M902" s="17" t="str">
        <f t="shared" si="128"/>
        <v>ELIZABETH MCLEAN</v>
      </c>
      <c r="N902" s="20">
        <f t="shared" si="129"/>
        <v>2566.971</v>
      </c>
      <c r="O902" s="20" t="str">
        <f t="shared" si="130"/>
        <v>Jan-2025</v>
      </c>
      <c r="P902" s="17">
        <f t="shared" si="131"/>
        <v>513.39419999999996</v>
      </c>
      <c r="Q902" s="17" t="str">
        <f t="shared" si="132"/>
        <v>Chair Office Supplies</v>
      </c>
      <c r="R902" s="17" t="str">
        <f>IF('sales data'!I902&lt;3000,"Low",IF('sales data'!I902&lt;7999, "Medium","High"))</f>
        <v>Low</v>
      </c>
      <c r="S902" s="17" t="str">
        <f t="shared" si="133"/>
        <v>Regular</v>
      </c>
      <c r="T902" s="17">
        <f t="shared" si="134"/>
        <v>1593.5433333333333</v>
      </c>
    </row>
    <row r="903" spans="1:20">
      <c r="A903">
        <v>3315</v>
      </c>
      <c r="B903" s="2">
        <v>45686</v>
      </c>
      <c r="C903" t="s">
        <v>253</v>
      </c>
      <c r="D903" t="s">
        <v>10</v>
      </c>
      <c r="E903" t="s">
        <v>20</v>
      </c>
      <c r="F903" t="s">
        <v>26</v>
      </c>
      <c r="G903">
        <v>8</v>
      </c>
      <c r="H903" s="20">
        <v>232.2</v>
      </c>
      <c r="I903">
        <v>1857.6</v>
      </c>
      <c r="J903" s="17" t="str">
        <f>IF('Main Data'!I903&gt;=5000,"High", "Low")</f>
        <v>Low</v>
      </c>
      <c r="K903" s="17">
        <f t="shared" si="126"/>
        <v>2025</v>
      </c>
      <c r="L903" s="17" t="str">
        <f t="shared" si="127"/>
        <v>Kara Walsh</v>
      </c>
      <c r="M903" s="17" t="str">
        <f t="shared" si="128"/>
        <v>KARA WALSH</v>
      </c>
      <c r="N903" s="20">
        <f t="shared" si="129"/>
        <v>1671.84</v>
      </c>
      <c r="O903" s="20" t="str">
        <f t="shared" si="130"/>
        <v>Jan-2025</v>
      </c>
      <c r="P903" s="17">
        <f t="shared" si="131"/>
        <v>334.36799999999999</v>
      </c>
      <c r="Q903" s="17" t="str">
        <f t="shared" si="132"/>
        <v>Printer Electronics</v>
      </c>
      <c r="R903" s="17" t="str">
        <f>IF('sales data'!I903&lt;3000,"Low",IF('sales data'!I903&lt;7999, "Medium","High"))</f>
        <v>Low</v>
      </c>
      <c r="S903" s="17" t="str">
        <f t="shared" si="133"/>
        <v>First Timer</v>
      </c>
      <c r="T903" s="17">
        <f t="shared" si="134"/>
        <v>2134.0499999999997</v>
      </c>
    </row>
    <row r="904" spans="1:20">
      <c r="A904">
        <v>4505</v>
      </c>
      <c r="B904" s="2">
        <v>45686</v>
      </c>
      <c r="C904" t="s">
        <v>538</v>
      </c>
      <c r="D904" t="s">
        <v>10</v>
      </c>
      <c r="E904" t="s">
        <v>14</v>
      </c>
      <c r="F904" t="s">
        <v>26</v>
      </c>
      <c r="G904">
        <v>5</v>
      </c>
      <c r="H904" s="20">
        <v>175.94</v>
      </c>
      <c r="I904">
        <v>879.7</v>
      </c>
      <c r="J904" s="17" t="str">
        <f>IF('Main Data'!I904&gt;=5000,"High", "Low")</f>
        <v>Low</v>
      </c>
      <c r="K904" s="17">
        <f t="shared" si="126"/>
        <v>2025</v>
      </c>
      <c r="L904" s="17" t="str">
        <f t="shared" si="127"/>
        <v>Danny Burns</v>
      </c>
      <c r="M904" s="17" t="str">
        <f t="shared" si="128"/>
        <v>DANNY BURNS</v>
      </c>
      <c r="N904" s="20">
        <f t="shared" si="129"/>
        <v>791.73</v>
      </c>
      <c r="O904" s="20" t="str">
        <f t="shared" si="130"/>
        <v>Jan-2025</v>
      </c>
      <c r="P904" s="17">
        <f t="shared" si="131"/>
        <v>158.346</v>
      </c>
      <c r="Q904" s="17" t="str">
        <f t="shared" si="132"/>
        <v>Printer Furniture</v>
      </c>
      <c r="R904" s="17" t="str">
        <f>IF('sales data'!I904&lt;3000,"Low",IF('sales data'!I904&lt;7999, "Medium","High"))</f>
        <v>Low</v>
      </c>
      <c r="S904" s="17" t="str">
        <f t="shared" si="133"/>
        <v>Regular</v>
      </c>
      <c r="T904" s="17">
        <f t="shared" si="134"/>
        <v>1863.1633333333332</v>
      </c>
    </row>
    <row r="905" spans="1:20">
      <c r="A905">
        <v>6843</v>
      </c>
      <c r="B905" s="2">
        <v>45687</v>
      </c>
      <c r="C905" t="s">
        <v>184</v>
      </c>
      <c r="D905" t="s">
        <v>25</v>
      </c>
      <c r="E905" t="s">
        <v>11</v>
      </c>
      <c r="F905" t="s">
        <v>26</v>
      </c>
      <c r="G905">
        <v>2</v>
      </c>
      <c r="H905" s="20">
        <v>544.1</v>
      </c>
      <c r="I905">
        <v>1088.2</v>
      </c>
      <c r="J905" s="17" t="str">
        <f>IF('Main Data'!I905&gt;=5000,"High", "Low")</f>
        <v>Low</v>
      </c>
      <c r="K905" s="17">
        <f t="shared" si="126"/>
        <v>2025</v>
      </c>
      <c r="L905" s="17" t="str">
        <f t="shared" si="127"/>
        <v>Timothy Shelton</v>
      </c>
      <c r="M905" s="17" t="str">
        <f t="shared" si="128"/>
        <v>TIMOTHY SHELTON</v>
      </c>
      <c r="N905" s="20">
        <f t="shared" si="129"/>
        <v>979.38000000000011</v>
      </c>
      <c r="O905" s="20" t="str">
        <f t="shared" si="130"/>
        <v>Jan-2025</v>
      </c>
      <c r="P905" s="17">
        <f t="shared" si="131"/>
        <v>195.876</v>
      </c>
      <c r="Q905" s="17" t="str">
        <f t="shared" si="132"/>
        <v>Printer Office Supplies</v>
      </c>
      <c r="R905" s="17" t="str">
        <f>IF('sales data'!I905&lt;3000,"Low",IF('sales data'!I905&lt;7999, "Medium","High"))</f>
        <v>Low</v>
      </c>
      <c r="S905" s="17" t="str">
        <f t="shared" si="133"/>
        <v>Regular</v>
      </c>
      <c r="T905" s="17">
        <f t="shared" si="134"/>
        <v>1275.1666666666667</v>
      </c>
    </row>
    <row r="906" spans="1:20">
      <c r="A906">
        <v>1179</v>
      </c>
      <c r="B906" s="2">
        <v>45687</v>
      </c>
      <c r="C906" t="s">
        <v>338</v>
      </c>
      <c r="D906" t="s">
        <v>17</v>
      </c>
      <c r="E906" t="s">
        <v>14</v>
      </c>
      <c r="F906" t="s">
        <v>15</v>
      </c>
      <c r="G906">
        <v>3</v>
      </c>
      <c r="H906" s="20">
        <v>969.19</v>
      </c>
      <c r="I906">
        <v>2907.57</v>
      </c>
      <c r="J906" s="17" t="str">
        <f>IF('Main Data'!I906&gt;=5000,"High", "Low")</f>
        <v>Low</v>
      </c>
      <c r="K906" s="17">
        <f t="shared" si="126"/>
        <v>2025</v>
      </c>
      <c r="L906" s="17" t="str">
        <f t="shared" si="127"/>
        <v>Grant Arnold</v>
      </c>
      <c r="M906" s="17" t="str">
        <f t="shared" si="128"/>
        <v>GRANT ARNOLD</v>
      </c>
      <c r="N906" s="20">
        <f t="shared" si="129"/>
        <v>2616.8130000000001</v>
      </c>
      <c r="O906" s="20" t="str">
        <f t="shared" si="130"/>
        <v>Jan-2025</v>
      </c>
      <c r="P906" s="17">
        <f t="shared" si="131"/>
        <v>523.36260000000004</v>
      </c>
      <c r="Q906" s="17" t="str">
        <f t="shared" si="132"/>
        <v>Table Furniture</v>
      </c>
      <c r="R906" s="17" t="str">
        <f>IF('sales data'!I906&lt;3000,"Low",IF('sales data'!I906&lt;7999, "Medium","High"))</f>
        <v>Low</v>
      </c>
      <c r="S906" s="17" t="str">
        <f t="shared" si="133"/>
        <v>First Timer</v>
      </c>
      <c r="T906" s="17">
        <f t="shared" si="134"/>
        <v>1625.1566666666668</v>
      </c>
    </row>
    <row r="907" spans="1:20">
      <c r="A907">
        <v>3589</v>
      </c>
      <c r="B907" s="2">
        <v>45687</v>
      </c>
      <c r="C907" t="s">
        <v>457</v>
      </c>
      <c r="D907" t="s">
        <v>10</v>
      </c>
      <c r="E907" t="s">
        <v>11</v>
      </c>
      <c r="F907" t="s">
        <v>18</v>
      </c>
      <c r="G907">
        <v>8</v>
      </c>
      <c r="H907" s="20">
        <v>90.81</v>
      </c>
      <c r="I907">
        <v>726.48</v>
      </c>
      <c r="J907" s="17" t="str">
        <f>IF('Main Data'!I907&gt;=5000,"High", "Low")</f>
        <v>Low</v>
      </c>
      <c r="K907" s="17">
        <f t="shared" si="126"/>
        <v>2025</v>
      </c>
      <c r="L907" s="17" t="str">
        <f t="shared" si="127"/>
        <v>Alan Romero</v>
      </c>
      <c r="M907" s="17" t="str">
        <f t="shared" si="128"/>
        <v>ALAN ROMERO</v>
      </c>
      <c r="N907" s="20">
        <f t="shared" si="129"/>
        <v>653.83199999999999</v>
      </c>
      <c r="O907" s="20" t="str">
        <f t="shared" si="130"/>
        <v>Jan-2025</v>
      </c>
      <c r="P907" s="17">
        <f t="shared" si="131"/>
        <v>130.7664</v>
      </c>
      <c r="Q907" s="17" t="str">
        <f t="shared" si="132"/>
        <v>Pen Office Supplies</v>
      </c>
      <c r="R907" s="17" t="str">
        <f>IF('sales data'!I907&lt;3000,"Low",IF('sales data'!I907&lt;7999, "Medium","High"))</f>
        <v>Low</v>
      </c>
      <c r="S907" s="17" t="str">
        <f t="shared" si="133"/>
        <v>Regular</v>
      </c>
      <c r="T907" s="17">
        <f t="shared" si="134"/>
        <v>1574.0833333333333</v>
      </c>
    </row>
    <row r="908" spans="1:20">
      <c r="A908">
        <v>3992</v>
      </c>
      <c r="B908" s="2">
        <v>45689</v>
      </c>
      <c r="C908" t="s">
        <v>513</v>
      </c>
      <c r="D908" t="s">
        <v>25</v>
      </c>
      <c r="E908" t="s">
        <v>20</v>
      </c>
      <c r="F908" t="s">
        <v>26</v>
      </c>
      <c r="G908">
        <v>9</v>
      </c>
      <c r="H908" s="20">
        <v>450.85</v>
      </c>
      <c r="I908">
        <v>4057.65</v>
      </c>
      <c r="J908" s="17" t="str">
        <f>IF('Main Data'!I908&gt;=5000,"High", "Low")</f>
        <v>Low</v>
      </c>
      <c r="K908" s="17">
        <f t="shared" si="126"/>
        <v>2025</v>
      </c>
      <c r="L908" s="17" t="str">
        <f t="shared" si="127"/>
        <v>George Scott Phd</v>
      </c>
      <c r="M908" s="17" t="str">
        <f t="shared" si="128"/>
        <v>GEORGE SCOTT PHD</v>
      </c>
      <c r="N908" s="20">
        <f t="shared" si="129"/>
        <v>3651.8850000000002</v>
      </c>
      <c r="O908" s="20" t="str">
        <f t="shared" si="130"/>
        <v>Feb-2025</v>
      </c>
      <c r="P908" s="17">
        <f t="shared" si="131"/>
        <v>730.37699999999995</v>
      </c>
      <c r="Q908" s="17" t="str">
        <f t="shared" si="132"/>
        <v>Printer Electronics</v>
      </c>
      <c r="R908" s="17" t="str">
        <f>IF('sales data'!I908&lt;3000,"Low",IF('sales data'!I908&lt;7999, "Medium","High"))</f>
        <v>Medium</v>
      </c>
      <c r="S908" s="17" t="str">
        <f t="shared" si="133"/>
        <v>Regular</v>
      </c>
      <c r="T908" s="17">
        <f t="shared" si="134"/>
        <v>2563.9</v>
      </c>
    </row>
    <row r="909" spans="1:20">
      <c r="A909">
        <v>7757</v>
      </c>
      <c r="B909" s="2">
        <v>45689</v>
      </c>
      <c r="C909" t="s">
        <v>817</v>
      </c>
      <c r="D909" t="s">
        <v>25</v>
      </c>
      <c r="E909" t="s">
        <v>14</v>
      </c>
      <c r="F909" t="s">
        <v>21</v>
      </c>
      <c r="G909">
        <v>5</v>
      </c>
      <c r="H909" s="20">
        <v>141.19999999999999</v>
      </c>
      <c r="I909">
        <v>706</v>
      </c>
      <c r="J909" s="17" t="str">
        <f>IF('Main Data'!I909&gt;=5000,"High", "Low")</f>
        <v>Low</v>
      </c>
      <c r="K909" s="17">
        <f t="shared" si="126"/>
        <v>2025</v>
      </c>
      <c r="L909" s="17" t="str">
        <f t="shared" si="127"/>
        <v>Joseph Miller</v>
      </c>
      <c r="M909" s="17" t="str">
        <f t="shared" si="128"/>
        <v>JOSEPH MILLER</v>
      </c>
      <c r="N909" s="20">
        <f t="shared" si="129"/>
        <v>635.4</v>
      </c>
      <c r="O909" s="20" t="str">
        <f t="shared" si="130"/>
        <v>Feb-2025</v>
      </c>
      <c r="P909" s="17">
        <f t="shared" si="131"/>
        <v>127.08</v>
      </c>
      <c r="Q909" s="17" t="str">
        <f t="shared" si="132"/>
        <v>Notebook Furniture</v>
      </c>
      <c r="R909" s="17" t="str">
        <f>IF('sales data'!I909&lt;3000,"Low",IF('sales data'!I909&lt;7999, "Medium","High"))</f>
        <v>Low</v>
      </c>
      <c r="S909" s="17" t="str">
        <f t="shared" si="133"/>
        <v>Regular</v>
      </c>
      <c r="T909" s="17">
        <f t="shared" si="134"/>
        <v>1830.0433333333333</v>
      </c>
    </row>
    <row r="910" spans="1:20">
      <c r="A910">
        <v>5303</v>
      </c>
      <c r="B910" s="2">
        <v>45690</v>
      </c>
      <c r="C910" t="s">
        <v>203</v>
      </c>
      <c r="D910" t="s">
        <v>10</v>
      </c>
      <c r="E910" t="s">
        <v>11</v>
      </c>
      <c r="F910" t="s">
        <v>29</v>
      </c>
      <c r="G910">
        <v>2</v>
      </c>
      <c r="H910" s="20">
        <v>631.23</v>
      </c>
      <c r="I910">
        <v>1262.46</v>
      </c>
      <c r="J910" s="17" t="str">
        <f>IF('Main Data'!I910&gt;=5000,"High", "Low")</f>
        <v>Low</v>
      </c>
      <c r="K910" s="17">
        <f t="shared" si="126"/>
        <v>2025</v>
      </c>
      <c r="L910" s="17" t="str">
        <f t="shared" si="127"/>
        <v>Melissa Santiago</v>
      </c>
      <c r="M910" s="17" t="str">
        <f t="shared" si="128"/>
        <v>MELISSA SANTIAGO</v>
      </c>
      <c r="N910" s="20">
        <f t="shared" si="129"/>
        <v>1136.2140000000002</v>
      </c>
      <c r="O910" s="20" t="str">
        <f t="shared" si="130"/>
        <v>Feb-2025</v>
      </c>
      <c r="P910" s="17">
        <f t="shared" si="131"/>
        <v>227.24279999999999</v>
      </c>
      <c r="Q910" s="17" t="str">
        <f t="shared" si="132"/>
        <v>Desk Office Supplies</v>
      </c>
      <c r="R910" s="17" t="str">
        <f>IF('sales data'!I910&lt;3000,"Low",IF('sales data'!I910&lt;7999, "Medium","High"))</f>
        <v>Low</v>
      </c>
      <c r="S910" s="17" t="str">
        <f t="shared" si="133"/>
        <v>Regular</v>
      </c>
      <c r="T910" s="17">
        <f t="shared" si="134"/>
        <v>2008.7033333333331</v>
      </c>
    </row>
    <row r="911" spans="1:20">
      <c r="A911">
        <v>7681</v>
      </c>
      <c r="B911" s="2">
        <v>45690</v>
      </c>
      <c r="C911" t="s">
        <v>370</v>
      </c>
      <c r="D911" t="s">
        <v>31</v>
      </c>
      <c r="E911" t="s">
        <v>20</v>
      </c>
      <c r="F911" t="s">
        <v>15</v>
      </c>
      <c r="G911">
        <v>5</v>
      </c>
      <c r="H911" s="20">
        <v>237.66</v>
      </c>
      <c r="I911">
        <v>1188.3</v>
      </c>
      <c r="J911" s="17" t="str">
        <f>IF('Main Data'!I911&gt;=5000,"High", "Low")</f>
        <v>Low</v>
      </c>
      <c r="K911" s="17">
        <f t="shared" si="126"/>
        <v>2025</v>
      </c>
      <c r="L911" s="17" t="str">
        <f t="shared" si="127"/>
        <v>Emily Gomez</v>
      </c>
      <c r="M911" s="17" t="str">
        <f t="shared" si="128"/>
        <v>EMILY GOMEZ</v>
      </c>
      <c r="N911" s="20">
        <f t="shared" si="129"/>
        <v>1069.47</v>
      </c>
      <c r="O911" s="20" t="str">
        <f t="shared" si="130"/>
        <v>Feb-2025</v>
      </c>
      <c r="P911" s="17">
        <f t="shared" si="131"/>
        <v>213.89399999999998</v>
      </c>
      <c r="Q911" s="17" t="str">
        <f t="shared" si="132"/>
        <v>Table Electronics</v>
      </c>
      <c r="R911" s="17" t="str">
        <f>IF('sales data'!I911&lt;3000,"Low",IF('sales data'!I911&lt;7999, "Medium","High"))</f>
        <v>Low</v>
      </c>
      <c r="S911" s="17" t="str">
        <f t="shared" si="133"/>
        <v>Regular</v>
      </c>
      <c r="T911" s="17">
        <f t="shared" si="134"/>
        <v>1052.2533333333333</v>
      </c>
    </row>
    <row r="912" spans="1:20">
      <c r="A912">
        <v>8226</v>
      </c>
      <c r="B912" s="2">
        <v>45690</v>
      </c>
      <c r="C912" t="s">
        <v>265</v>
      </c>
      <c r="D912" t="s">
        <v>17</v>
      </c>
      <c r="E912" t="s">
        <v>14</v>
      </c>
      <c r="F912" t="s">
        <v>35</v>
      </c>
      <c r="G912">
        <v>5</v>
      </c>
      <c r="H912" s="20">
        <v>667.17</v>
      </c>
      <c r="I912">
        <v>3335.85</v>
      </c>
      <c r="J912" s="17" t="str">
        <f>IF('Main Data'!I912&gt;=5000,"High", "Low")</f>
        <v>Low</v>
      </c>
      <c r="K912" s="17">
        <f t="shared" si="126"/>
        <v>2025</v>
      </c>
      <c r="L912" s="17" t="str">
        <f t="shared" si="127"/>
        <v>Christopher Jones</v>
      </c>
      <c r="M912" s="17" t="str">
        <f t="shared" si="128"/>
        <v>CHRISTOPHER JONES</v>
      </c>
      <c r="N912" s="20">
        <f t="shared" si="129"/>
        <v>3002.2649999999999</v>
      </c>
      <c r="O912" s="20" t="str">
        <f t="shared" si="130"/>
        <v>Feb-2025</v>
      </c>
      <c r="P912" s="17">
        <f t="shared" si="131"/>
        <v>600.45299999999997</v>
      </c>
      <c r="Q912" s="17" t="str">
        <f t="shared" si="132"/>
        <v>Laptop Furniture</v>
      </c>
      <c r="R912" s="17" t="str">
        <f>IF('sales data'!I912&lt;3000,"Low",IF('sales data'!I912&lt;7999, "Medium","High"))</f>
        <v>Medium</v>
      </c>
      <c r="S912" s="17" t="str">
        <f t="shared" si="133"/>
        <v>Regular</v>
      </c>
      <c r="T912" s="17">
        <f t="shared" si="134"/>
        <v>1928.8700000000001</v>
      </c>
    </row>
    <row r="913" spans="1:20">
      <c r="A913">
        <v>8565</v>
      </c>
      <c r="B913" s="2">
        <v>45690</v>
      </c>
      <c r="C913" t="s">
        <v>844</v>
      </c>
      <c r="D913" t="s">
        <v>17</v>
      </c>
      <c r="E913" t="s">
        <v>20</v>
      </c>
      <c r="F913" t="s">
        <v>26</v>
      </c>
      <c r="G913">
        <v>1</v>
      </c>
      <c r="H913" s="20">
        <v>465.2</v>
      </c>
      <c r="I913">
        <v>465.2</v>
      </c>
      <c r="J913" s="17" t="str">
        <f>IF('Main Data'!I913&gt;=5000,"High", "Low")</f>
        <v>Low</v>
      </c>
      <c r="K913" s="17">
        <f t="shared" si="126"/>
        <v>2025</v>
      </c>
      <c r="L913" s="17" t="str">
        <f t="shared" si="127"/>
        <v>Joshua Gay</v>
      </c>
      <c r="M913" s="17" t="str">
        <f t="shared" si="128"/>
        <v>JOSHUA GAY</v>
      </c>
      <c r="N913" s="20">
        <f t="shared" si="129"/>
        <v>418.68</v>
      </c>
      <c r="O913" s="20" t="str">
        <f t="shared" si="130"/>
        <v>Feb-2025</v>
      </c>
      <c r="P913" s="17">
        <f t="shared" si="131"/>
        <v>83.73599999999999</v>
      </c>
      <c r="Q913" s="17" t="str">
        <f t="shared" si="132"/>
        <v>Printer Electronics</v>
      </c>
      <c r="R913" s="17" t="str">
        <f>IF('sales data'!I913&lt;3000,"Low",IF('sales data'!I913&lt;7999, "Medium","High"))</f>
        <v>Low</v>
      </c>
      <c r="S913" s="17" t="str">
        <f t="shared" si="133"/>
        <v>Regular</v>
      </c>
      <c r="T913" s="17">
        <f t="shared" si="134"/>
        <v>1663.1166666666666</v>
      </c>
    </row>
    <row r="914" spans="1:20">
      <c r="A914">
        <v>3196</v>
      </c>
      <c r="B914" s="2">
        <v>45691</v>
      </c>
      <c r="C914" t="s">
        <v>44</v>
      </c>
      <c r="D914" t="s">
        <v>17</v>
      </c>
      <c r="E914" t="s">
        <v>20</v>
      </c>
      <c r="F914" t="s">
        <v>18</v>
      </c>
      <c r="G914">
        <v>1</v>
      </c>
      <c r="H914" s="20">
        <v>215.81</v>
      </c>
      <c r="I914">
        <v>215.81</v>
      </c>
      <c r="J914" s="17" t="str">
        <f>IF('Main Data'!I914&gt;=5000,"High", "Low")</f>
        <v>Low</v>
      </c>
      <c r="K914" s="17">
        <f t="shared" si="126"/>
        <v>2025</v>
      </c>
      <c r="L914" s="17" t="str">
        <f t="shared" si="127"/>
        <v>Jason Garcia</v>
      </c>
      <c r="M914" s="17" t="str">
        <f t="shared" si="128"/>
        <v>JASON GARCIA</v>
      </c>
      <c r="N914" s="20">
        <f t="shared" si="129"/>
        <v>194.22900000000001</v>
      </c>
      <c r="O914" s="20" t="str">
        <f t="shared" si="130"/>
        <v>Feb-2025</v>
      </c>
      <c r="P914" s="17">
        <f t="shared" si="131"/>
        <v>38.845799999999997</v>
      </c>
      <c r="Q914" s="17" t="str">
        <f t="shared" si="132"/>
        <v>Pen Electronics</v>
      </c>
      <c r="R914" s="17" t="str">
        <f>IF('sales data'!I914&lt;3000,"Low",IF('sales data'!I914&lt;7999, "Medium","High"))</f>
        <v>Low</v>
      </c>
      <c r="S914" s="17" t="str">
        <f t="shared" si="133"/>
        <v>Regular</v>
      </c>
      <c r="T914" s="17">
        <f t="shared" si="134"/>
        <v>1338.9533333333331</v>
      </c>
    </row>
    <row r="915" spans="1:20">
      <c r="A915">
        <v>8434</v>
      </c>
      <c r="B915" s="2">
        <v>45691</v>
      </c>
      <c r="C915" t="s">
        <v>803</v>
      </c>
      <c r="D915" t="s">
        <v>17</v>
      </c>
      <c r="E915" t="s">
        <v>14</v>
      </c>
      <c r="F915" t="s">
        <v>35</v>
      </c>
      <c r="G915">
        <v>7</v>
      </c>
      <c r="H915" s="20">
        <v>819.28</v>
      </c>
      <c r="I915">
        <v>5734.96</v>
      </c>
      <c r="J915" s="17" t="str">
        <f>IF('Main Data'!I915&gt;=5000,"High", "Low")</f>
        <v>High</v>
      </c>
      <c r="K915" s="17">
        <f t="shared" si="126"/>
        <v>2025</v>
      </c>
      <c r="L915" s="17" t="str">
        <f t="shared" si="127"/>
        <v>Mr. Tyler Guerra</v>
      </c>
      <c r="M915" s="17" t="str">
        <f t="shared" si="128"/>
        <v>MR. TYLER GUERRA</v>
      </c>
      <c r="N915" s="20">
        <f t="shared" si="129"/>
        <v>5161.4639999999999</v>
      </c>
      <c r="O915" s="20" t="str">
        <f t="shared" si="130"/>
        <v>Feb-2025</v>
      </c>
      <c r="P915" s="17">
        <f t="shared" si="131"/>
        <v>1032.2927999999999</v>
      </c>
      <c r="Q915" s="17" t="str">
        <f t="shared" si="132"/>
        <v>Laptop Furniture</v>
      </c>
      <c r="R915" s="17" t="str">
        <f>IF('sales data'!I915&lt;3000,"Low",IF('sales data'!I915&lt;7999, "Medium","High"))</f>
        <v>Medium</v>
      </c>
      <c r="S915" s="17" t="str">
        <f t="shared" si="133"/>
        <v>Regular</v>
      </c>
      <c r="T915" s="17">
        <f t="shared" si="134"/>
        <v>2138.6566666666668</v>
      </c>
    </row>
    <row r="916" spans="1:20">
      <c r="A916">
        <v>4470</v>
      </c>
      <c r="B916" s="2">
        <v>45691</v>
      </c>
      <c r="C916" t="s">
        <v>880</v>
      </c>
      <c r="D916" t="s">
        <v>25</v>
      </c>
      <c r="E916" t="s">
        <v>20</v>
      </c>
      <c r="F916" t="s">
        <v>43</v>
      </c>
      <c r="G916">
        <v>6</v>
      </c>
      <c r="H916" s="20">
        <v>539.96</v>
      </c>
      <c r="I916">
        <v>3239.76</v>
      </c>
      <c r="J916" s="17" t="str">
        <f>IF('Main Data'!I916&gt;=5000,"High", "Low")</f>
        <v>Low</v>
      </c>
      <c r="K916" s="17">
        <f t="shared" si="126"/>
        <v>2025</v>
      </c>
      <c r="L916" s="17" t="str">
        <f t="shared" si="127"/>
        <v>Dawn Ward</v>
      </c>
      <c r="M916" s="17" t="str">
        <f t="shared" si="128"/>
        <v>DAWN WARD</v>
      </c>
      <c r="N916" s="20">
        <f t="shared" si="129"/>
        <v>2915.7840000000006</v>
      </c>
      <c r="O916" s="20" t="str">
        <f t="shared" si="130"/>
        <v>Feb-2025</v>
      </c>
      <c r="P916" s="17">
        <f t="shared" si="131"/>
        <v>583.15679999999998</v>
      </c>
      <c r="Q916" s="17" t="str">
        <f t="shared" si="132"/>
        <v>Chair Electronics</v>
      </c>
      <c r="R916" s="17" t="str">
        <f>IF('sales data'!I916&lt;3000,"Low",IF('sales data'!I916&lt;7999, "Medium","High"))</f>
        <v>Medium</v>
      </c>
      <c r="S916" s="17" t="str">
        <f t="shared" si="133"/>
        <v>First Timer</v>
      </c>
      <c r="T916" s="17">
        <f t="shared" si="134"/>
        <v>3063.51</v>
      </c>
    </row>
    <row r="917" spans="1:20">
      <c r="A917">
        <v>7431</v>
      </c>
      <c r="B917" s="2">
        <v>45692</v>
      </c>
      <c r="C917" t="s">
        <v>914</v>
      </c>
      <c r="D917" t="s">
        <v>25</v>
      </c>
      <c r="E917" t="s">
        <v>14</v>
      </c>
      <c r="F917" t="s">
        <v>26</v>
      </c>
      <c r="G917">
        <v>8</v>
      </c>
      <c r="H917" s="20">
        <v>896.17</v>
      </c>
      <c r="I917">
        <v>7169.36</v>
      </c>
      <c r="J917" s="17" t="str">
        <f>IF('Main Data'!I917&gt;=5000,"High", "Low")</f>
        <v>High</v>
      </c>
      <c r="K917" s="17">
        <f t="shared" si="126"/>
        <v>2025</v>
      </c>
      <c r="L917" s="17" t="str">
        <f t="shared" si="127"/>
        <v>Elizabeth Hughes</v>
      </c>
      <c r="M917" s="17" t="str">
        <f t="shared" si="128"/>
        <v>ELIZABETH HUGHES</v>
      </c>
      <c r="N917" s="20">
        <f t="shared" si="129"/>
        <v>6452.424</v>
      </c>
      <c r="O917" s="20" t="str">
        <f t="shared" si="130"/>
        <v>Feb-2025</v>
      </c>
      <c r="P917" s="17">
        <f t="shared" si="131"/>
        <v>1290.4848</v>
      </c>
      <c r="Q917" s="17" t="str">
        <f t="shared" si="132"/>
        <v>Printer Furniture</v>
      </c>
      <c r="R917" s="17" t="str">
        <f>IF('sales data'!I917&lt;3000,"Low",IF('sales data'!I917&lt;7999, "Medium","High"))</f>
        <v>Medium</v>
      </c>
      <c r="S917" s="17" t="str">
        <f t="shared" si="133"/>
        <v>Regular</v>
      </c>
      <c r="T917" s="17">
        <f t="shared" si="134"/>
        <v>5381.3600000000006</v>
      </c>
    </row>
    <row r="918" spans="1:20">
      <c r="A918">
        <v>2587</v>
      </c>
      <c r="B918" s="2">
        <v>45694</v>
      </c>
      <c r="C918" t="s">
        <v>484</v>
      </c>
      <c r="D918" t="s">
        <v>25</v>
      </c>
      <c r="E918" t="s">
        <v>20</v>
      </c>
      <c r="F918" t="s">
        <v>26</v>
      </c>
      <c r="G918">
        <v>4</v>
      </c>
      <c r="H918" s="20">
        <v>431.24</v>
      </c>
      <c r="I918">
        <v>1724.96</v>
      </c>
      <c r="J918" s="17" t="str">
        <f>IF('Main Data'!I918&gt;=5000,"High", "Low")</f>
        <v>Low</v>
      </c>
      <c r="K918" s="17">
        <f t="shared" si="126"/>
        <v>2025</v>
      </c>
      <c r="L918" s="17" t="str">
        <f t="shared" si="127"/>
        <v>Michael Wilkinson</v>
      </c>
      <c r="M918" s="17" t="str">
        <f t="shared" si="128"/>
        <v>MICHAEL WILKINSON</v>
      </c>
      <c r="N918" s="20">
        <f t="shared" si="129"/>
        <v>1552.4640000000002</v>
      </c>
      <c r="O918" s="20" t="str">
        <f t="shared" si="130"/>
        <v>Feb-2025</v>
      </c>
      <c r="P918" s="17">
        <f t="shared" si="131"/>
        <v>310.49279999999999</v>
      </c>
      <c r="Q918" s="17" t="str">
        <f t="shared" si="132"/>
        <v>Printer Electronics</v>
      </c>
      <c r="R918" s="17" t="str">
        <f>IF('sales data'!I918&lt;3000,"Low",IF('sales data'!I918&lt;7999, "Medium","High"))</f>
        <v>Low</v>
      </c>
      <c r="S918" s="17" t="str">
        <f t="shared" si="133"/>
        <v>Regular</v>
      </c>
      <c r="T918" s="17">
        <f t="shared" si="134"/>
        <v>4044.6933333333327</v>
      </c>
    </row>
    <row r="919" spans="1:20">
      <c r="A919">
        <v>7733</v>
      </c>
      <c r="B919" s="2">
        <v>45694</v>
      </c>
      <c r="C919" t="s">
        <v>730</v>
      </c>
      <c r="D919" t="s">
        <v>31</v>
      </c>
      <c r="E919" t="s">
        <v>11</v>
      </c>
      <c r="F919" t="s">
        <v>35</v>
      </c>
      <c r="G919">
        <v>4</v>
      </c>
      <c r="H919" s="20">
        <v>281.42</v>
      </c>
      <c r="I919">
        <v>1125.68</v>
      </c>
      <c r="J919" s="17" t="str">
        <f>IF('Main Data'!I919&gt;=5000,"High", "Low")</f>
        <v>Low</v>
      </c>
      <c r="K919" s="17">
        <f t="shared" si="126"/>
        <v>2025</v>
      </c>
      <c r="L919" s="17" t="str">
        <f t="shared" si="127"/>
        <v>Katie Parrish</v>
      </c>
      <c r="M919" s="17" t="str">
        <f t="shared" si="128"/>
        <v>KATIE PARRISH</v>
      </c>
      <c r="N919" s="20">
        <f t="shared" si="129"/>
        <v>1013.1120000000001</v>
      </c>
      <c r="O919" s="20" t="str">
        <f t="shared" si="130"/>
        <v>Feb-2025</v>
      </c>
      <c r="P919" s="17">
        <f t="shared" si="131"/>
        <v>202.6224</v>
      </c>
      <c r="Q919" s="17" t="str">
        <f t="shared" si="132"/>
        <v>Laptop Office Supplies</v>
      </c>
      <c r="R919" s="17" t="str">
        <f>IF('sales data'!I919&lt;3000,"Low",IF('sales data'!I919&lt;7999, "Medium","High"))</f>
        <v>Low</v>
      </c>
      <c r="S919" s="17" t="str">
        <f t="shared" si="133"/>
        <v>Regular</v>
      </c>
      <c r="T919" s="17">
        <f t="shared" si="134"/>
        <v>3340</v>
      </c>
    </row>
    <row r="920" spans="1:20">
      <c r="A920">
        <v>3563</v>
      </c>
      <c r="B920" s="2">
        <v>45695</v>
      </c>
      <c r="C920" t="s">
        <v>169</v>
      </c>
      <c r="D920" t="s">
        <v>10</v>
      </c>
      <c r="E920" t="s">
        <v>20</v>
      </c>
      <c r="F920" t="s">
        <v>29</v>
      </c>
      <c r="G920">
        <v>9</v>
      </c>
      <c r="H920" s="20">
        <v>479.47</v>
      </c>
      <c r="I920">
        <v>4315.2299999999996</v>
      </c>
      <c r="J920" s="17" t="str">
        <f>IF('Main Data'!I920&gt;=5000,"High", "Low")</f>
        <v>Low</v>
      </c>
      <c r="K920" s="17">
        <f t="shared" si="126"/>
        <v>2025</v>
      </c>
      <c r="L920" s="17" t="str">
        <f t="shared" si="127"/>
        <v>Donald Kennedy</v>
      </c>
      <c r="M920" s="17" t="str">
        <f t="shared" si="128"/>
        <v>DONALD KENNEDY</v>
      </c>
      <c r="N920" s="20">
        <f t="shared" si="129"/>
        <v>3883.7070000000003</v>
      </c>
      <c r="O920" s="20" t="str">
        <f t="shared" si="130"/>
        <v>Feb-2025</v>
      </c>
      <c r="P920" s="17">
        <f t="shared" si="131"/>
        <v>776.74139999999989</v>
      </c>
      <c r="Q920" s="17" t="str">
        <f t="shared" si="132"/>
        <v>Desk Electronics</v>
      </c>
      <c r="R920" s="17" t="str">
        <f>IF('sales data'!I920&lt;3000,"Low",IF('sales data'!I920&lt;7999, "Medium","High"))</f>
        <v>Medium</v>
      </c>
      <c r="S920" s="17" t="str">
        <f t="shared" si="133"/>
        <v>Regular</v>
      </c>
      <c r="T920" s="17">
        <f t="shared" si="134"/>
        <v>2388.6233333333334</v>
      </c>
    </row>
    <row r="921" spans="1:20">
      <c r="A921">
        <v>6818</v>
      </c>
      <c r="B921" s="2">
        <v>45695</v>
      </c>
      <c r="C921" t="s">
        <v>314</v>
      </c>
      <c r="D921" t="s">
        <v>10</v>
      </c>
      <c r="E921" t="s">
        <v>14</v>
      </c>
      <c r="F921" t="s">
        <v>29</v>
      </c>
      <c r="G921">
        <v>3</v>
      </c>
      <c r="H921" s="20">
        <v>635.5</v>
      </c>
      <c r="I921">
        <v>1906.5</v>
      </c>
      <c r="J921" s="17" t="str">
        <f>IF('Main Data'!I921&gt;=5000,"High", "Low")</f>
        <v>Low</v>
      </c>
      <c r="K921" s="17">
        <f t="shared" si="126"/>
        <v>2025</v>
      </c>
      <c r="L921" s="17" t="str">
        <f t="shared" si="127"/>
        <v>Aaron Sanders</v>
      </c>
      <c r="M921" s="17" t="str">
        <f t="shared" si="128"/>
        <v>AARON SANDERS</v>
      </c>
      <c r="N921" s="20">
        <f t="shared" si="129"/>
        <v>1715.8500000000001</v>
      </c>
      <c r="O921" s="20" t="str">
        <f t="shared" si="130"/>
        <v>Feb-2025</v>
      </c>
      <c r="P921" s="17">
        <f t="shared" si="131"/>
        <v>343.16999999999996</v>
      </c>
      <c r="Q921" s="17" t="str">
        <f t="shared" si="132"/>
        <v>Desk Furniture</v>
      </c>
      <c r="R921" s="17" t="str">
        <f>IF('sales data'!I921&lt;3000,"Low",IF('sales data'!I921&lt;7999, "Medium","High"))</f>
        <v>Low</v>
      </c>
      <c r="S921" s="17" t="str">
        <f t="shared" si="133"/>
        <v>Regular</v>
      </c>
      <c r="T921" s="17">
        <f t="shared" si="134"/>
        <v>2449.1366666666668</v>
      </c>
    </row>
    <row r="922" spans="1:20">
      <c r="A922">
        <v>3816</v>
      </c>
      <c r="B922" s="2">
        <v>45695</v>
      </c>
      <c r="C922" t="s">
        <v>729</v>
      </c>
      <c r="D922" t="s">
        <v>10</v>
      </c>
      <c r="E922" t="s">
        <v>11</v>
      </c>
      <c r="F922" t="s">
        <v>15</v>
      </c>
      <c r="G922">
        <v>1</v>
      </c>
      <c r="H922" s="20">
        <v>582.6</v>
      </c>
      <c r="I922">
        <v>582.6</v>
      </c>
      <c r="J922" s="17" t="str">
        <f>IF('Main Data'!I922&gt;=5000,"High", "Low")</f>
        <v>Low</v>
      </c>
      <c r="K922" s="17">
        <f t="shared" si="126"/>
        <v>2025</v>
      </c>
      <c r="L922" s="17" t="str">
        <f t="shared" si="127"/>
        <v>Lindsey Williams</v>
      </c>
      <c r="M922" s="17" t="str">
        <f t="shared" si="128"/>
        <v>LINDSEY WILLIAMS</v>
      </c>
      <c r="N922" s="20">
        <f t="shared" si="129"/>
        <v>524.34</v>
      </c>
      <c r="O922" s="20" t="str">
        <f t="shared" si="130"/>
        <v>Feb-2025</v>
      </c>
      <c r="P922" s="17">
        <f t="shared" si="131"/>
        <v>104.86799999999999</v>
      </c>
      <c r="Q922" s="17" t="str">
        <f t="shared" si="132"/>
        <v>Table Office Supplies</v>
      </c>
      <c r="R922" s="17" t="str">
        <f>IF('sales data'!I922&lt;3000,"Low",IF('sales data'!I922&lt;7999, "Medium","High"))</f>
        <v>Low</v>
      </c>
      <c r="S922" s="17" t="str">
        <f t="shared" si="133"/>
        <v>Regular</v>
      </c>
      <c r="T922" s="17">
        <f t="shared" si="134"/>
        <v>2268.11</v>
      </c>
    </row>
    <row r="923" spans="1:20">
      <c r="A923">
        <v>1464</v>
      </c>
      <c r="B923" s="2">
        <v>45696</v>
      </c>
      <c r="C923" t="s">
        <v>499</v>
      </c>
      <c r="D923" t="s">
        <v>25</v>
      </c>
      <c r="E923" t="s">
        <v>11</v>
      </c>
      <c r="F923" t="s">
        <v>43</v>
      </c>
      <c r="G923">
        <v>8</v>
      </c>
      <c r="H923" s="20">
        <v>626.74</v>
      </c>
      <c r="I923">
        <v>5013.92</v>
      </c>
      <c r="J923" s="17" t="str">
        <f>IF('Main Data'!I923&gt;=5000,"High", "Low")</f>
        <v>High</v>
      </c>
      <c r="K923" s="17">
        <f t="shared" si="126"/>
        <v>2025</v>
      </c>
      <c r="L923" s="17" t="str">
        <f t="shared" si="127"/>
        <v>Douglas Ferguson</v>
      </c>
      <c r="M923" s="17" t="str">
        <f t="shared" si="128"/>
        <v>DOUGLAS FERGUSON</v>
      </c>
      <c r="N923" s="20">
        <f t="shared" si="129"/>
        <v>4512.5280000000002</v>
      </c>
      <c r="O923" s="20" t="str">
        <f t="shared" si="130"/>
        <v>Feb-2025</v>
      </c>
      <c r="P923" s="17">
        <f t="shared" si="131"/>
        <v>902.50559999999996</v>
      </c>
      <c r="Q923" s="17" t="str">
        <f t="shared" si="132"/>
        <v>Chair Office Supplies</v>
      </c>
      <c r="R923" s="17" t="str">
        <f>IF('sales data'!I923&lt;3000,"Low",IF('sales data'!I923&lt;7999, "Medium","High"))</f>
        <v>Medium</v>
      </c>
      <c r="S923" s="17" t="str">
        <f t="shared" si="133"/>
        <v>Regular</v>
      </c>
      <c r="T923" s="17">
        <f t="shared" si="134"/>
        <v>2501.0066666666667</v>
      </c>
    </row>
    <row r="924" spans="1:20">
      <c r="A924">
        <v>1348</v>
      </c>
      <c r="B924" s="2">
        <v>45696</v>
      </c>
      <c r="C924" t="s">
        <v>834</v>
      </c>
      <c r="D924" t="s">
        <v>31</v>
      </c>
      <c r="E924" t="s">
        <v>20</v>
      </c>
      <c r="F924" t="s">
        <v>12</v>
      </c>
      <c r="G924">
        <v>3</v>
      </c>
      <c r="H924" s="20">
        <v>318.7</v>
      </c>
      <c r="I924">
        <v>956.09999999999991</v>
      </c>
      <c r="J924" s="17" t="str">
        <f>IF('Main Data'!I924&gt;=5000,"High", "Low")</f>
        <v>Low</v>
      </c>
      <c r="K924" s="17">
        <f t="shared" si="126"/>
        <v>2025</v>
      </c>
      <c r="L924" s="17" t="str">
        <f t="shared" si="127"/>
        <v>Billy Willis</v>
      </c>
      <c r="M924" s="17" t="str">
        <f t="shared" si="128"/>
        <v>BILLY WILLIS</v>
      </c>
      <c r="N924" s="20">
        <f t="shared" si="129"/>
        <v>860.49</v>
      </c>
      <c r="O924" s="20" t="str">
        <f t="shared" si="130"/>
        <v>Feb-2025</v>
      </c>
      <c r="P924" s="17">
        <f t="shared" si="131"/>
        <v>172.09799999999998</v>
      </c>
      <c r="Q924" s="17" t="str">
        <f t="shared" si="132"/>
        <v>Monitor Electronics</v>
      </c>
      <c r="R924" s="17" t="str">
        <f>IF('sales data'!I924&lt;3000,"Low",IF('sales data'!I924&lt;7999, "Medium","High"))</f>
        <v>Low</v>
      </c>
      <c r="S924" s="17" t="str">
        <f t="shared" si="133"/>
        <v>First Timer</v>
      </c>
      <c r="T924" s="17">
        <f t="shared" si="134"/>
        <v>2184.2066666666669</v>
      </c>
    </row>
    <row r="925" spans="1:20">
      <c r="A925">
        <v>9948</v>
      </c>
      <c r="B925" s="2">
        <v>45697</v>
      </c>
      <c r="C925" t="s">
        <v>525</v>
      </c>
      <c r="D925" t="s">
        <v>31</v>
      </c>
      <c r="E925" t="s">
        <v>11</v>
      </c>
      <c r="F925" t="s">
        <v>18</v>
      </c>
      <c r="G925">
        <v>8</v>
      </c>
      <c r="H925" s="20">
        <v>970.12</v>
      </c>
      <c r="I925">
        <v>7760.96</v>
      </c>
      <c r="J925" s="17" t="str">
        <f>IF('Main Data'!I925&gt;=5000,"High", "Low")</f>
        <v>High</v>
      </c>
      <c r="K925" s="17">
        <f t="shared" si="126"/>
        <v>2025</v>
      </c>
      <c r="L925" s="17" t="str">
        <f t="shared" si="127"/>
        <v>Joseph Rodriguez</v>
      </c>
      <c r="M925" s="17" t="str">
        <f t="shared" si="128"/>
        <v>JOSEPH RODRIGUEZ</v>
      </c>
      <c r="N925" s="20">
        <f t="shared" si="129"/>
        <v>6984.8640000000005</v>
      </c>
      <c r="O925" s="20" t="str">
        <f t="shared" si="130"/>
        <v>Feb-2025</v>
      </c>
      <c r="P925" s="17">
        <f t="shared" si="131"/>
        <v>1396.9728</v>
      </c>
      <c r="Q925" s="17" t="str">
        <f t="shared" si="132"/>
        <v>Pen Office Supplies</v>
      </c>
      <c r="R925" s="17" t="str">
        <f>IF('sales data'!I925&lt;3000,"Low",IF('sales data'!I925&lt;7999, "Medium","High"))</f>
        <v>Medium</v>
      </c>
      <c r="S925" s="17" t="str">
        <f t="shared" si="133"/>
        <v>Regular</v>
      </c>
      <c r="T925" s="17">
        <f t="shared" si="134"/>
        <v>4576.9933333333329</v>
      </c>
    </row>
    <row r="926" spans="1:20">
      <c r="A926">
        <v>3428</v>
      </c>
      <c r="B926" s="2">
        <v>45697</v>
      </c>
      <c r="C926" t="s">
        <v>160</v>
      </c>
      <c r="D926" t="s">
        <v>31</v>
      </c>
      <c r="E926" t="s">
        <v>14</v>
      </c>
      <c r="F926" t="s">
        <v>15</v>
      </c>
      <c r="G926">
        <v>2</v>
      </c>
      <c r="H926" s="20">
        <v>952.29</v>
      </c>
      <c r="I926">
        <v>1904.58</v>
      </c>
      <c r="J926" s="17" t="str">
        <f>IF('Main Data'!I926&gt;=5000,"High", "Low")</f>
        <v>Low</v>
      </c>
      <c r="K926" s="17">
        <f t="shared" si="126"/>
        <v>2025</v>
      </c>
      <c r="L926" s="17" t="str">
        <f t="shared" si="127"/>
        <v>Gregory Jones</v>
      </c>
      <c r="M926" s="17" t="str">
        <f t="shared" si="128"/>
        <v>GREGORY JONES</v>
      </c>
      <c r="N926" s="20">
        <f t="shared" si="129"/>
        <v>1714.1220000000001</v>
      </c>
      <c r="O926" s="20" t="str">
        <f t="shared" si="130"/>
        <v>Feb-2025</v>
      </c>
      <c r="P926" s="17">
        <f t="shared" si="131"/>
        <v>342.82439999999997</v>
      </c>
      <c r="Q926" s="17" t="str">
        <f t="shared" si="132"/>
        <v>Table Furniture</v>
      </c>
      <c r="R926" s="17" t="str">
        <f>IF('sales data'!I926&lt;3000,"Low",IF('sales data'!I926&lt;7999, "Medium","High"))</f>
        <v>Low</v>
      </c>
      <c r="S926" s="17" t="str">
        <f t="shared" si="133"/>
        <v>First Timer</v>
      </c>
      <c r="T926" s="17">
        <f t="shared" si="134"/>
        <v>3540.5466666666666</v>
      </c>
    </row>
    <row r="927" spans="1:20">
      <c r="A927">
        <v>8175</v>
      </c>
      <c r="B927" s="2">
        <v>45697</v>
      </c>
      <c r="C927" t="s">
        <v>588</v>
      </c>
      <c r="D927" t="s">
        <v>10</v>
      </c>
      <c r="E927" t="s">
        <v>14</v>
      </c>
      <c r="F927" t="s">
        <v>35</v>
      </c>
      <c r="G927">
        <v>1</v>
      </c>
      <c r="H927" s="20">
        <v>574.9</v>
      </c>
      <c r="I927">
        <v>574.9</v>
      </c>
      <c r="J927" s="17" t="str">
        <f>IF('Main Data'!I927&gt;=5000,"High", "Low")</f>
        <v>Low</v>
      </c>
      <c r="K927" s="17">
        <f t="shared" si="126"/>
        <v>2025</v>
      </c>
      <c r="L927" s="17" t="str">
        <f t="shared" si="127"/>
        <v>Mark Glover</v>
      </c>
      <c r="M927" s="17" t="str">
        <f t="shared" si="128"/>
        <v>MARK GLOVER</v>
      </c>
      <c r="N927" s="20">
        <f t="shared" si="129"/>
        <v>517.41</v>
      </c>
      <c r="O927" s="20" t="str">
        <f t="shared" si="130"/>
        <v>Feb-2025</v>
      </c>
      <c r="P927" s="17">
        <f t="shared" si="131"/>
        <v>103.48199999999999</v>
      </c>
      <c r="Q927" s="17" t="str">
        <f t="shared" si="132"/>
        <v>Laptop Furniture</v>
      </c>
      <c r="R927" s="17" t="str">
        <f>IF('sales data'!I927&lt;3000,"Low",IF('sales data'!I927&lt;7999, "Medium","High"))</f>
        <v>Low</v>
      </c>
      <c r="S927" s="17" t="str">
        <f t="shared" si="133"/>
        <v>Regular</v>
      </c>
      <c r="T927" s="17">
        <f t="shared" si="134"/>
        <v>3413.48</v>
      </c>
    </row>
    <row r="928" spans="1:20">
      <c r="A928">
        <v>8612</v>
      </c>
      <c r="B928" s="2">
        <v>45698</v>
      </c>
      <c r="C928" t="s">
        <v>60</v>
      </c>
      <c r="D928" t="s">
        <v>10</v>
      </c>
      <c r="E928" t="s">
        <v>14</v>
      </c>
      <c r="F928" t="s">
        <v>26</v>
      </c>
      <c r="G928">
        <v>4</v>
      </c>
      <c r="H928" s="20">
        <v>301.52</v>
      </c>
      <c r="I928">
        <v>1206.08</v>
      </c>
      <c r="J928" s="17" t="str">
        <f>IF('Main Data'!I928&gt;=5000,"High", "Low")</f>
        <v>Low</v>
      </c>
      <c r="K928" s="17">
        <f t="shared" si="126"/>
        <v>2025</v>
      </c>
      <c r="L928" s="17" t="str">
        <f t="shared" si="127"/>
        <v>Melinda Dorsey</v>
      </c>
      <c r="M928" s="17" t="str">
        <f t="shared" si="128"/>
        <v>MELINDA DORSEY</v>
      </c>
      <c r="N928" s="20">
        <f t="shared" si="129"/>
        <v>1085.472</v>
      </c>
      <c r="O928" s="20" t="str">
        <f t="shared" si="130"/>
        <v>Feb-2025</v>
      </c>
      <c r="P928" s="17">
        <f t="shared" si="131"/>
        <v>217.09439999999998</v>
      </c>
      <c r="Q928" s="17" t="str">
        <f t="shared" si="132"/>
        <v>Printer Furniture</v>
      </c>
      <c r="R928" s="17" t="str">
        <f>IF('sales data'!I928&lt;3000,"Low",IF('sales data'!I928&lt;7999, "Medium","High"))</f>
        <v>Low</v>
      </c>
      <c r="S928" s="17" t="str">
        <f t="shared" si="133"/>
        <v>Regular</v>
      </c>
      <c r="T928" s="17">
        <f t="shared" si="134"/>
        <v>1228.52</v>
      </c>
    </row>
    <row r="929" spans="1:20">
      <c r="A929">
        <v>4126</v>
      </c>
      <c r="B929" s="2">
        <v>45698</v>
      </c>
      <c r="C929" t="s">
        <v>433</v>
      </c>
      <c r="D929" t="s">
        <v>17</v>
      </c>
      <c r="E929" t="s">
        <v>11</v>
      </c>
      <c r="F929" t="s">
        <v>43</v>
      </c>
      <c r="G929">
        <v>8</v>
      </c>
      <c r="H929" s="20">
        <v>802.58</v>
      </c>
      <c r="I929">
        <v>6420.64</v>
      </c>
      <c r="J929" s="17" t="str">
        <f>IF('Main Data'!I929&gt;=5000,"High", "Low")</f>
        <v>High</v>
      </c>
      <c r="K929" s="17">
        <f t="shared" si="126"/>
        <v>2025</v>
      </c>
      <c r="L929" s="17" t="str">
        <f t="shared" si="127"/>
        <v>Brendan Rivera</v>
      </c>
      <c r="M929" s="17" t="str">
        <f t="shared" si="128"/>
        <v>BRENDAN RIVERA</v>
      </c>
      <c r="N929" s="20">
        <f t="shared" si="129"/>
        <v>5778.576</v>
      </c>
      <c r="O929" s="20" t="str">
        <f t="shared" si="130"/>
        <v>Feb-2025</v>
      </c>
      <c r="P929" s="17">
        <f t="shared" si="131"/>
        <v>1155.7152000000001</v>
      </c>
      <c r="Q929" s="17" t="str">
        <f t="shared" si="132"/>
        <v>Chair Office Supplies</v>
      </c>
      <c r="R929" s="17" t="str">
        <f>IF('sales data'!I929&lt;3000,"Low",IF('sales data'!I929&lt;7999, "Medium","High"))</f>
        <v>Medium</v>
      </c>
      <c r="S929" s="17" t="str">
        <f t="shared" si="133"/>
        <v>First Timer</v>
      </c>
      <c r="T929" s="17">
        <f t="shared" si="134"/>
        <v>2733.8733333333334</v>
      </c>
    </row>
    <row r="930" spans="1:20">
      <c r="A930">
        <v>9192</v>
      </c>
      <c r="B930" s="2">
        <v>45699</v>
      </c>
      <c r="C930" t="s">
        <v>200</v>
      </c>
      <c r="D930" t="s">
        <v>17</v>
      </c>
      <c r="E930" t="s">
        <v>20</v>
      </c>
      <c r="F930" t="s">
        <v>26</v>
      </c>
      <c r="G930">
        <v>8</v>
      </c>
      <c r="H930" s="20">
        <v>769.52</v>
      </c>
      <c r="I930">
        <v>6156.16</v>
      </c>
      <c r="J930" s="17" t="str">
        <f>IF('Main Data'!I930&gt;=5000,"High", "Low")</f>
        <v>High</v>
      </c>
      <c r="K930" s="17">
        <f t="shared" si="126"/>
        <v>2025</v>
      </c>
      <c r="L930" s="17" t="str">
        <f t="shared" si="127"/>
        <v>Joseph Moore</v>
      </c>
      <c r="M930" s="17" t="str">
        <f t="shared" si="128"/>
        <v>JOSEPH MOORE</v>
      </c>
      <c r="N930" s="20">
        <f t="shared" si="129"/>
        <v>5540.5439999999999</v>
      </c>
      <c r="O930" s="20" t="str">
        <f t="shared" si="130"/>
        <v>Feb-2025</v>
      </c>
      <c r="P930" s="17">
        <f t="shared" si="131"/>
        <v>1108.1088</v>
      </c>
      <c r="Q930" s="17" t="str">
        <f t="shared" si="132"/>
        <v>Printer Electronics</v>
      </c>
      <c r="R930" s="17" t="str">
        <f>IF('sales data'!I930&lt;3000,"Low",IF('sales data'!I930&lt;7999, "Medium","High"))</f>
        <v>Medium</v>
      </c>
      <c r="S930" s="17" t="str">
        <f t="shared" si="133"/>
        <v>Regular</v>
      </c>
      <c r="T930" s="17">
        <f t="shared" si="134"/>
        <v>4594.293333333334</v>
      </c>
    </row>
    <row r="931" spans="1:20">
      <c r="A931">
        <v>9632</v>
      </c>
      <c r="B931" s="2">
        <v>45700</v>
      </c>
      <c r="C931" t="s">
        <v>630</v>
      </c>
      <c r="D931" t="s">
        <v>17</v>
      </c>
      <c r="E931" t="s">
        <v>20</v>
      </c>
      <c r="F931" t="s">
        <v>18</v>
      </c>
      <c r="G931">
        <v>6</v>
      </c>
      <c r="H931" s="20">
        <v>671.53</v>
      </c>
      <c r="I931">
        <v>4029.18</v>
      </c>
      <c r="J931" s="17" t="str">
        <f>IF('Main Data'!I931&gt;=5000,"High", "Low")</f>
        <v>Low</v>
      </c>
      <c r="K931" s="17">
        <f t="shared" si="126"/>
        <v>2025</v>
      </c>
      <c r="L931" s="17" t="str">
        <f t="shared" si="127"/>
        <v>Angela Carlson</v>
      </c>
      <c r="M931" s="17" t="str">
        <f t="shared" si="128"/>
        <v>ANGELA CARLSON</v>
      </c>
      <c r="N931" s="20">
        <f t="shared" si="129"/>
        <v>3626.2619999999997</v>
      </c>
      <c r="O931" s="20" t="str">
        <f t="shared" si="130"/>
        <v>Feb-2025</v>
      </c>
      <c r="P931" s="17">
        <f t="shared" si="131"/>
        <v>725.25239999999997</v>
      </c>
      <c r="Q931" s="17" t="str">
        <f t="shared" si="132"/>
        <v>Pen Electronics</v>
      </c>
      <c r="R931" s="17" t="str">
        <f>IF('sales data'!I931&lt;3000,"Low",IF('sales data'!I931&lt;7999, "Medium","High"))</f>
        <v>Medium</v>
      </c>
      <c r="S931" s="17" t="str">
        <f t="shared" si="133"/>
        <v>Regular</v>
      </c>
      <c r="T931" s="17">
        <f t="shared" si="134"/>
        <v>5535.3266666666668</v>
      </c>
    </row>
    <row r="932" spans="1:20">
      <c r="A932">
        <v>1512</v>
      </c>
      <c r="B932" s="2">
        <v>45700</v>
      </c>
      <c r="C932" t="s">
        <v>495</v>
      </c>
      <c r="D932" t="s">
        <v>31</v>
      </c>
      <c r="E932" t="s">
        <v>14</v>
      </c>
      <c r="F932" t="s">
        <v>43</v>
      </c>
      <c r="G932">
        <v>1</v>
      </c>
      <c r="H932" s="20">
        <v>719.16</v>
      </c>
      <c r="I932">
        <v>719.16</v>
      </c>
      <c r="J932" s="17" t="str">
        <f>IF('Main Data'!I932&gt;=5000,"High", "Low")</f>
        <v>Low</v>
      </c>
      <c r="K932" s="17">
        <f t="shared" si="126"/>
        <v>2025</v>
      </c>
      <c r="L932" s="17" t="str">
        <f t="shared" si="127"/>
        <v>Andrew Kelly</v>
      </c>
      <c r="M932" s="17" t="str">
        <f t="shared" si="128"/>
        <v>ANDREW KELLY</v>
      </c>
      <c r="N932" s="20">
        <f t="shared" si="129"/>
        <v>647.24400000000003</v>
      </c>
      <c r="O932" s="20" t="str">
        <f t="shared" si="130"/>
        <v>Feb-2025</v>
      </c>
      <c r="P932" s="17">
        <f t="shared" si="131"/>
        <v>129.44879999999998</v>
      </c>
      <c r="Q932" s="17" t="str">
        <f t="shared" si="132"/>
        <v>Chair Furniture</v>
      </c>
      <c r="R932" s="17" t="str">
        <f>IF('sales data'!I932&lt;3000,"Low",IF('sales data'!I932&lt;7999, "Medium","High"))</f>
        <v>Low</v>
      </c>
      <c r="S932" s="17" t="str">
        <f t="shared" si="133"/>
        <v>Regular</v>
      </c>
      <c r="T932" s="17">
        <f t="shared" si="134"/>
        <v>3634.8333333333335</v>
      </c>
    </row>
    <row r="933" spans="1:20">
      <c r="A933">
        <v>1298</v>
      </c>
      <c r="B933" s="2">
        <v>45701</v>
      </c>
      <c r="C933" t="s">
        <v>604</v>
      </c>
      <c r="D933" t="s">
        <v>25</v>
      </c>
      <c r="E933" t="s">
        <v>14</v>
      </c>
      <c r="F933" t="s">
        <v>12</v>
      </c>
      <c r="G933">
        <v>6</v>
      </c>
      <c r="H933" s="20">
        <v>784.56</v>
      </c>
      <c r="I933">
        <v>4707.3599999999997</v>
      </c>
      <c r="J933" s="17" t="str">
        <f>IF('Main Data'!I933&gt;=5000,"High", "Low")</f>
        <v>Low</v>
      </c>
      <c r="K933" s="17">
        <f t="shared" si="126"/>
        <v>2025</v>
      </c>
      <c r="L933" s="17" t="str">
        <f t="shared" si="127"/>
        <v>Kimberly Strong</v>
      </c>
      <c r="M933" s="17" t="str">
        <f t="shared" si="128"/>
        <v>KIMBERLY STRONG</v>
      </c>
      <c r="N933" s="20">
        <f t="shared" si="129"/>
        <v>4236.6239999999998</v>
      </c>
      <c r="O933" s="20" t="str">
        <f t="shared" si="130"/>
        <v>Feb-2025</v>
      </c>
      <c r="P933" s="17">
        <f t="shared" si="131"/>
        <v>847.32479999999987</v>
      </c>
      <c r="Q933" s="17" t="str">
        <f t="shared" si="132"/>
        <v>Monitor Furniture</v>
      </c>
      <c r="R933" s="17" t="str">
        <f>IF('sales data'!I933&lt;3000,"Low",IF('sales data'!I933&lt;7999, "Medium","High"))</f>
        <v>Medium</v>
      </c>
      <c r="S933" s="17" t="str">
        <f t="shared" si="133"/>
        <v>Regular</v>
      </c>
      <c r="T933" s="17">
        <f t="shared" si="134"/>
        <v>3151.9</v>
      </c>
    </row>
    <row r="934" spans="1:20">
      <c r="A934">
        <v>5424</v>
      </c>
      <c r="B934" s="2">
        <v>45702</v>
      </c>
      <c r="C934" t="s">
        <v>39</v>
      </c>
      <c r="D934" t="s">
        <v>31</v>
      </c>
      <c r="E934" t="s">
        <v>14</v>
      </c>
      <c r="F934" t="s">
        <v>21</v>
      </c>
      <c r="G934">
        <v>8</v>
      </c>
      <c r="H934" s="20">
        <v>300.22000000000003</v>
      </c>
      <c r="I934">
        <v>2401.7600000000002</v>
      </c>
      <c r="J934" s="17" t="str">
        <f>IF('Main Data'!I934&gt;=5000,"High", "Low")</f>
        <v>Low</v>
      </c>
      <c r="K934" s="17">
        <f t="shared" si="126"/>
        <v>2025</v>
      </c>
      <c r="L934" s="17" t="str">
        <f t="shared" si="127"/>
        <v>Robert Davis</v>
      </c>
      <c r="M934" s="17" t="str">
        <f t="shared" si="128"/>
        <v>ROBERT DAVIS</v>
      </c>
      <c r="N934" s="20">
        <f t="shared" si="129"/>
        <v>2161.5840000000003</v>
      </c>
      <c r="O934" s="20" t="str">
        <f t="shared" si="130"/>
        <v>Feb-2025</v>
      </c>
      <c r="P934" s="17">
        <f t="shared" si="131"/>
        <v>432.3168</v>
      </c>
      <c r="Q934" s="17" t="str">
        <f t="shared" si="132"/>
        <v>Notebook Furniture</v>
      </c>
      <c r="R934" s="17" t="str">
        <f>IF('sales data'!I934&lt;3000,"Low",IF('sales data'!I934&lt;7999, "Medium","High"))</f>
        <v>Low</v>
      </c>
      <c r="S934" s="17" t="str">
        <f t="shared" si="133"/>
        <v>Regular</v>
      </c>
      <c r="T934" s="17">
        <f t="shared" si="134"/>
        <v>2609.4266666666667</v>
      </c>
    </row>
    <row r="935" spans="1:20">
      <c r="A935">
        <v>7674</v>
      </c>
      <c r="B935" s="2">
        <v>45702</v>
      </c>
      <c r="C935" t="s">
        <v>174</v>
      </c>
      <c r="D935" t="s">
        <v>25</v>
      </c>
      <c r="E935" t="s">
        <v>14</v>
      </c>
      <c r="F935" t="s">
        <v>43</v>
      </c>
      <c r="G935">
        <v>7</v>
      </c>
      <c r="H935" s="20">
        <v>46.64</v>
      </c>
      <c r="I935">
        <v>326.48</v>
      </c>
      <c r="J935" s="17" t="str">
        <f>IF('Main Data'!I935&gt;=5000,"High", "Low")</f>
        <v>Low</v>
      </c>
      <c r="K935" s="17">
        <f t="shared" si="126"/>
        <v>2025</v>
      </c>
      <c r="L935" s="17" t="str">
        <f t="shared" si="127"/>
        <v>Jesse Ball</v>
      </c>
      <c r="M935" s="17" t="str">
        <f t="shared" si="128"/>
        <v>JESSE BALL</v>
      </c>
      <c r="N935" s="20">
        <f t="shared" si="129"/>
        <v>293.83199999999999</v>
      </c>
      <c r="O935" s="20" t="str">
        <f t="shared" si="130"/>
        <v>Feb-2025</v>
      </c>
      <c r="P935" s="17">
        <f t="shared" si="131"/>
        <v>58.766400000000004</v>
      </c>
      <c r="Q935" s="17" t="str">
        <f t="shared" si="132"/>
        <v>Chair Furniture</v>
      </c>
      <c r="R935" s="17" t="str">
        <f>IF('sales data'!I935&lt;3000,"Low",IF('sales data'!I935&lt;7999, "Medium","High"))</f>
        <v>Low</v>
      </c>
      <c r="S935" s="17" t="str">
        <f t="shared" si="133"/>
        <v>Regular</v>
      </c>
      <c r="T935" s="17">
        <f t="shared" si="134"/>
        <v>2478.5333333333333</v>
      </c>
    </row>
    <row r="936" spans="1:20">
      <c r="A936">
        <v>2339</v>
      </c>
      <c r="B936" s="2">
        <v>45702</v>
      </c>
      <c r="C936" t="s">
        <v>386</v>
      </c>
      <c r="D936" t="s">
        <v>10</v>
      </c>
      <c r="E936" t="s">
        <v>14</v>
      </c>
      <c r="F936" t="s">
        <v>18</v>
      </c>
      <c r="G936">
        <v>3</v>
      </c>
      <c r="H936" s="20">
        <v>42.2</v>
      </c>
      <c r="I936">
        <v>126.6</v>
      </c>
      <c r="J936" s="17" t="str">
        <f>IF('Main Data'!I936&gt;=5000,"High", "Low")</f>
        <v>Low</v>
      </c>
      <c r="K936" s="17">
        <f t="shared" si="126"/>
        <v>2025</v>
      </c>
      <c r="L936" s="17" t="str">
        <f t="shared" si="127"/>
        <v>Kim Wilson</v>
      </c>
      <c r="M936" s="17" t="str">
        <f t="shared" si="128"/>
        <v>KIM WILSON</v>
      </c>
      <c r="N936" s="20">
        <f t="shared" si="129"/>
        <v>113.94000000000001</v>
      </c>
      <c r="O936" s="20" t="str">
        <f t="shared" si="130"/>
        <v>Feb-2025</v>
      </c>
      <c r="P936" s="17">
        <f t="shared" si="131"/>
        <v>22.787999999999997</v>
      </c>
      <c r="Q936" s="17" t="str">
        <f t="shared" si="132"/>
        <v>Pen Furniture</v>
      </c>
      <c r="R936" s="17" t="str">
        <f>IF('sales data'!I936&lt;3000,"Low",IF('sales data'!I936&lt;7999, "Medium","High"))</f>
        <v>Low</v>
      </c>
      <c r="S936" s="17" t="str">
        <f t="shared" si="133"/>
        <v>First Timer</v>
      </c>
      <c r="T936" s="17">
        <f t="shared" si="134"/>
        <v>951.61333333333334</v>
      </c>
    </row>
    <row r="937" spans="1:20">
      <c r="A937">
        <v>6503</v>
      </c>
      <c r="B937" s="2">
        <v>45703</v>
      </c>
      <c r="C937" t="s">
        <v>254</v>
      </c>
      <c r="D937" t="s">
        <v>10</v>
      </c>
      <c r="E937" t="s">
        <v>11</v>
      </c>
      <c r="F937" t="s">
        <v>29</v>
      </c>
      <c r="G937">
        <v>4</v>
      </c>
      <c r="H937" s="20">
        <v>231.58</v>
      </c>
      <c r="I937">
        <v>926.32</v>
      </c>
      <c r="J937" s="17" t="str">
        <f>IF('Main Data'!I937&gt;=5000,"High", "Low")</f>
        <v>Low</v>
      </c>
      <c r="K937" s="17">
        <f t="shared" si="126"/>
        <v>2025</v>
      </c>
      <c r="L937" s="17" t="str">
        <f t="shared" si="127"/>
        <v>Carol Chase</v>
      </c>
      <c r="M937" s="17" t="str">
        <f t="shared" si="128"/>
        <v>CAROL CHASE</v>
      </c>
      <c r="N937" s="20">
        <f t="shared" si="129"/>
        <v>833.6880000000001</v>
      </c>
      <c r="O937" s="20" t="str">
        <f t="shared" si="130"/>
        <v>Feb-2025</v>
      </c>
      <c r="P937" s="17">
        <f t="shared" si="131"/>
        <v>166.73760000000001</v>
      </c>
      <c r="Q937" s="17" t="str">
        <f t="shared" si="132"/>
        <v>Desk Office Supplies</v>
      </c>
      <c r="R937" s="17" t="str">
        <f>IF('sales data'!I937&lt;3000,"Low",IF('sales data'!I937&lt;7999, "Medium","High"))</f>
        <v>Low</v>
      </c>
      <c r="S937" s="17" t="str">
        <f t="shared" si="133"/>
        <v>Regular</v>
      </c>
      <c r="T937" s="17">
        <f t="shared" si="134"/>
        <v>459.8</v>
      </c>
    </row>
    <row r="938" spans="1:20">
      <c r="A938">
        <v>3848</v>
      </c>
      <c r="B938" s="2">
        <v>45704</v>
      </c>
      <c r="C938" t="s">
        <v>655</v>
      </c>
      <c r="D938" t="s">
        <v>10</v>
      </c>
      <c r="E938" t="s">
        <v>11</v>
      </c>
      <c r="F938" t="s">
        <v>18</v>
      </c>
      <c r="G938">
        <v>1</v>
      </c>
      <c r="H938" s="20">
        <v>69.66</v>
      </c>
      <c r="I938">
        <v>69.66</v>
      </c>
      <c r="J938" s="17" t="str">
        <f>IF('Main Data'!I938&gt;=5000,"High", "Low")</f>
        <v>Low</v>
      </c>
      <c r="K938" s="17">
        <f t="shared" si="126"/>
        <v>2025</v>
      </c>
      <c r="L938" s="17" t="str">
        <f t="shared" si="127"/>
        <v>April Martinez</v>
      </c>
      <c r="M938" s="17" t="str">
        <f t="shared" si="128"/>
        <v>APRIL MARTINEZ</v>
      </c>
      <c r="N938" s="20">
        <f t="shared" si="129"/>
        <v>62.693999999999996</v>
      </c>
      <c r="O938" s="20" t="str">
        <f t="shared" si="130"/>
        <v>Feb-2025</v>
      </c>
      <c r="P938" s="17">
        <f t="shared" si="131"/>
        <v>12.538799999999998</v>
      </c>
      <c r="Q938" s="17" t="str">
        <f t="shared" si="132"/>
        <v>Pen Office Supplies</v>
      </c>
      <c r="R938" s="17" t="str">
        <f>IF('sales data'!I938&lt;3000,"Low",IF('sales data'!I938&lt;7999, "Medium","High"))</f>
        <v>Low</v>
      </c>
      <c r="S938" s="17" t="str">
        <f t="shared" si="133"/>
        <v>Regular</v>
      </c>
      <c r="T938" s="17">
        <f t="shared" si="134"/>
        <v>374.19333333333338</v>
      </c>
    </row>
    <row r="939" spans="1:20">
      <c r="A939">
        <v>8163</v>
      </c>
      <c r="B939" s="2">
        <v>45705</v>
      </c>
      <c r="C939" t="s">
        <v>921</v>
      </c>
      <c r="D939" t="s">
        <v>10</v>
      </c>
      <c r="E939" t="s">
        <v>14</v>
      </c>
      <c r="F939" t="s">
        <v>29</v>
      </c>
      <c r="G939">
        <v>4</v>
      </c>
      <c r="H939" s="20">
        <v>517.1</v>
      </c>
      <c r="I939">
        <v>2068.4</v>
      </c>
      <c r="J939" s="17" t="str">
        <f>IF('Main Data'!I939&gt;=5000,"High", "Low")</f>
        <v>Low</v>
      </c>
      <c r="K939" s="17">
        <f t="shared" si="126"/>
        <v>2025</v>
      </c>
      <c r="L939" s="17" t="str">
        <f t="shared" si="127"/>
        <v>Julie Carlson</v>
      </c>
      <c r="M939" s="17" t="str">
        <f t="shared" si="128"/>
        <v>JULIE CARLSON</v>
      </c>
      <c r="N939" s="20">
        <f t="shared" si="129"/>
        <v>1861.5600000000002</v>
      </c>
      <c r="O939" s="20" t="str">
        <f t="shared" si="130"/>
        <v>Feb-2025</v>
      </c>
      <c r="P939" s="17">
        <f t="shared" si="131"/>
        <v>372.31200000000001</v>
      </c>
      <c r="Q939" s="17" t="str">
        <f t="shared" si="132"/>
        <v>Desk Furniture</v>
      </c>
      <c r="R939" s="17" t="str">
        <f>IF('sales data'!I939&lt;3000,"Low",IF('sales data'!I939&lt;7999, "Medium","High"))</f>
        <v>Low</v>
      </c>
      <c r="S939" s="17" t="str">
        <f t="shared" si="133"/>
        <v>Regular</v>
      </c>
      <c r="T939" s="17">
        <f t="shared" si="134"/>
        <v>1021.46</v>
      </c>
    </row>
    <row r="940" spans="1:20">
      <c r="A940">
        <v>5643</v>
      </c>
      <c r="B940" s="2">
        <v>45706</v>
      </c>
      <c r="C940" t="s">
        <v>49</v>
      </c>
      <c r="D940" t="s">
        <v>25</v>
      </c>
      <c r="E940" t="s">
        <v>14</v>
      </c>
      <c r="F940" t="s">
        <v>35</v>
      </c>
      <c r="G940">
        <v>7</v>
      </c>
      <c r="H940" s="20">
        <v>893.74</v>
      </c>
      <c r="I940">
        <v>6256.18</v>
      </c>
      <c r="J940" s="17" t="str">
        <f>IF('Main Data'!I940&gt;=5000,"High", "Low")</f>
        <v>High</v>
      </c>
      <c r="K940" s="17">
        <f t="shared" si="126"/>
        <v>2025</v>
      </c>
      <c r="L940" s="17" t="str">
        <f t="shared" si="127"/>
        <v>Mr. Bruce Smith</v>
      </c>
      <c r="M940" s="17" t="str">
        <f t="shared" si="128"/>
        <v>MR. BRUCE SMITH</v>
      </c>
      <c r="N940" s="20">
        <f t="shared" si="129"/>
        <v>5630.5619999999999</v>
      </c>
      <c r="O940" s="20" t="str">
        <f t="shared" si="130"/>
        <v>Feb-2025</v>
      </c>
      <c r="P940" s="17">
        <f t="shared" si="131"/>
        <v>1126.1124</v>
      </c>
      <c r="Q940" s="17" t="str">
        <f t="shared" si="132"/>
        <v>Laptop Furniture</v>
      </c>
      <c r="R940" s="17" t="str">
        <f>IF('sales data'!I940&lt;3000,"Low",IF('sales data'!I940&lt;7999, "Medium","High"))</f>
        <v>Medium</v>
      </c>
      <c r="S940" s="17" t="str">
        <f t="shared" si="133"/>
        <v>Regular</v>
      </c>
      <c r="T940" s="17">
        <f t="shared" si="134"/>
        <v>2798.08</v>
      </c>
    </row>
    <row r="941" spans="1:20">
      <c r="A941">
        <v>3478</v>
      </c>
      <c r="B941" s="2">
        <v>45706</v>
      </c>
      <c r="C941" t="s">
        <v>273</v>
      </c>
      <c r="D941" t="s">
        <v>31</v>
      </c>
      <c r="E941" t="s">
        <v>11</v>
      </c>
      <c r="F941" t="s">
        <v>15</v>
      </c>
      <c r="G941">
        <v>7</v>
      </c>
      <c r="H941" s="20">
        <v>500.92</v>
      </c>
      <c r="I941">
        <v>3506.44</v>
      </c>
      <c r="J941" s="17" t="str">
        <f>IF('Main Data'!I941&gt;=5000,"High", "Low")</f>
        <v>Low</v>
      </c>
      <c r="K941" s="17">
        <f t="shared" si="126"/>
        <v>2025</v>
      </c>
      <c r="L941" s="17" t="str">
        <f t="shared" si="127"/>
        <v>Jonathan Smith</v>
      </c>
      <c r="M941" s="17" t="str">
        <f t="shared" si="128"/>
        <v>JONATHAN SMITH</v>
      </c>
      <c r="N941" s="20">
        <f t="shared" si="129"/>
        <v>3155.7960000000003</v>
      </c>
      <c r="O941" s="20" t="str">
        <f t="shared" si="130"/>
        <v>Feb-2025</v>
      </c>
      <c r="P941" s="17">
        <f t="shared" si="131"/>
        <v>631.15919999999994</v>
      </c>
      <c r="Q941" s="17" t="str">
        <f t="shared" si="132"/>
        <v>Table Office Supplies</v>
      </c>
      <c r="R941" s="17" t="str">
        <f>IF('sales data'!I941&lt;3000,"Low",IF('sales data'!I941&lt;7999, "Medium","High"))</f>
        <v>Medium</v>
      </c>
      <c r="S941" s="17" t="str">
        <f t="shared" si="133"/>
        <v>First Timer</v>
      </c>
      <c r="T941" s="17">
        <f t="shared" si="134"/>
        <v>3943.6733333333336</v>
      </c>
    </row>
    <row r="942" spans="1:20">
      <c r="A942">
        <v>5649</v>
      </c>
      <c r="B942" s="2">
        <v>45706</v>
      </c>
      <c r="C942" t="s">
        <v>894</v>
      </c>
      <c r="D942" t="s">
        <v>10</v>
      </c>
      <c r="E942" t="s">
        <v>20</v>
      </c>
      <c r="F942" t="s">
        <v>18</v>
      </c>
      <c r="G942">
        <v>4</v>
      </c>
      <c r="H942" s="20">
        <v>158.55000000000001</v>
      </c>
      <c r="I942">
        <v>634.20000000000005</v>
      </c>
      <c r="J942" s="17" t="str">
        <f>IF('Main Data'!I942&gt;=5000,"High", "Low")</f>
        <v>Low</v>
      </c>
      <c r="K942" s="17">
        <f t="shared" si="126"/>
        <v>2025</v>
      </c>
      <c r="L942" s="17" t="str">
        <f t="shared" si="127"/>
        <v>David Holder</v>
      </c>
      <c r="M942" s="17" t="str">
        <f t="shared" si="128"/>
        <v>DAVID HOLDER</v>
      </c>
      <c r="N942" s="20">
        <f t="shared" si="129"/>
        <v>570.78000000000009</v>
      </c>
      <c r="O942" s="20" t="str">
        <f t="shared" si="130"/>
        <v>Feb-2025</v>
      </c>
      <c r="P942" s="17">
        <f t="shared" si="131"/>
        <v>114.15600000000001</v>
      </c>
      <c r="Q942" s="17" t="str">
        <f t="shared" si="132"/>
        <v>Pen Electronics</v>
      </c>
      <c r="R942" s="17" t="str">
        <f>IF('sales data'!I942&lt;3000,"Low",IF('sales data'!I942&lt;7999, "Medium","High"))</f>
        <v>Low</v>
      </c>
      <c r="S942" s="17" t="str">
        <f t="shared" si="133"/>
        <v>Regular</v>
      </c>
      <c r="T942" s="17">
        <f t="shared" si="134"/>
        <v>3465.606666666667</v>
      </c>
    </row>
    <row r="943" spans="1:20">
      <c r="A943">
        <v>9028</v>
      </c>
      <c r="B943" s="2">
        <v>45707</v>
      </c>
      <c r="C943" t="s">
        <v>897</v>
      </c>
      <c r="D943" t="s">
        <v>25</v>
      </c>
      <c r="E943" t="s">
        <v>20</v>
      </c>
      <c r="F943" t="s">
        <v>12</v>
      </c>
      <c r="G943">
        <v>8</v>
      </c>
      <c r="H943" s="20">
        <v>382.13</v>
      </c>
      <c r="I943">
        <v>3057.04</v>
      </c>
      <c r="J943" s="17" t="str">
        <f>IF('Main Data'!I943&gt;=5000,"High", "Low")</f>
        <v>Low</v>
      </c>
      <c r="K943" s="17">
        <f t="shared" si="126"/>
        <v>2025</v>
      </c>
      <c r="L943" s="17" t="str">
        <f t="shared" si="127"/>
        <v>Mark Johnson</v>
      </c>
      <c r="M943" s="17" t="str">
        <f t="shared" si="128"/>
        <v>MARK JOHNSON</v>
      </c>
      <c r="N943" s="20">
        <f t="shared" si="129"/>
        <v>2751.3360000000002</v>
      </c>
      <c r="O943" s="20" t="str">
        <f t="shared" si="130"/>
        <v>Feb-2025</v>
      </c>
      <c r="P943" s="17">
        <f t="shared" si="131"/>
        <v>550.2672</v>
      </c>
      <c r="Q943" s="17" t="str">
        <f t="shared" si="132"/>
        <v>Monitor Electronics</v>
      </c>
      <c r="R943" s="17" t="str">
        <f>IF('sales data'!I943&lt;3000,"Low",IF('sales data'!I943&lt;7999, "Medium","High"))</f>
        <v>Medium</v>
      </c>
      <c r="S943" s="17" t="str">
        <f t="shared" si="133"/>
        <v>Regular</v>
      </c>
      <c r="T943" s="17">
        <f t="shared" si="134"/>
        <v>2399.2266666666669</v>
      </c>
    </row>
    <row r="944" spans="1:20">
      <c r="A944">
        <v>1920</v>
      </c>
      <c r="B944" s="2">
        <v>45708</v>
      </c>
      <c r="C944" t="s">
        <v>48</v>
      </c>
      <c r="D944" t="s">
        <v>31</v>
      </c>
      <c r="E944" t="s">
        <v>14</v>
      </c>
      <c r="F944" t="s">
        <v>15</v>
      </c>
      <c r="G944">
        <v>3</v>
      </c>
      <c r="H944" s="20">
        <v>427.21</v>
      </c>
      <c r="I944">
        <v>1281.6300000000001</v>
      </c>
      <c r="J944" s="17" t="str">
        <f>IF('Main Data'!I944&gt;=5000,"High", "Low")</f>
        <v>Low</v>
      </c>
      <c r="K944" s="17">
        <f t="shared" si="126"/>
        <v>2025</v>
      </c>
      <c r="L944" s="17" t="str">
        <f t="shared" si="127"/>
        <v>Shawn Perez</v>
      </c>
      <c r="M944" s="17" t="str">
        <f t="shared" si="128"/>
        <v>SHAWN PEREZ</v>
      </c>
      <c r="N944" s="20">
        <f t="shared" si="129"/>
        <v>1153.4669999999999</v>
      </c>
      <c r="O944" s="20" t="str">
        <f t="shared" si="130"/>
        <v>Feb-2025</v>
      </c>
      <c r="P944" s="17">
        <f t="shared" si="131"/>
        <v>230.6934</v>
      </c>
      <c r="Q944" s="17" t="str">
        <f t="shared" si="132"/>
        <v>Table Furniture</v>
      </c>
      <c r="R944" s="17" t="str">
        <f>IF('sales data'!I944&lt;3000,"Low",IF('sales data'!I944&lt;7999, "Medium","High"))</f>
        <v>Low</v>
      </c>
      <c r="S944" s="17" t="str">
        <f t="shared" si="133"/>
        <v>Regular</v>
      </c>
      <c r="T944" s="17">
        <f t="shared" si="134"/>
        <v>1657.6233333333332</v>
      </c>
    </row>
    <row r="945" spans="1:20">
      <c r="A945">
        <v>3113</v>
      </c>
      <c r="B945" s="2">
        <v>45708</v>
      </c>
      <c r="C945" t="s">
        <v>617</v>
      </c>
      <c r="D945" t="s">
        <v>25</v>
      </c>
      <c r="E945" t="s">
        <v>11</v>
      </c>
      <c r="F945" t="s">
        <v>21</v>
      </c>
      <c r="G945">
        <v>4</v>
      </c>
      <c r="H945" s="20">
        <v>549.04</v>
      </c>
      <c r="I945">
        <v>2196.16</v>
      </c>
      <c r="J945" s="17" t="str">
        <f>IF('Main Data'!I945&gt;=5000,"High", "Low")</f>
        <v>Low</v>
      </c>
      <c r="K945" s="17">
        <f t="shared" si="126"/>
        <v>2025</v>
      </c>
      <c r="L945" s="17" t="str">
        <f t="shared" si="127"/>
        <v>Rachel Reed</v>
      </c>
      <c r="M945" s="17" t="str">
        <f t="shared" si="128"/>
        <v>RACHEL REED</v>
      </c>
      <c r="N945" s="20">
        <f t="shared" si="129"/>
        <v>1976.5439999999999</v>
      </c>
      <c r="O945" s="20" t="str">
        <f t="shared" si="130"/>
        <v>Feb-2025</v>
      </c>
      <c r="P945" s="17">
        <f t="shared" si="131"/>
        <v>395.30879999999996</v>
      </c>
      <c r="Q945" s="17" t="str">
        <f t="shared" si="132"/>
        <v>Notebook Office Supplies</v>
      </c>
      <c r="R945" s="17" t="str">
        <f>IF('sales data'!I945&lt;3000,"Low",IF('sales data'!I945&lt;7999, "Medium","High"))</f>
        <v>Low</v>
      </c>
      <c r="S945" s="17" t="str">
        <f t="shared" si="133"/>
        <v>First Timer</v>
      </c>
      <c r="T945" s="17">
        <f t="shared" si="134"/>
        <v>2178.2766666666666</v>
      </c>
    </row>
    <row r="946" spans="1:20">
      <c r="A946">
        <v>5873</v>
      </c>
      <c r="B946" s="2">
        <v>45708</v>
      </c>
      <c r="C946" t="s">
        <v>801</v>
      </c>
      <c r="D946" t="s">
        <v>17</v>
      </c>
      <c r="E946" t="s">
        <v>11</v>
      </c>
      <c r="F946" t="s">
        <v>35</v>
      </c>
      <c r="G946">
        <v>8</v>
      </c>
      <c r="H946" s="20">
        <v>931.29</v>
      </c>
      <c r="I946">
        <v>7450.32</v>
      </c>
      <c r="J946" s="17" t="str">
        <f>IF('Main Data'!I946&gt;=5000,"High", "Low")</f>
        <v>High</v>
      </c>
      <c r="K946" s="17">
        <f t="shared" si="126"/>
        <v>2025</v>
      </c>
      <c r="L946" s="17" t="str">
        <f t="shared" si="127"/>
        <v>Lindsey Thompson</v>
      </c>
      <c r="M946" s="17" t="str">
        <f t="shared" si="128"/>
        <v>LINDSEY THOMPSON</v>
      </c>
      <c r="N946" s="20">
        <f t="shared" si="129"/>
        <v>6705.2879999999996</v>
      </c>
      <c r="O946" s="20" t="str">
        <f t="shared" si="130"/>
        <v>Feb-2025</v>
      </c>
      <c r="P946" s="17">
        <f t="shared" si="131"/>
        <v>1341.0575999999999</v>
      </c>
      <c r="Q946" s="17" t="str">
        <f t="shared" si="132"/>
        <v>Laptop Office Supplies</v>
      </c>
      <c r="R946" s="17" t="str">
        <f>IF('sales data'!I946&lt;3000,"Low",IF('sales data'!I946&lt;7999, "Medium","High"))</f>
        <v>Medium</v>
      </c>
      <c r="S946" s="17" t="str">
        <f t="shared" si="133"/>
        <v>Regular</v>
      </c>
      <c r="T946" s="17">
        <f t="shared" si="134"/>
        <v>3642.7033333333334</v>
      </c>
    </row>
    <row r="947" spans="1:20">
      <c r="A947">
        <v>7276</v>
      </c>
      <c r="B947" s="2">
        <v>45709</v>
      </c>
      <c r="C947" t="s">
        <v>148</v>
      </c>
      <c r="D947" t="s">
        <v>25</v>
      </c>
      <c r="E947" t="s">
        <v>20</v>
      </c>
      <c r="F947" t="s">
        <v>21</v>
      </c>
      <c r="G947">
        <v>4</v>
      </c>
      <c r="H947" s="20">
        <v>808.5</v>
      </c>
      <c r="I947">
        <v>3234</v>
      </c>
      <c r="J947" s="17" t="str">
        <f>IF('Main Data'!I947&gt;=5000,"High", "Low")</f>
        <v>Low</v>
      </c>
      <c r="K947" s="17">
        <f t="shared" si="126"/>
        <v>2025</v>
      </c>
      <c r="L947" s="17" t="str">
        <f t="shared" si="127"/>
        <v>Cynthia Reese</v>
      </c>
      <c r="M947" s="17" t="str">
        <f t="shared" si="128"/>
        <v>CYNTHIA REESE</v>
      </c>
      <c r="N947" s="20">
        <f t="shared" si="129"/>
        <v>2910.6</v>
      </c>
      <c r="O947" s="20" t="str">
        <f t="shared" si="130"/>
        <v>Feb-2025</v>
      </c>
      <c r="P947" s="17">
        <f t="shared" si="131"/>
        <v>582.12</v>
      </c>
      <c r="Q947" s="17" t="str">
        <f t="shared" si="132"/>
        <v>Notebook Electronics</v>
      </c>
      <c r="R947" s="17" t="str">
        <f>IF('sales data'!I947&lt;3000,"Low",IF('sales data'!I947&lt;7999, "Medium","High"))</f>
        <v>Medium</v>
      </c>
      <c r="S947" s="17" t="str">
        <f t="shared" si="133"/>
        <v>Regular</v>
      </c>
      <c r="T947" s="17">
        <f t="shared" si="134"/>
        <v>4293.4933333333329</v>
      </c>
    </row>
    <row r="948" spans="1:20">
      <c r="A948">
        <v>7006</v>
      </c>
      <c r="B948" s="2">
        <v>45709</v>
      </c>
      <c r="C948" t="s">
        <v>511</v>
      </c>
      <c r="D948" t="s">
        <v>10</v>
      </c>
      <c r="E948" t="s">
        <v>11</v>
      </c>
      <c r="F948" t="s">
        <v>15</v>
      </c>
      <c r="G948">
        <v>1</v>
      </c>
      <c r="H948" s="20">
        <v>254.76</v>
      </c>
      <c r="I948">
        <v>254.76</v>
      </c>
      <c r="J948" s="17" t="str">
        <f>IF('Main Data'!I948&gt;=5000,"High", "Low")</f>
        <v>Low</v>
      </c>
      <c r="K948" s="17">
        <f t="shared" si="126"/>
        <v>2025</v>
      </c>
      <c r="L948" s="17" t="str">
        <f t="shared" si="127"/>
        <v>Katie Stone</v>
      </c>
      <c r="M948" s="17" t="str">
        <f t="shared" si="128"/>
        <v>KATIE STONE</v>
      </c>
      <c r="N948" s="20">
        <f t="shared" si="129"/>
        <v>229.28399999999999</v>
      </c>
      <c r="O948" s="20" t="str">
        <f t="shared" si="130"/>
        <v>Feb-2025</v>
      </c>
      <c r="P948" s="17">
        <f t="shared" si="131"/>
        <v>45.8568</v>
      </c>
      <c r="Q948" s="17" t="str">
        <f t="shared" si="132"/>
        <v>Table Office Supplies</v>
      </c>
      <c r="R948" s="17" t="str">
        <f>IF('sales data'!I948&lt;3000,"Low",IF('sales data'!I948&lt;7999, "Medium","High"))</f>
        <v>Low</v>
      </c>
      <c r="S948" s="17" t="str">
        <f t="shared" si="133"/>
        <v>Regular</v>
      </c>
      <c r="T948" s="17">
        <f t="shared" si="134"/>
        <v>3646.36</v>
      </c>
    </row>
    <row r="949" spans="1:20">
      <c r="A949">
        <v>6854</v>
      </c>
      <c r="B949" s="2">
        <v>45710</v>
      </c>
      <c r="C949" t="s">
        <v>247</v>
      </c>
      <c r="D949" t="s">
        <v>25</v>
      </c>
      <c r="E949" t="s">
        <v>14</v>
      </c>
      <c r="F949" t="s">
        <v>18</v>
      </c>
      <c r="G949">
        <v>8</v>
      </c>
      <c r="H949" s="20">
        <v>182.16</v>
      </c>
      <c r="I949">
        <v>1457.28</v>
      </c>
      <c r="J949" s="17" t="str">
        <f>IF('Main Data'!I949&gt;=5000,"High", "Low")</f>
        <v>Low</v>
      </c>
      <c r="K949" s="17">
        <f t="shared" si="126"/>
        <v>2025</v>
      </c>
      <c r="L949" s="17" t="str">
        <f t="shared" si="127"/>
        <v>Joseph Stewart</v>
      </c>
      <c r="M949" s="17" t="str">
        <f t="shared" si="128"/>
        <v>JOSEPH STEWART</v>
      </c>
      <c r="N949" s="20">
        <f t="shared" si="129"/>
        <v>1311.5519999999999</v>
      </c>
      <c r="O949" s="20" t="str">
        <f t="shared" si="130"/>
        <v>Feb-2025</v>
      </c>
      <c r="P949" s="17">
        <f t="shared" si="131"/>
        <v>262.31039999999996</v>
      </c>
      <c r="Q949" s="17" t="str">
        <f t="shared" si="132"/>
        <v>Pen Furniture</v>
      </c>
      <c r="R949" s="17" t="str">
        <f>IF('sales data'!I949&lt;3000,"Low",IF('sales data'!I949&lt;7999, "Medium","High"))</f>
        <v>Low</v>
      </c>
      <c r="S949" s="17" t="str">
        <f t="shared" si="133"/>
        <v>Regular</v>
      </c>
      <c r="T949" s="17">
        <f t="shared" si="134"/>
        <v>1648.68</v>
      </c>
    </row>
    <row r="950" spans="1:20">
      <c r="A950">
        <v>7080</v>
      </c>
      <c r="B950" s="2">
        <v>45712</v>
      </c>
      <c r="C950" t="s">
        <v>94</v>
      </c>
      <c r="D950" t="s">
        <v>31</v>
      </c>
      <c r="E950" t="s">
        <v>20</v>
      </c>
      <c r="F950" t="s">
        <v>21</v>
      </c>
      <c r="G950">
        <v>9</v>
      </c>
      <c r="H950" s="20">
        <v>604.51</v>
      </c>
      <c r="I950">
        <v>5440.59</v>
      </c>
      <c r="J950" s="17" t="str">
        <f>IF('Main Data'!I950&gt;=5000,"High", "Low")</f>
        <v>High</v>
      </c>
      <c r="K950" s="17">
        <f t="shared" si="126"/>
        <v>2025</v>
      </c>
      <c r="L950" s="17" t="str">
        <f t="shared" si="127"/>
        <v>Nancy Meyer</v>
      </c>
      <c r="M950" s="17" t="str">
        <f t="shared" si="128"/>
        <v>NANCY MEYER</v>
      </c>
      <c r="N950" s="20">
        <f t="shared" si="129"/>
        <v>4896.5309999999999</v>
      </c>
      <c r="O950" s="20" t="str">
        <f t="shared" si="130"/>
        <v>Feb-2025</v>
      </c>
      <c r="P950" s="17">
        <f t="shared" si="131"/>
        <v>979.30619999999999</v>
      </c>
      <c r="Q950" s="17" t="str">
        <f t="shared" si="132"/>
        <v>Notebook Electronics</v>
      </c>
      <c r="R950" s="17" t="str">
        <f>IF('sales data'!I950&lt;3000,"Low",IF('sales data'!I950&lt;7999, "Medium","High"))</f>
        <v>Medium</v>
      </c>
      <c r="S950" s="17" t="str">
        <f t="shared" si="133"/>
        <v>Regular</v>
      </c>
      <c r="T950" s="17">
        <f t="shared" si="134"/>
        <v>2384.21</v>
      </c>
    </row>
    <row r="951" spans="1:20">
      <c r="A951">
        <v>4333</v>
      </c>
      <c r="B951" s="2">
        <v>45712</v>
      </c>
      <c r="C951" t="s">
        <v>961</v>
      </c>
      <c r="D951" t="s">
        <v>17</v>
      </c>
      <c r="E951" t="s">
        <v>20</v>
      </c>
      <c r="F951" t="s">
        <v>12</v>
      </c>
      <c r="G951">
        <v>1</v>
      </c>
      <c r="H951" s="20">
        <v>813.65</v>
      </c>
      <c r="I951">
        <v>813.65</v>
      </c>
      <c r="J951" s="17" t="str">
        <f>IF('Main Data'!I951&gt;=5000,"High", "Low")</f>
        <v>Low</v>
      </c>
      <c r="K951" s="17">
        <f t="shared" si="126"/>
        <v>2025</v>
      </c>
      <c r="L951" s="17" t="str">
        <f t="shared" si="127"/>
        <v>Christian Carpenter</v>
      </c>
      <c r="M951" s="17" t="str">
        <f t="shared" si="128"/>
        <v>CHRISTIAN CARPENTER</v>
      </c>
      <c r="N951" s="20">
        <f t="shared" si="129"/>
        <v>732.28499999999997</v>
      </c>
      <c r="O951" s="20" t="str">
        <f t="shared" si="130"/>
        <v>Feb-2025</v>
      </c>
      <c r="P951" s="17">
        <f t="shared" si="131"/>
        <v>146.45699999999999</v>
      </c>
      <c r="Q951" s="17" t="str">
        <f t="shared" si="132"/>
        <v>Monitor Electronics</v>
      </c>
      <c r="R951" s="17" t="str">
        <f>IF('sales data'!I951&lt;3000,"Low",IF('sales data'!I951&lt;7999, "Medium","High"))</f>
        <v>Low</v>
      </c>
      <c r="S951" s="17" t="str">
        <f t="shared" si="133"/>
        <v>First Timer</v>
      </c>
      <c r="T951" s="17">
        <f t="shared" si="134"/>
        <v>2570.5066666666667</v>
      </c>
    </row>
    <row r="952" spans="1:20">
      <c r="A952">
        <v>5102</v>
      </c>
      <c r="B952" s="2">
        <v>45713</v>
      </c>
      <c r="C952" t="s">
        <v>162</v>
      </c>
      <c r="D952" t="s">
        <v>31</v>
      </c>
      <c r="E952" t="s">
        <v>14</v>
      </c>
      <c r="F952" t="s">
        <v>43</v>
      </c>
      <c r="G952">
        <v>9</v>
      </c>
      <c r="H952" s="20">
        <v>916.33</v>
      </c>
      <c r="I952">
        <v>8246.9700000000012</v>
      </c>
      <c r="J952" s="17" t="str">
        <f>IF('Main Data'!I952&gt;=5000,"High", "Low")</f>
        <v>High</v>
      </c>
      <c r="K952" s="17">
        <f t="shared" si="126"/>
        <v>2025</v>
      </c>
      <c r="L952" s="17" t="str">
        <f t="shared" si="127"/>
        <v>Joseph Williams</v>
      </c>
      <c r="M952" s="17" t="str">
        <f t="shared" si="128"/>
        <v>JOSEPH WILLIAMS</v>
      </c>
      <c r="N952" s="20">
        <f t="shared" si="129"/>
        <v>7422.2730000000001</v>
      </c>
      <c r="O952" s="20" t="str">
        <f t="shared" si="130"/>
        <v>Feb-2025</v>
      </c>
      <c r="P952" s="17">
        <f t="shared" si="131"/>
        <v>1484.4546000000003</v>
      </c>
      <c r="Q952" s="17" t="str">
        <f t="shared" si="132"/>
        <v>Chair Furniture</v>
      </c>
      <c r="R952" s="17" t="str">
        <f>IF('sales data'!I952&lt;3000,"Low",IF('sales data'!I952&lt;7999, "Medium","High"))</f>
        <v>High</v>
      </c>
      <c r="S952" s="17" t="str">
        <f t="shared" si="133"/>
        <v>Regular</v>
      </c>
      <c r="T952" s="17">
        <f t="shared" si="134"/>
        <v>4833.7366666666667</v>
      </c>
    </row>
    <row r="953" spans="1:20">
      <c r="A953">
        <v>3168</v>
      </c>
      <c r="B953" s="2">
        <v>45713</v>
      </c>
      <c r="C953" t="s">
        <v>287</v>
      </c>
      <c r="D953" t="s">
        <v>31</v>
      </c>
      <c r="E953" t="s">
        <v>20</v>
      </c>
      <c r="F953" t="s">
        <v>15</v>
      </c>
      <c r="G953">
        <v>5</v>
      </c>
      <c r="H953" s="20">
        <v>879.84</v>
      </c>
      <c r="I953">
        <v>4399.2</v>
      </c>
      <c r="J953" s="17" t="str">
        <f>IF('Main Data'!I953&gt;=5000,"High", "Low")</f>
        <v>Low</v>
      </c>
      <c r="K953" s="17">
        <f t="shared" si="126"/>
        <v>2025</v>
      </c>
      <c r="L953" s="17" t="str">
        <f t="shared" si="127"/>
        <v>Travis Nelson</v>
      </c>
      <c r="M953" s="17" t="str">
        <f t="shared" si="128"/>
        <v>TRAVIS NELSON</v>
      </c>
      <c r="N953" s="20">
        <f t="shared" si="129"/>
        <v>3959.2799999999997</v>
      </c>
      <c r="O953" s="20" t="str">
        <f t="shared" si="130"/>
        <v>Feb-2025</v>
      </c>
      <c r="P953" s="17">
        <f t="shared" si="131"/>
        <v>791.85599999999999</v>
      </c>
      <c r="Q953" s="17" t="str">
        <f t="shared" si="132"/>
        <v>Table Electronics</v>
      </c>
      <c r="R953" s="17" t="str">
        <f>IF('sales data'!I953&lt;3000,"Low",IF('sales data'!I953&lt;7999, "Medium","High"))</f>
        <v>Medium</v>
      </c>
      <c r="S953" s="17" t="str">
        <f t="shared" si="133"/>
        <v>First Timer</v>
      </c>
      <c r="T953" s="17">
        <f t="shared" si="134"/>
        <v>4486.6066666666666</v>
      </c>
    </row>
    <row r="954" spans="1:20">
      <c r="A954">
        <v>8145</v>
      </c>
      <c r="B954" s="2">
        <v>45713</v>
      </c>
      <c r="C954" t="s">
        <v>354</v>
      </c>
      <c r="D954" t="s">
        <v>31</v>
      </c>
      <c r="E954" t="s">
        <v>14</v>
      </c>
      <c r="F954" t="s">
        <v>43</v>
      </c>
      <c r="G954">
        <v>5</v>
      </c>
      <c r="H954" s="20">
        <v>696.75</v>
      </c>
      <c r="I954">
        <v>3483.75</v>
      </c>
      <c r="J954" s="17" t="str">
        <f>IF('Main Data'!I954&gt;=5000,"High", "Low")</f>
        <v>Low</v>
      </c>
      <c r="K954" s="17">
        <f t="shared" si="126"/>
        <v>2025</v>
      </c>
      <c r="L954" s="17" t="str">
        <f t="shared" si="127"/>
        <v>Laura Paul</v>
      </c>
      <c r="M954" s="17" t="str">
        <f t="shared" si="128"/>
        <v>LAURA PAUL</v>
      </c>
      <c r="N954" s="20">
        <f t="shared" si="129"/>
        <v>3135.375</v>
      </c>
      <c r="O954" s="20" t="str">
        <f t="shared" si="130"/>
        <v>Feb-2025</v>
      </c>
      <c r="P954" s="17">
        <f t="shared" si="131"/>
        <v>627.07499999999993</v>
      </c>
      <c r="Q954" s="17" t="str">
        <f t="shared" si="132"/>
        <v>Chair Furniture</v>
      </c>
      <c r="R954" s="17" t="str">
        <f>IF('sales data'!I954&lt;3000,"Low",IF('sales data'!I954&lt;7999, "Medium","High"))</f>
        <v>Medium</v>
      </c>
      <c r="S954" s="17" t="str">
        <f t="shared" si="133"/>
        <v>Regular</v>
      </c>
      <c r="T954" s="17">
        <f t="shared" si="134"/>
        <v>5376.64</v>
      </c>
    </row>
    <row r="955" spans="1:20">
      <c r="A955">
        <v>9063</v>
      </c>
      <c r="B955" s="2">
        <v>45713</v>
      </c>
      <c r="C955" t="s">
        <v>663</v>
      </c>
      <c r="D955" t="s">
        <v>31</v>
      </c>
      <c r="E955" t="s">
        <v>11</v>
      </c>
      <c r="F955" t="s">
        <v>18</v>
      </c>
      <c r="G955">
        <v>5</v>
      </c>
      <c r="H955" s="20">
        <v>805</v>
      </c>
      <c r="I955">
        <v>4025</v>
      </c>
      <c r="J955" s="17" t="str">
        <f>IF('Main Data'!I955&gt;=5000,"High", "Low")</f>
        <v>Low</v>
      </c>
      <c r="K955" s="17">
        <f t="shared" si="126"/>
        <v>2025</v>
      </c>
      <c r="L955" s="17" t="str">
        <f t="shared" si="127"/>
        <v>Tammy Hurley</v>
      </c>
      <c r="M955" s="17" t="str">
        <f t="shared" si="128"/>
        <v>TAMMY HURLEY</v>
      </c>
      <c r="N955" s="20">
        <f t="shared" si="129"/>
        <v>3622.5</v>
      </c>
      <c r="O955" s="20" t="str">
        <f t="shared" si="130"/>
        <v>Feb-2025</v>
      </c>
      <c r="P955" s="17">
        <f t="shared" si="131"/>
        <v>724.5</v>
      </c>
      <c r="Q955" s="17" t="str">
        <f t="shared" si="132"/>
        <v>Pen Office Supplies</v>
      </c>
      <c r="R955" s="17" t="str">
        <f>IF('sales data'!I955&lt;3000,"Low",IF('sales data'!I955&lt;7999, "Medium","High"))</f>
        <v>Medium</v>
      </c>
      <c r="S955" s="17" t="str">
        <f t="shared" si="133"/>
        <v>Regular</v>
      </c>
      <c r="T955" s="17">
        <f t="shared" si="134"/>
        <v>3969.3166666666671</v>
      </c>
    </row>
    <row r="956" spans="1:20">
      <c r="A956">
        <v>9498</v>
      </c>
      <c r="B956" s="2">
        <v>45714</v>
      </c>
      <c r="C956" t="s">
        <v>934</v>
      </c>
      <c r="D956" t="s">
        <v>17</v>
      </c>
      <c r="E956" t="s">
        <v>14</v>
      </c>
      <c r="F956" t="s">
        <v>21</v>
      </c>
      <c r="G956">
        <v>9</v>
      </c>
      <c r="H956" s="20">
        <v>664.76</v>
      </c>
      <c r="I956">
        <v>5982.84</v>
      </c>
      <c r="J956" s="17" t="str">
        <f>IF('Main Data'!I956&gt;=5000,"High", "Low")</f>
        <v>High</v>
      </c>
      <c r="K956" s="17">
        <f t="shared" si="126"/>
        <v>2025</v>
      </c>
      <c r="L956" s="17" t="str">
        <f t="shared" si="127"/>
        <v>Shannon Dalton</v>
      </c>
      <c r="M956" s="17" t="str">
        <f t="shared" si="128"/>
        <v>SHANNON DALTON</v>
      </c>
      <c r="N956" s="20">
        <f t="shared" si="129"/>
        <v>5384.5559999999996</v>
      </c>
      <c r="O956" s="20" t="str">
        <f t="shared" si="130"/>
        <v>Feb-2025</v>
      </c>
      <c r="P956" s="17">
        <f t="shared" si="131"/>
        <v>1076.9112</v>
      </c>
      <c r="Q956" s="17" t="str">
        <f t="shared" si="132"/>
        <v>Notebook Furniture</v>
      </c>
      <c r="R956" s="17" t="str">
        <f>IF('sales data'!I956&lt;3000,"Low",IF('sales data'!I956&lt;7999, "Medium","High"))</f>
        <v>Medium</v>
      </c>
      <c r="S956" s="17" t="str">
        <f t="shared" si="133"/>
        <v>Regular</v>
      </c>
      <c r="T956" s="17">
        <f t="shared" si="134"/>
        <v>4497.1966666666667</v>
      </c>
    </row>
    <row r="957" spans="1:20">
      <c r="A957">
        <v>5475</v>
      </c>
      <c r="B957" s="2">
        <v>45716</v>
      </c>
      <c r="C957" t="s">
        <v>85</v>
      </c>
      <c r="D957" t="s">
        <v>25</v>
      </c>
      <c r="E957" t="s">
        <v>14</v>
      </c>
      <c r="F957" t="s">
        <v>18</v>
      </c>
      <c r="G957">
        <v>9</v>
      </c>
      <c r="H957" s="20">
        <v>558.64</v>
      </c>
      <c r="I957">
        <v>5027.76</v>
      </c>
      <c r="J957" s="17" t="str">
        <f>IF('Main Data'!I957&gt;=5000,"High", "Low")</f>
        <v>High</v>
      </c>
      <c r="K957" s="17">
        <f t="shared" si="126"/>
        <v>2025</v>
      </c>
      <c r="L957" s="17" t="str">
        <f t="shared" si="127"/>
        <v>Jose Jones</v>
      </c>
      <c r="M957" s="17" t="str">
        <f t="shared" si="128"/>
        <v>JOSE JONES</v>
      </c>
      <c r="N957" s="20">
        <f t="shared" si="129"/>
        <v>4524.9840000000004</v>
      </c>
      <c r="O957" s="20" t="str">
        <f t="shared" si="130"/>
        <v>Feb-2025</v>
      </c>
      <c r="P957" s="17">
        <f t="shared" si="131"/>
        <v>904.99680000000001</v>
      </c>
      <c r="Q957" s="17" t="str">
        <f t="shared" si="132"/>
        <v>Pen Furniture</v>
      </c>
      <c r="R957" s="17" t="str">
        <f>IF('sales data'!I957&lt;3000,"Low",IF('sales data'!I957&lt;7999, "Medium","High"))</f>
        <v>Medium</v>
      </c>
      <c r="S957" s="17" t="str">
        <f t="shared" si="133"/>
        <v>Regular</v>
      </c>
      <c r="T957" s="17">
        <f t="shared" si="134"/>
        <v>5011.8666666666668</v>
      </c>
    </row>
    <row r="958" spans="1:20">
      <c r="A958">
        <v>5390</v>
      </c>
      <c r="B958" s="2">
        <v>45716</v>
      </c>
      <c r="C958" t="s">
        <v>927</v>
      </c>
      <c r="D958" t="s">
        <v>31</v>
      </c>
      <c r="E958" t="s">
        <v>11</v>
      </c>
      <c r="F958" t="s">
        <v>21</v>
      </c>
      <c r="G958">
        <v>3</v>
      </c>
      <c r="H958" s="20">
        <v>21.99</v>
      </c>
      <c r="I958">
        <v>65.97</v>
      </c>
      <c r="J958" s="17" t="str">
        <f>IF('Main Data'!I958&gt;=5000,"High", "Low")</f>
        <v>Low</v>
      </c>
      <c r="K958" s="17">
        <f t="shared" si="126"/>
        <v>2025</v>
      </c>
      <c r="L958" s="17" t="str">
        <f t="shared" si="127"/>
        <v>Jessica Brown</v>
      </c>
      <c r="M958" s="17" t="str">
        <f t="shared" si="128"/>
        <v>JESSICA BROWN</v>
      </c>
      <c r="N958" s="20">
        <f t="shared" si="129"/>
        <v>59.373000000000005</v>
      </c>
      <c r="O958" s="20" t="str">
        <f t="shared" si="130"/>
        <v>Feb-2025</v>
      </c>
      <c r="P958" s="17">
        <f t="shared" si="131"/>
        <v>11.874599999999999</v>
      </c>
      <c r="Q958" s="17" t="str">
        <f t="shared" si="132"/>
        <v>Notebook Office Supplies</v>
      </c>
      <c r="R958" s="17" t="str">
        <f>IF('sales data'!I958&lt;3000,"Low",IF('sales data'!I958&lt;7999, "Medium","High"))</f>
        <v>Low</v>
      </c>
      <c r="S958" s="17" t="str">
        <f t="shared" si="133"/>
        <v>Regular</v>
      </c>
      <c r="T958" s="17">
        <f t="shared" si="134"/>
        <v>3692.19</v>
      </c>
    </row>
    <row r="959" spans="1:20">
      <c r="A959">
        <v>4347</v>
      </c>
      <c r="B959" s="2">
        <v>45716</v>
      </c>
      <c r="C959" t="s">
        <v>956</v>
      </c>
      <c r="D959" t="s">
        <v>31</v>
      </c>
      <c r="E959" t="s">
        <v>11</v>
      </c>
      <c r="F959" t="s">
        <v>29</v>
      </c>
      <c r="G959">
        <v>6</v>
      </c>
      <c r="H959" s="20">
        <v>299.89</v>
      </c>
      <c r="I959">
        <v>1799.34</v>
      </c>
      <c r="J959" s="17" t="str">
        <f>IF('Main Data'!I959&gt;=5000,"High", "Low")</f>
        <v>Low</v>
      </c>
      <c r="K959" s="17">
        <f t="shared" si="126"/>
        <v>2025</v>
      </c>
      <c r="L959" s="17" t="str">
        <f t="shared" si="127"/>
        <v>Michael White</v>
      </c>
      <c r="M959" s="17" t="str">
        <f t="shared" si="128"/>
        <v>MICHAEL WHITE</v>
      </c>
      <c r="N959" s="20">
        <f t="shared" si="129"/>
        <v>1619.4059999999999</v>
      </c>
      <c r="O959" s="20" t="str">
        <f t="shared" si="130"/>
        <v>Feb-2025</v>
      </c>
      <c r="P959" s="17">
        <f t="shared" si="131"/>
        <v>323.88119999999998</v>
      </c>
      <c r="Q959" s="17" t="str">
        <f t="shared" si="132"/>
        <v>Desk Office Supplies</v>
      </c>
      <c r="R959" s="17" t="str">
        <f>IF('sales data'!I959&lt;3000,"Low",IF('sales data'!I959&lt;7999, "Medium","High"))</f>
        <v>Low</v>
      </c>
      <c r="S959" s="17" t="str">
        <f t="shared" si="133"/>
        <v>First Timer</v>
      </c>
      <c r="T959" s="17">
        <f t="shared" si="134"/>
        <v>2297.69</v>
      </c>
    </row>
    <row r="960" spans="1:20">
      <c r="A960">
        <v>8110</v>
      </c>
      <c r="B960" s="2">
        <v>45717</v>
      </c>
      <c r="C960" t="s">
        <v>86</v>
      </c>
      <c r="D960" t="s">
        <v>25</v>
      </c>
      <c r="E960" t="s">
        <v>11</v>
      </c>
      <c r="F960" t="s">
        <v>21</v>
      </c>
      <c r="G960">
        <v>8</v>
      </c>
      <c r="H960" s="20">
        <v>654.91</v>
      </c>
      <c r="I960">
        <v>5239.28</v>
      </c>
      <c r="J960" s="17" t="str">
        <f>IF('Main Data'!I960&gt;=5000,"High", "Low")</f>
        <v>High</v>
      </c>
      <c r="K960" s="17">
        <f t="shared" si="126"/>
        <v>2025</v>
      </c>
      <c r="L960" s="17" t="str">
        <f t="shared" si="127"/>
        <v>Roger Morgan</v>
      </c>
      <c r="M960" s="17" t="str">
        <f t="shared" si="128"/>
        <v>ROGER MORGAN</v>
      </c>
      <c r="N960" s="20">
        <f t="shared" si="129"/>
        <v>4715.3519999999999</v>
      </c>
      <c r="O960" s="20" t="str">
        <f t="shared" si="130"/>
        <v>Mar-2025</v>
      </c>
      <c r="P960" s="17">
        <f t="shared" si="131"/>
        <v>943.07039999999995</v>
      </c>
      <c r="Q960" s="17" t="str">
        <f t="shared" si="132"/>
        <v>Notebook Office Supplies</v>
      </c>
      <c r="R960" s="17" t="str">
        <f>IF('sales data'!I960&lt;3000,"Low",IF('sales data'!I960&lt;7999, "Medium","High"))</f>
        <v>Medium</v>
      </c>
      <c r="S960" s="17" t="str">
        <f t="shared" si="133"/>
        <v>Regular</v>
      </c>
      <c r="T960" s="17">
        <f t="shared" si="134"/>
        <v>2368.1966666666667</v>
      </c>
    </row>
    <row r="961" spans="1:20">
      <c r="A961">
        <v>2163</v>
      </c>
      <c r="B961" s="2">
        <v>45718</v>
      </c>
      <c r="C961" t="s">
        <v>53</v>
      </c>
      <c r="D961" t="s">
        <v>10</v>
      </c>
      <c r="E961" t="s">
        <v>20</v>
      </c>
      <c r="F961" t="s">
        <v>26</v>
      </c>
      <c r="G961">
        <v>5</v>
      </c>
      <c r="H961" s="20">
        <v>385.9</v>
      </c>
      <c r="I961">
        <v>1929.5</v>
      </c>
      <c r="J961" s="17" t="str">
        <f>IF('Main Data'!I961&gt;=5000,"High", "Low")</f>
        <v>Low</v>
      </c>
      <c r="K961" s="17">
        <f t="shared" si="126"/>
        <v>2025</v>
      </c>
      <c r="L961" s="17" t="str">
        <f t="shared" si="127"/>
        <v>James Parsons</v>
      </c>
      <c r="M961" s="17" t="str">
        <f t="shared" si="128"/>
        <v>JAMES PARSONS</v>
      </c>
      <c r="N961" s="20">
        <f t="shared" si="129"/>
        <v>1736.55</v>
      </c>
      <c r="O961" s="20" t="str">
        <f t="shared" si="130"/>
        <v>Mar-2025</v>
      </c>
      <c r="P961" s="17">
        <f t="shared" si="131"/>
        <v>347.31</v>
      </c>
      <c r="Q961" s="17" t="str">
        <f t="shared" si="132"/>
        <v>Printer Electronics</v>
      </c>
      <c r="R961" s="17" t="str">
        <f>IF('sales data'!I961&lt;3000,"Low",IF('sales data'!I961&lt;7999, "Medium","High"))</f>
        <v>Low</v>
      </c>
      <c r="S961" s="17" t="str">
        <f t="shared" si="133"/>
        <v>Regular</v>
      </c>
      <c r="T961" s="17">
        <f t="shared" si="134"/>
        <v>2989.373333333333</v>
      </c>
    </row>
    <row r="962" spans="1:20">
      <c r="A962">
        <v>9369</v>
      </c>
      <c r="B962" s="2">
        <v>45718</v>
      </c>
      <c r="C962" t="s">
        <v>700</v>
      </c>
      <c r="D962" t="s">
        <v>25</v>
      </c>
      <c r="E962" t="s">
        <v>11</v>
      </c>
      <c r="F962" t="s">
        <v>12</v>
      </c>
      <c r="G962">
        <v>1</v>
      </c>
      <c r="H962" s="20">
        <v>429.5</v>
      </c>
      <c r="I962">
        <v>429.5</v>
      </c>
      <c r="J962" s="17" t="str">
        <f>IF('Main Data'!I962&gt;=5000,"High", "Low")</f>
        <v>Low</v>
      </c>
      <c r="K962" s="17">
        <f t="shared" si="126"/>
        <v>2025</v>
      </c>
      <c r="L962" s="17" t="str">
        <f t="shared" si="127"/>
        <v>Megan Taylor</v>
      </c>
      <c r="M962" s="17" t="str">
        <f t="shared" si="128"/>
        <v>MEGAN TAYLOR</v>
      </c>
      <c r="N962" s="20">
        <f t="shared" si="129"/>
        <v>386.55</v>
      </c>
      <c r="O962" s="20" t="str">
        <f t="shared" si="130"/>
        <v>Mar-2025</v>
      </c>
      <c r="P962" s="17">
        <f t="shared" si="131"/>
        <v>77.31</v>
      </c>
      <c r="Q962" s="17" t="str">
        <f t="shared" si="132"/>
        <v>Monitor Office Supplies</v>
      </c>
      <c r="R962" s="17" t="str">
        <f>IF('sales data'!I962&lt;3000,"Low",IF('sales data'!I962&lt;7999, "Medium","High"))</f>
        <v>Low</v>
      </c>
      <c r="S962" s="17" t="str">
        <f t="shared" si="133"/>
        <v>Regular</v>
      </c>
      <c r="T962" s="17">
        <f t="shared" si="134"/>
        <v>2532.7599999999998</v>
      </c>
    </row>
    <row r="963" spans="1:20">
      <c r="A963">
        <v>2781</v>
      </c>
      <c r="B963" s="2">
        <v>45718</v>
      </c>
      <c r="C963" t="s">
        <v>769</v>
      </c>
      <c r="D963" t="s">
        <v>17</v>
      </c>
      <c r="E963" t="s">
        <v>11</v>
      </c>
      <c r="F963" t="s">
        <v>21</v>
      </c>
      <c r="G963">
        <v>8</v>
      </c>
      <c r="H963" s="20">
        <v>242.3</v>
      </c>
      <c r="I963">
        <v>1938.4</v>
      </c>
      <c r="J963" s="17" t="str">
        <f>IF('Main Data'!I963&gt;=5000,"High", "Low")</f>
        <v>Low</v>
      </c>
      <c r="K963" s="17">
        <f t="shared" ref="K963:K1001" si="135">YEAR(B963)</f>
        <v>2025</v>
      </c>
      <c r="L963" s="17" t="str">
        <f t="shared" ref="L963:L1001" si="136">PROPER(C963)</f>
        <v>Cody Mckinney</v>
      </c>
      <c r="M963" s="17" t="str">
        <f t="shared" ref="M963:M1001" si="137">UPPER(C963)</f>
        <v>CODY MCKINNEY</v>
      </c>
      <c r="N963" s="20">
        <f t="shared" ref="N963:N1001" si="138">G963*(H963*0.9)</f>
        <v>1744.5600000000002</v>
      </c>
      <c r="O963" s="20" t="str">
        <f t="shared" ref="O963:O1001" si="139">TEXT((B963),"mmm-yyyy")</f>
        <v>Mar-2025</v>
      </c>
      <c r="P963" s="17">
        <f t="shared" ref="P963:P1001" si="140">I963*18%</f>
        <v>348.91199999999998</v>
      </c>
      <c r="Q963" s="17" t="str">
        <f t="shared" ref="Q963:Q1001" si="141">CONCATENATE(F963," ",E963)</f>
        <v>Notebook Office Supplies</v>
      </c>
      <c r="R963" s="17" t="str">
        <f>IF('sales data'!I963&lt;3000,"Low",IF('sales data'!I963&lt;7999, "Medium","High"))</f>
        <v>Low</v>
      </c>
      <c r="S963" s="17" t="str">
        <f t="shared" ref="S963:S1001" si="142">IF(A963=_xlfn.MINIFS($A$3:$A$1001, $B$2:$B$1000, B963), "First Timer", "Regular")</f>
        <v>First Timer</v>
      </c>
      <c r="T963" s="17">
        <f t="shared" si="134"/>
        <v>1432.4666666666665</v>
      </c>
    </row>
    <row r="964" spans="1:20">
      <c r="A964">
        <v>5217</v>
      </c>
      <c r="B964" s="2">
        <v>45719</v>
      </c>
      <c r="C964" t="s">
        <v>186</v>
      </c>
      <c r="D964" t="s">
        <v>17</v>
      </c>
      <c r="E964" t="s">
        <v>20</v>
      </c>
      <c r="F964" t="s">
        <v>21</v>
      </c>
      <c r="G964">
        <v>7</v>
      </c>
      <c r="H964" s="20">
        <v>325.56</v>
      </c>
      <c r="I964">
        <v>2278.92</v>
      </c>
      <c r="J964" s="17" t="str">
        <f>IF('Main Data'!I964&gt;=5000,"High", "Low")</f>
        <v>Low</v>
      </c>
      <c r="K964" s="17">
        <f t="shared" si="135"/>
        <v>2025</v>
      </c>
      <c r="L964" s="17" t="str">
        <f t="shared" si="136"/>
        <v>Paul Kim</v>
      </c>
      <c r="M964" s="17" t="str">
        <f t="shared" si="137"/>
        <v>PAUL KIM</v>
      </c>
      <c r="N964" s="20">
        <f t="shared" si="138"/>
        <v>2051.0280000000002</v>
      </c>
      <c r="O964" s="20" t="str">
        <f t="shared" si="139"/>
        <v>Mar-2025</v>
      </c>
      <c r="P964" s="17">
        <f t="shared" si="140"/>
        <v>410.2056</v>
      </c>
      <c r="Q964" s="17" t="str">
        <f t="shared" si="141"/>
        <v>Notebook Electronics</v>
      </c>
      <c r="R964" s="17" t="str">
        <f>IF('sales data'!I964&lt;3000,"Low",IF('sales data'!I964&lt;7999, "Medium","High"))</f>
        <v>Low</v>
      </c>
      <c r="S964" s="17" t="str">
        <f t="shared" si="142"/>
        <v>Regular</v>
      </c>
      <c r="T964" s="17">
        <f t="shared" si="134"/>
        <v>1548.9399999999998</v>
      </c>
    </row>
    <row r="965" spans="1:20">
      <c r="A965">
        <v>6790</v>
      </c>
      <c r="B965" s="2">
        <v>45719</v>
      </c>
      <c r="C965" t="s">
        <v>692</v>
      </c>
      <c r="D965" t="s">
        <v>10</v>
      </c>
      <c r="E965" t="s">
        <v>11</v>
      </c>
      <c r="F965" t="s">
        <v>15</v>
      </c>
      <c r="G965">
        <v>9</v>
      </c>
      <c r="H965" s="20">
        <v>416.92</v>
      </c>
      <c r="I965">
        <v>3752.28</v>
      </c>
      <c r="J965" s="17" t="str">
        <f>IF('Main Data'!I965&gt;=5000,"High", "Low")</f>
        <v>Low</v>
      </c>
      <c r="K965" s="17">
        <f t="shared" si="135"/>
        <v>2025</v>
      </c>
      <c r="L965" s="17" t="str">
        <f t="shared" si="136"/>
        <v>Shane Roberts</v>
      </c>
      <c r="M965" s="17" t="str">
        <f t="shared" si="137"/>
        <v>SHANE ROBERTS</v>
      </c>
      <c r="N965" s="20">
        <f t="shared" si="138"/>
        <v>3377.0520000000001</v>
      </c>
      <c r="O965" s="20" t="str">
        <f t="shared" si="139"/>
        <v>Mar-2025</v>
      </c>
      <c r="P965" s="17">
        <f t="shared" si="140"/>
        <v>675.41039999999998</v>
      </c>
      <c r="Q965" s="17" t="str">
        <f t="shared" si="141"/>
        <v>Table Office Supplies</v>
      </c>
      <c r="R965" s="17" t="str">
        <f>IF('sales data'!I965&lt;3000,"Low",IF('sales data'!I965&lt;7999, "Medium","High"))</f>
        <v>Medium</v>
      </c>
      <c r="S965" s="17" t="str">
        <f t="shared" si="142"/>
        <v>Regular</v>
      </c>
      <c r="T965" s="17">
        <f t="shared" ref="T965:T1001" si="143">AVERAGE(I963,I964,I965)</f>
        <v>2656.5333333333333</v>
      </c>
    </row>
    <row r="966" spans="1:20">
      <c r="A966">
        <v>3691</v>
      </c>
      <c r="B966" s="2">
        <v>45720</v>
      </c>
      <c r="C966" t="s">
        <v>687</v>
      </c>
      <c r="D966" t="s">
        <v>10</v>
      </c>
      <c r="E966" t="s">
        <v>20</v>
      </c>
      <c r="F966" t="s">
        <v>12</v>
      </c>
      <c r="G966">
        <v>6</v>
      </c>
      <c r="H966" s="20">
        <v>821</v>
      </c>
      <c r="I966">
        <v>4926</v>
      </c>
      <c r="J966" s="17" t="str">
        <f>IF('Main Data'!I966&gt;=5000,"High", "Low")</f>
        <v>Low</v>
      </c>
      <c r="K966" s="17">
        <f t="shared" si="135"/>
        <v>2025</v>
      </c>
      <c r="L966" s="17" t="str">
        <f t="shared" si="136"/>
        <v>Dr. Brandon Ryan</v>
      </c>
      <c r="M966" s="17" t="str">
        <f t="shared" si="137"/>
        <v>DR. BRANDON RYAN</v>
      </c>
      <c r="N966" s="20">
        <f t="shared" si="138"/>
        <v>4433.3999999999996</v>
      </c>
      <c r="O966" s="20" t="str">
        <f t="shared" si="139"/>
        <v>Mar-2025</v>
      </c>
      <c r="P966" s="17">
        <f t="shared" si="140"/>
        <v>886.68</v>
      </c>
      <c r="Q966" s="17" t="str">
        <f t="shared" si="141"/>
        <v>Monitor Electronics</v>
      </c>
      <c r="R966" s="17" t="str">
        <f>IF('sales data'!I966&lt;3000,"Low",IF('sales data'!I966&lt;7999, "Medium","High"))</f>
        <v>Medium</v>
      </c>
      <c r="S966" s="17" t="str">
        <f t="shared" si="142"/>
        <v>Regular</v>
      </c>
      <c r="T966" s="17">
        <f t="shared" si="143"/>
        <v>3652.4</v>
      </c>
    </row>
    <row r="967" spans="1:20">
      <c r="A967">
        <v>9353</v>
      </c>
      <c r="B967" s="2">
        <v>45720</v>
      </c>
      <c r="C967" t="s">
        <v>950</v>
      </c>
      <c r="D967" t="s">
        <v>25</v>
      </c>
      <c r="E967" t="s">
        <v>11</v>
      </c>
      <c r="F967" t="s">
        <v>35</v>
      </c>
      <c r="G967">
        <v>4</v>
      </c>
      <c r="H967" s="20">
        <v>776.89</v>
      </c>
      <c r="I967">
        <v>3107.56</v>
      </c>
      <c r="J967" s="17" t="str">
        <f>IF('Main Data'!I967&gt;=5000,"High", "Low")</f>
        <v>Low</v>
      </c>
      <c r="K967" s="17">
        <f t="shared" si="135"/>
        <v>2025</v>
      </c>
      <c r="L967" s="17" t="str">
        <f t="shared" si="136"/>
        <v>Victor Flores</v>
      </c>
      <c r="M967" s="17" t="str">
        <f t="shared" si="137"/>
        <v>VICTOR FLORES</v>
      </c>
      <c r="N967" s="20">
        <f t="shared" si="138"/>
        <v>2796.8040000000001</v>
      </c>
      <c r="O967" s="20" t="str">
        <f t="shared" si="139"/>
        <v>Mar-2025</v>
      </c>
      <c r="P967" s="17">
        <f t="shared" si="140"/>
        <v>559.36079999999993</v>
      </c>
      <c r="Q967" s="17" t="str">
        <f t="shared" si="141"/>
        <v>Laptop Office Supplies</v>
      </c>
      <c r="R967" s="17" t="str">
        <f>IF('sales data'!I967&lt;3000,"Low",IF('sales data'!I967&lt;7999, "Medium","High"))</f>
        <v>Medium</v>
      </c>
      <c r="S967" s="17" t="str">
        <f t="shared" si="142"/>
        <v>Regular</v>
      </c>
      <c r="T967" s="17">
        <f t="shared" si="143"/>
        <v>3928.6133333333332</v>
      </c>
    </row>
    <row r="968" spans="1:20">
      <c r="A968">
        <v>7293</v>
      </c>
      <c r="B968" s="2">
        <v>45721</v>
      </c>
      <c r="C968" t="s">
        <v>250</v>
      </c>
      <c r="D968" t="s">
        <v>31</v>
      </c>
      <c r="E968" t="s">
        <v>20</v>
      </c>
      <c r="F968" t="s">
        <v>43</v>
      </c>
      <c r="G968">
        <v>8</v>
      </c>
      <c r="H968" s="20">
        <v>699.06</v>
      </c>
      <c r="I968">
        <v>5592.48</v>
      </c>
      <c r="J968" s="17" t="str">
        <f>IF('Main Data'!I968&gt;=5000,"High", "Low")</f>
        <v>High</v>
      </c>
      <c r="K968" s="17">
        <f t="shared" si="135"/>
        <v>2025</v>
      </c>
      <c r="L968" s="17" t="str">
        <f t="shared" si="136"/>
        <v>Lisa Davidson</v>
      </c>
      <c r="M968" s="17" t="str">
        <f t="shared" si="137"/>
        <v>LISA DAVIDSON</v>
      </c>
      <c r="N968" s="20">
        <f t="shared" si="138"/>
        <v>5033.232</v>
      </c>
      <c r="O968" s="20" t="str">
        <f t="shared" si="139"/>
        <v>Mar-2025</v>
      </c>
      <c r="P968" s="17">
        <f t="shared" si="140"/>
        <v>1006.6463999999999</v>
      </c>
      <c r="Q968" s="17" t="str">
        <f t="shared" si="141"/>
        <v>Chair Electronics</v>
      </c>
      <c r="R968" s="17" t="str">
        <f>IF('sales data'!I968&lt;3000,"Low",IF('sales data'!I968&lt;7999, "Medium","High"))</f>
        <v>Medium</v>
      </c>
      <c r="S968" s="17" t="str">
        <f t="shared" si="142"/>
        <v>Regular</v>
      </c>
      <c r="T968" s="17">
        <f t="shared" si="143"/>
        <v>4542.0133333333333</v>
      </c>
    </row>
    <row r="969" spans="1:20">
      <c r="A969">
        <v>2049</v>
      </c>
      <c r="B969" s="2">
        <v>45723</v>
      </c>
      <c r="C969" t="s">
        <v>334</v>
      </c>
      <c r="D969" t="s">
        <v>17</v>
      </c>
      <c r="E969" t="s">
        <v>14</v>
      </c>
      <c r="F969" t="s">
        <v>15</v>
      </c>
      <c r="G969">
        <v>4</v>
      </c>
      <c r="H969" s="20">
        <v>624.71</v>
      </c>
      <c r="I969">
        <v>2498.84</v>
      </c>
      <c r="J969" s="17" t="str">
        <f>IF('Main Data'!I969&gt;=5000,"High", "Low")</f>
        <v>Low</v>
      </c>
      <c r="K969" s="17">
        <f t="shared" si="135"/>
        <v>2025</v>
      </c>
      <c r="L969" s="17" t="str">
        <f t="shared" si="136"/>
        <v>Jeremy Carpenter</v>
      </c>
      <c r="M969" s="17" t="str">
        <f t="shared" si="137"/>
        <v>JEREMY CARPENTER</v>
      </c>
      <c r="N969" s="20">
        <f t="shared" si="138"/>
        <v>2248.9560000000001</v>
      </c>
      <c r="O969" s="20" t="str">
        <f t="shared" si="139"/>
        <v>Mar-2025</v>
      </c>
      <c r="P969" s="17">
        <f t="shared" si="140"/>
        <v>449.7912</v>
      </c>
      <c r="Q969" s="17" t="str">
        <f t="shared" si="141"/>
        <v>Table Furniture</v>
      </c>
      <c r="R969" s="17" t="str">
        <f>IF('sales data'!I969&lt;3000,"Low",IF('sales data'!I969&lt;7999, "Medium","High"))</f>
        <v>Low</v>
      </c>
      <c r="S969" s="17" t="str">
        <f t="shared" si="142"/>
        <v>Regular</v>
      </c>
      <c r="T969" s="17">
        <f t="shared" si="143"/>
        <v>3732.9599999999996</v>
      </c>
    </row>
    <row r="970" spans="1:20">
      <c r="A970">
        <v>9928</v>
      </c>
      <c r="B970" s="2">
        <v>45723</v>
      </c>
      <c r="C970" t="s">
        <v>533</v>
      </c>
      <c r="D970" t="s">
        <v>25</v>
      </c>
      <c r="E970" t="s">
        <v>14</v>
      </c>
      <c r="F970" t="s">
        <v>21</v>
      </c>
      <c r="G970">
        <v>8</v>
      </c>
      <c r="H970" s="20">
        <v>436.58</v>
      </c>
      <c r="I970">
        <v>3492.64</v>
      </c>
      <c r="J970" s="17" t="str">
        <f>IF('Main Data'!I970&gt;=5000,"High", "Low")</f>
        <v>Low</v>
      </c>
      <c r="K970" s="17">
        <f t="shared" si="135"/>
        <v>2025</v>
      </c>
      <c r="L970" s="17" t="str">
        <f t="shared" si="136"/>
        <v>Daniel Dickson</v>
      </c>
      <c r="M970" s="17" t="str">
        <f t="shared" si="137"/>
        <v>DANIEL DICKSON</v>
      </c>
      <c r="N970" s="20">
        <f t="shared" si="138"/>
        <v>3143.3759999999997</v>
      </c>
      <c r="O970" s="20" t="str">
        <f t="shared" si="139"/>
        <v>Mar-2025</v>
      </c>
      <c r="P970" s="17">
        <f t="shared" si="140"/>
        <v>628.6751999999999</v>
      </c>
      <c r="Q970" s="17" t="str">
        <f t="shared" si="141"/>
        <v>Notebook Furniture</v>
      </c>
      <c r="R970" s="17" t="str">
        <f>IF('sales data'!I970&lt;3000,"Low",IF('sales data'!I970&lt;7999, "Medium","High"))</f>
        <v>Medium</v>
      </c>
      <c r="S970" s="17" t="str">
        <f t="shared" si="142"/>
        <v>Regular</v>
      </c>
      <c r="T970" s="17">
        <f t="shared" si="143"/>
        <v>3861.3199999999997</v>
      </c>
    </row>
    <row r="971" spans="1:20">
      <c r="A971">
        <v>9875</v>
      </c>
      <c r="B971" s="2">
        <v>45725</v>
      </c>
      <c r="C971" t="s">
        <v>152</v>
      </c>
      <c r="D971" t="s">
        <v>17</v>
      </c>
      <c r="E971" t="s">
        <v>20</v>
      </c>
      <c r="F971" t="s">
        <v>26</v>
      </c>
      <c r="G971">
        <v>1</v>
      </c>
      <c r="H971" s="20">
        <v>257.17</v>
      </c>
      <c r="I971">
        <v>257.17</v>
      </c>
      <c r="J971" s="17" t="str">
        <f>IF('Main Data'!I971&gt;=5000,"High", "Low")</f>
        <v>Low</v>
      </c>
      <c r="K971" s="17">
        <f t="shared" si="135"/>
        <v>2025</v>
      </c>
      <c r="L971" s="17" t="str">
        <f t="shared" si="136"/>
        <v>Brian Ballard</v>
      </c>
      <c r="M971" s="17" t="str">
        <f t="shared" si="137"/>
        <v>BRIAN BALLARD</v>
      </c>
      <c r="N971" s="20">
        <f t="shared" si="138"/>
        <v>231.45300000000003</v>
      </c>
      <c r="O971" s="20" t="str">
        <f t="shared" si="139"/>
        <v>Mar-2025</v>
      </c>
      <c r="P971" s="17">
        <f t="shared" si="140"/>
        <v>46.290599999999998</v>
      </c>
      <c r="Q971" s="17" t="str">
        <f t="shared" si="141"/>
        <v>Printer Electronics</v>
      </c>
      <c r="R971" s="17" t="str">
        <f>IF('sales data'!I971&lt;3000,"Low",IF('sales data'!I971&lt;7999, "Medium","High"))</f>
        <v>Low</v>
      </c>
      <c r="S971" s="17" t="str">
        <f t="shared" si="142"/>
        <v>Regular</v>
      </c>
      <c r="T971" s="17">
        <f t="shared" si="143"/>
        <v>2082.8833333333332</v>
      </c>
    </row>
    <row r="972" spans="1:20">
      <c r="A972">
        <v>1055</v>
      </c>
      <c r="B972" s="2">
        <v>45727</v>
      </c>
      <c r="C972" t="s">
        <v>73</v>
      </c>
      <c r="D972" t="s">
        <v>31</v>
      </c>
      <c r="E972" t="s">
        <v>14</v>
      </c>
      <c r="F972" t="s">
        <v>29</v>
      </c>
      <c r="G972">
        <v>8</v>
      </c>
      <c r="H972" s="20">
        <v>265.31</v>
      </c>
      <c r="I972">
        <v>2122.48</v>
      </c>
      <c r="J972" s="17" t="str">
        <f>IF('Main Data'!I972&gt;=5000,"High", "Low")</f>
        <v>Low</v>
      </c>
      <c r="K972" s="17">
        <f t="shared" si="135"/>
        <v>2025</v>
      </c>
      <c r="L972" s="17" t="str">
        <f t="shared" si="136"/>
        <v>Daniel Wagner</v>
      </c>
      <c r="M972" s="17" t="str">
        <f t="shared" si="137"/>
        <v>DANIEL WAGNER</v>
      </c>
      <c r="N972" s="20">
        <f t="shared" si="138"/>
        <v>1910.232</v>
      </c>
      <c r="O972" s="20" t="str">
        <f t="shared" si="139"/>
        <v>Mar-2025</v>
      </c>
      <c r="P972" s="17">
        <f t="shared" si="140"/>
        <v>382.04640000000001</v>
      </c>
      <c r="Q972" s="17" t="str">
        <f t="shared" si="141"/>
        <v>Desk Furniture</v>
      </c>
      <c r="R972" s="17" t="str">
        <f>IF('sales data'!I972&lt;3000,"Low",IF('sales data'!I972&lt;7999, "Medium","High"))</f>
        <v>Low</v>
      </c>
      <c r="S972" s="17" t="str">
        <f t="shared" si="142"/>
        <v>Regular</v>
      </c>
      <c r="T972" s="17">
        <f t="shared" si="143"/>
        <v>1957.43</v>
      </c>
    </row>
    <row r="973" spans="1:20">
      <c r="A973">
        <v>1632</v>
      </c>
      <c r="B973" s="2">
        <v>45728</v>
      </c>
      <c r="C973" t="s">
        <v>475</v>
      </c>
      <c r="D973" t="s">
        <v>31</v>
      </c>
      <c r="E973" t="s">
        <v>11</v>
      </c>
      <c r="F973" t="s">
        <v>29</v>
      </c>
      <c r="G973">
        <v>3</v>
      </c>
      <c r="H973" s="20">
        <v>207.55</v>
      </c>
      <c r="I973">
        <v>622.65000000000009</v>
      </c>
      <c r="J973" s="17" t="str">
        <f>IF('Main Data'!I973&gt;=5000,"High", "Low")</f>
        <v>Low</v>
      </c>
      <c r="K973" s="17">
        <f t="shared" si="135"/>
        <v>2025</v>
      </c>
      <c r="L973" s="17" t="str">
        <f t="shared" si="136"/>
        <v>Lisa Nguyen</v>
      </c>
      <c r="M973" s="17" t="str">
        <f t="shared" si="137"/>
        <v>LISA NGUYEN</v>
      </c>
      <c r="N973" s="20">
        <f t="shared" si="138"/>
        <v>560.38499999999999</v>
      </c>
      <c r="O973" s="20" t="str">
        <f t="shared" si="139"/>
        <v>Mar-2025</v>
      </c>
      <c r="P973" s="17">
        <f t="shared" si="140"/>
        <v>112.07700000000001</v>
      </c>
      <c r="Q973" s="17" t="str">
        <f t="shared" si="141"/>
        <v>Desk Office Supplies</v>
      </c>
      <c r="R973" s="17" t="str">
        <f>IF('sales data'!I973&lt;3000,"Low",IF('sales data'!I973&lt;7999, "Medium","High"))</f>
        <v>Low</v>
      </c>
      <c r="S973" s="17" t="str">
        <f t="shared" si="142"/>
        <v>Regular</v>
      </c>
      <c r="T973" s="17">
        <f t="shared" si="143"/>
        <v>1000.7666666666668</v>
      </c>
    </row>
    <row r="974" spans="1:20">
      <c r="A974">
        <v>9829</v>
      </c>
      <c r="B974" s="2">
        <v>45728</v>
      </c>
      <c r="C974" t="s">
        <v>548</v>
      </c>
      <c r="D974" t="s">
        <v>10</v>
      </c>
      <c r="E974" t="s">
        <v>14</v>
      </c>
      <c r="F974" t="s">
        <v>21</v>
      </c>
      <c r="G974">
        <v>1</v>
      </c>
      <c r="H974" s="20">
        <v>277.05</v>
      </c>
      <c r="I974">
        <v>277.05</v>
      </c>
      <c r="J974" s="17" t="str">
        <f>IF('Main Data'!I974&gt;=5000,"High", "Low")</f>
        <v>Low</v>
      </c>
      <c r="K974" s="17">
        <f t="shared" si="135"/>
        <v>2025</v>
      </c>
      <c r="L974" s="17" t="str">
        <f t="shared" si="136"/>
        <v>Kyle Sharp</v>
      </c>
      <c r="M974" s="17" t="str">
        <f t="shared" si="137"/>
        <v>KYLE SHARP</v>
      </c>
      <c r="N974" s="20">
        <f t="shared" si="138"/>
        <v>249.34500000000003</v>
      </c>
      <c r="O974" s="20" t="str">
        <f t="shared" si="139"/>
        <v>Mar-2025</v>
      </c>
      <c r="P974" s="17">
        <f t="shared" si="140"/>
        <v>49.869</v>
      </c>
      <c r="Q974" s="17" t="str">
        <f t="shared" si="141"/>
        <v>Notebook Furniture</v>
      </c>
      <c r="R974" s="17" t="str">
        <f>IF('sales data'!I974&lt;3000,"Low",IF('sales data'!I974&lt;7999, "Medium","High"))</f>
        <v>Low</v>
      </c>
      <c r="S974" s="17" t="str">
        <f t="shared" si="142"/>
        <v>Regular</v>
      </c>
      <c r="T974" s="17">
        <f t="shared" si="143"/>
        <v>1007.3933333333334</v>
      </c>
    </row>
    <row r="975" spans="1:20">
      <c r="A975">
        <v>1009</v>
      </c>
      <c r="B975" s="2">
        <v>45729</v>
      </c>
      <c r="C975" t="s">
        <v>33</v>
      </c>
      <c r="D975" t="s">
        <v>17</v>
      </c>
      <c r="E975" t="s">
        <v>11</v>
      </c>
      <c r="F975" t="s">
        <v>12</v>
      </c>
      <c r="G975">
        <v>8</v>
      </c>
      <c r="H975" s="20">
        <v>857.14</v>
      </c>
      <c r="I975">
        <v>6857.12</v>
      </c>
      <c r="J975" s="17" t="str">
        <f>IF('Main Data'!I975&gt;=5000,"High", "Low")</f>
        <v>High</v>
      </c>
      <c r="K975" s="17">
        <f t="shared" si="135"/>
        <v>2025</v>
      </c>
      <c r="L975" s="17" t="str">
        <f t="shared" si="136"/>
        <v>Nicole Graves</v>
      </c>
      <c r="M975" s="17" t="str">
        <f t="shared" si="137"/>
        <v>NICOLE GRAVES</v>
      </c>
      <c r="N975" s="20">
        <f t="shared" si="138"/>
        <v>6171.4080000000004</v>
      </c>
      <c r="O975" s="20" t="str">
        <f t="shared" si="139"/>
        <v>Mar-2025</v>
      </c>
      <c r="P975" s="17">
        <f t="shared" si="140"/>
        <v>1234.2816</v>
      </c>
      <c r="Q975" s="17" t="str">
        <f t="shared" si="141"/>
        <v>Monitor Office Supplies</v>
      </c>
      <c r="R975" s="17" t="str">
        <f>IF('sales data'!I975&lt;3000,"Low",IF('sales data'!I975&lt;7999, "Medium","High"))</f>
        <v>Medium</v>
      </c>
      <c r="S975" s="17" t="str">
        <f t="shared" si="142"/>
        <v>Regular</v>
      </c>
      <c r="T975" s="17">
        <f t="shared" si="143"/>
        <v>2585.6066666666666</v>
      </c>
    </row>
    <row r="976" spans="1:20">
      <c r="A976">
        <v>4750</v>
      </c>
      <c r="B976" s="2">
        <v>45729</v>
      </c>
      <c r="C976" t="s">
        <v>62</v>
      </c>
      <c r="D976" t="s">
        <v>10</v>
      </c>
      <c r="E976" t="s">
        <v>14</v>
      </c>
      <c r="F976" t="s">
        <v>43</v>
      </c>
      <c r="G976">
        <v>2</v>
      </c>
      <c r="H976" s="20">
        <v>765.97</v>
      </c>
      <c r="I976">
        <v>1531.94</v>
      </c>
      <c r="J976" s="17" t="str">
        <f>IF('Main Data'!I976&gt;=5000,"High", "Low")</f>
        <v>Low</v>
      </c>
      <c r="K976" s="17">
        <f t="shared" si="135"/>
        <v>2025</v>
      </c>
      <c r="L976" s="17" t="str">
        <f t="shared" si="136"/>
        <v>Derek Rodriguez</v>
      </c>
      <c r="M976" s="17" t="str">
        <f t="shared" si="137"/>
        <v>DEREK RODRIGUEZ</v>
      </c>
      <c r="N976" s="20">
        <f t="shared" si="138"/>
        <v>1378.7460000000001</v>
      </c>
      <c r="O976" s="20" t="str">
        <f t="shared" si="139"/>
        <v>Mar-2025</v>
      </c>
      <c r="P976" s="17">
        <f t="shared" si="140"/>
        <v>275.74919999999997</v>
      </c>
      <c r="Q976" s="17" t="str">
        <f t="shared" si="141"/>
        <v>Chair Furniture</v>
      </c>
      <c r="R976" s="17" t="str">
        <f>IF('sales data'!I976&lt;3000,"Low",IF('sales data'!I976&lt;7999, "Medium","High"))</f>
        <v>Low</v>
      </c>
      <c r="S976" s="17" t="str">
        <f t="shared" si="142"/>
        <v>Regular</v>
      </c>
      <c r="T976" s="17">
        <f t="shared" si="143"/>
        <v>2888.7033333333334</v>
      </c>
    </row>
    <row r="977" spans="1:20">
      <c r="A977">
        <v>3693</v>
      </c>
      <c r="B977" s="2">
        <v>45729</v>
      </c>
      <c r="C977" t="s">
        <v>88</v>
      </c>
      <c r="D977" t="s">
        <v>10</v>
      </c>
      <c r="E977" t="s">
        <v>20</v>
      </c>
      <c r="F977" t="s">
        <v>26</v>
      </c>
      <c r="G977">
        <v>2</v>
      </c>
      <c r="H977" s="20">
        <v>214.36</v>
      </c>
      <c r="I977">
        <v>428.72</v>
      </c>
      <c r="J977" s="17" t="str">
        <f>IF('Main Data'!I977&gt;=5000,"High", "Low")</f>
        <v>Low</v>
      </c>
      <c r="K977" s="17">
        <f t="shared" si="135"/>
        <v>2025</v>
      </c>
      <c r="L977" s="17" t="str">
        <f t="shared" si="136"/>
        <v>Kathleen Khan</v>
      </c>
      <c r="M977" s="17" t="str">
        <f t="shared" si="137"/>
        <v>KATHLEEN KHAN</v>
      </c>
      <c r="N977" s="20">
        <f t="shared" si="138"/>
        <v>385.84800000000001</v>
      </c>
      <c r="O977" s="20" t="str">
        <f t="shared" si="139"/>
        <v>Mar-2025</v>
      </c>
      <c r="P977" s="17">
        <f t="shared" si="140"/>
        <v>77.169600000000003</v>
      </c>
      <c r="Q977" s="17" t="str">
        <f t="shared" si="141"/>
        <v>Printer Electronics</v>
      </c>
      <c r="R977" s="17" t="str">
        <f>IF('sales data'!I977&lt;3000,"Low",IF('sales data'!I977&lt;7999, "Medium","High"))</f>
        <v>Low</v>
      </c>
      <c r="S977" s="17" t="str">
        <f t="shared" si="142"/>
        <v>Regular</v>
      </c>
      <c r="T977" s="17">
        <f t="shared" si="143"/>
        <v>2939.2599999999998</v>
      </c>
    </row>
    <row r="978" spans="1:20">
      <c r="A978">
        <v>1700</v>
      </c>
      <c r="B978" s="2">
        <v>45729</v>
      </c>
      <c r="C978" t="s">
        <v>778</v>
      </c>
      <c r="D978" t="s">
        <v>10</v>
      </c>
      <c r="E978" t="s">
        <v>20</v>
      </c>
      <c r="F978" t="s">
        <v>15</v>
      </c>
      <c r="G978">
        <v>6</v>
      </c>
      <c r="H978" s="20">
        <v>98.23</v>
      </c>
      <c r="I978">
        <v>589.38</v>
      </c>
      <c r="J978" s="17" t="str">
        <f>IF('Main Data'!I978&gt;=5000,"High", "Low")</f>
        <v>Low</v>
      </c>
      <c r="K978" s="17">
        <f t="shared" si="135"/>
        <v>2025</v>
      </c>
      <c r="L978" s="17" t="str">
        <f t="shared" si="136"/>
        <v>Dr. Pamela Bond Dds</v>
      </c>
      <c r="M978" s="17" t="str">
        <f t="shared" si="137"/>
        <v>DR. PAMELA BOND DDS</v>
      </c>
      <c r="N978" s="20">
        <f t="shared" si="138"/>
        <v>530.44200000000001</v>
      </c>
      <c r="O978" s="20" t="str">
        <f t="shared" si="139"/>
        <v>Mar-2025</v>
      </c>
      <c r="P978" s="17">
        <f t="shared" si="140"/>
        <v>106.08839999999999</v>
      </c>
      <c r="Q978" s="17" t="str">
        <f t="shared" si="141"/>
        <v>Table Electronics</v>
      </c>
      <c r="R978" s="17" t="str">
        <f>IF('sales data'!I978&lt;3000,"Low",IF('sales data'!I978&lt;7999, "Medium","High"))</f>
        <v>Low</v>
      </c>
      <c r="S978" s="17" t="str">
        <f t="shared" si="142"/>
        <v>First Timer</v>
      </c>
      <c r="T978" s="17">
        <f t="shared" si="143"/>
        <v>850.01333333333332</v>
      </c>
    </row>
    <row r="979" spans="1:20">
      <c r="A979">
        <v>7508</v>
      </c>
      <c r="B979" s="2">
        <v>45732</v>
      </c>
      <c r="C979" t="s">
        <v>296</v>
      </c>
      <c r="D979" t="s">
        <v>10</v>
      </c>
      <c r="E979" t="s">
        <v>11</v>
      </c>
      <c r="F979" t="s">
        <v>21</v>
      </c>
      <c r="G979">
        <v>5</v>
      </c>
      <c r="H979" s="20">
        <v>622.42999999999995</v>
      </c>
      <c r="I979">
        <v>3112.15</v>
      </c>
      <c r="J979" s="17" t="str">
        <f>IF('Main Data'!I979&gt;=5000,"High", "Low")</f>
        <v>Low</v>
      </c>
      <c r="K979" s="17">
        <f t="shared" si="135"/>
        <v>2025</v>
      </c>
      <c r="L979" s="17" t="str">
        <f t="shared" si="136"/>
        <v>David Jones</v>
      </c>
      <c r="M979" s="17" t="str">
        <f t="shared" si="137"/>
        <v>DAVID JONES</v>
      </c>
      <c r="N979" s="20">
        <f t="shared" si="138"/>
        <v>2800.9349999999999</v>
      </c>
      <c r="O979" s="20" t="str">
        <f t="shared" si="139"/>
        <v>Mar-2025</v>
      </c>
      <c r="P979" s="17">
        <f t="shared" si="140"/>
        <v>560.18700000000001</v>
      </c>
      <c r="Q979" s="17" t="str">
        <f t="shared" si="141"/>
        <v>Notebook Office Supplies</v>
      </c>
      <c r="R979" s="17" t="str">
        <f>IF('sales data'!I979&lt;3000,"Low",IF('sales data'!I979&lt;7999, "Medium","High"))</f>
        <v>Medium</v>
      </c>
      <c r="S979" s="17" t="str">
        <f t="shared" si="142"/>
        <v>Regular</v>
      </c>
      <c r="T979" s="17">
        <f t="shared" si="143"/>
        <v>1376.75</v>
      </c>
    </row>
    <row r="980" spans="1:20">
      <c r="A980">
        <v>3570</v>
      </c>
      <c r="B980" s="2">
        <v>45732</v>
      </c>
      <c r="C980" t="s">
        <v>584</v>
      </c>
      <c r="D980" t="s">
        <v>10</v>
      </c>
      <c r="E980" t="s">
        <v>20</v>
      </c>
      <c r="F980" t="s">
        <v>26</v>
      </c>
      <c r="G980">
        <v>1</v>
      </c>
      <c r="H980" s="20">
        <v>686.42</v>
      </c>
      <c r="I980">
        <v>686.42</v>
      </c>
      <c r="J980" s="17" t="str">
        <f>IF('Main Data'!I980&gt;=5000,"High", "Low")</f>
        <v>Low</v>
      </c>
      <c r="K980" s="17">
        <f t="shared" si="135"/>
        <v>2025</v>
      </c>
      <c r="L980" s="17" t="str">
        <f t="shared" si="136"/>
        <v>Christopher Carpenter</v>
      </c>
      <c r="M980" s="17" t="str">
        <f t="shared" si="137"/>
        <v>CHRISTOPHER CARPENTER</v>
      </c>
      <c r="N980" s="20">
        <f t="shared" si="138"/>
        <v>617.77800000000002</v>
      </c>
      <c r="O980" s="20" t="str">
        <f t="shared" si="139"/>
        <v>Mar-2025</v>
      </c>
      <c r="P980" s="17">
        <f t="shared" si="140"/>
        <v>123.55559999999998</v>
      </c>
      <c r="Q980" s="17" t="str">
        <f t="shared" si="141"/>
        <v>Printer Electronics</v>
      </c>
      <c r="R980" s="17" t="str">
        <f>IF('sales data'!I980&lt;3000,"Low",IF('sales data'!I980&lt;7999, "Medium","High"))</f>
        <v>Low</v>
      </c>
      <c r="S980" s="17" t="str">
        <f t="shared" si="142"/>
        <v>First Timer</v>
      </c>
      <c r="T980" s="17">
        <f t="shared" si="143"/>
        <v>1462.6499999999999</v>
      </c>
    </row>
    <row r="981" spans="1:20">
      <c r="A981">
        <v>6590</v>
      </c>
      <c r="B981" s="2">
        <v>45732</v>
      </c>
      <c r="C981" t="s">
        <v>646</v>
      </c>
      <c r="D981" t="s">
        <v>31</v>
      </c>
      <c r="E981" t="s">
        <v>11</v>
      </c>
      <c r="F981" t="s">
        <v>26</v>
      </c>
      <c r="G981">
        <v>3</v>
      </c>
      <c r="H981" s="20">
        <v>720.94</v>
      </c>
      <c r="I981">
        <v>2162.8200000000002</v>
      </c>
      <c r="J981" s="17" t="str">
        <f>IF('Main Data'!I981&gt;=5000,"High", "Low")</f>
        <v>Low</v>
      </c>
      <c r="K981" s="17">
        <f t="shared" si="135"/>
        <v>2025</v>
      </c>
      <c r="L981" s="17" t="str">
        <f t="shared" si="136"/>
        <v>Michael Moreno</v>
      </c>
      <c r="M981" s="17" t="str">
        <f t="shared" si="137"/>
        <v>MICHAEL MORENO</v>
      </c>
      <c r="N981" s="20">
        <f t="shared" si="138"/>
        <v>1946.5380000000005</v>
      </c>
      <c r="O981" s="20" t="str">
        <f t="shared" si="139"/>
        <v>Mar-2025</v>
      </c>
      <c r="P981" s="17">
        <f t="shared" si="140"/>
        <v>389.30760000000004</v>
      </c>
      <c r="Q981" s="17" t="str">
        <f t="shared" si="141"/>
        <v>Printer Office Supplies</v>
      </c>
      <c r="R981" s="17" t="str">
        <f>IF('sales data'!I981&lt;3000,"Low",IF('sales data'!I981&lt;7999, "Medium","High"))</f>
        <v>Low</v>
      </c>
      <c r="S981" s="17" t="str">
        <f t="shared" si="142"/>
        <v>Regular</v>
      </c>
      <c r="T981" s="17">
        <f t="shared" si="143"/>
        <v>1987.13</v>
      </c>
    </row>
    <row r="982" spans="1:20">
      <c r="A982">
        <v>4078</v>
      </c>
      <c r="B982" s="2">
        <v>45734</v>
      </c>
      <c r="C982" t="s">
        <v>295</v>
      </c>
      <c r="D982" t="s">
        <v>31</v>
      </c>
      <c r="E982" t="s">
        <v>11</v>
      </c>
      <c r="F982" t="s">
        <v>43</v>
      </c>
      <c r="G982">
        <v>1</v>
      </c>
      <c r="H982" s="20">
        <v>683.34</v>
      </c>
      <c r="I982">
        <v>683.34</v>
      </c>
      <c r="J982" s="17" t="str">
        <f>IF('Main Data'!I982&gt;=5000,"High", "Low")</f>
        <v>Low</v>
      </c>
      <c r="K982" s="17">
        <f t="shared" si="135"/>
        <v>2025</v>
      </c>
      <c r="L982" s="17" t="str">
        <f t="shared" si="136"/>
        <v>Michael Jones</v>
      </c>
      <c r="M982" s="17" t="str">
        <f t="shared" si="137"/>
        <v>MICHAEL JONES</v>
      </c>
      <c r="N982" s="20">
        <f t="shared" si="138"/>
        <v>615.00600000000009</v>
      </c>
      <c r="O982" s="20" t="str">
        <f t="shared" si="139"/>
        <v>Mar-2025</v>
      </c>
      <c r="P982" s="17">
        <f t="shared" si="140"/>
        <v>123.0012</v>
      </c>
      <c r="Q982" s="17" t="str">
        <f t="shared" si="141"/>
        <v>Chair Office Supplies</v>
      </c>
      <c r="R982" s="17" t="str">
        <f>IF('sales data'!I982&lt;3000,"Low",IF('sales data'!I982&lt;7999, "Medium","High"))</f>
        <v>Low</v>
      </c>
      <c r="S982" s="17" t="str">
        <f t="shared" si="142"/>
        <v>Regular</v>
      </c>
      <c r="T982" s="17">
        <f t="shared" si="143"/>
        <v>1177.5266666666669</v>
      </c>
    </row>
    <row r="983" spans="1:20">
      <c r="A983">
        <v>2670</v>
      </c>
      <c r="B983" s="2">
        <v>45734</v>
      </c>
      <c r="C983" t="s">
        <v>514</v>
      </c>
      <c r="D983" t="s">
        <v>25</v>
      </c>
      <c r="E983" t="s">
        <v>14</v>
      </c>
      <c r="F983" t="s">
        <v>43</v>
      </c>
      <c r="G983">
        <v>4</v>
      </c>
      <c r="H983" s="20">
        <v>519.66999999999996</v>
      </c>
      <c r="I983">
        <v>2078.6799999999998</v>
      </c>
      <c r="J983" s="17" t="str">
        <f>IF('Main Data'!I983&gt;=5000,"High", "Low")</f>
        <v>Low</v>
      </c>
      <c r="K983" s="17">
        <f t="shared" si="135"/>
        <v>2025</v>
      </c>
      <c r="L983" s="17" t="str">
        <f t="shared" si="136"/>
        <v>Cindy Fisher</v>
      </c>
      <c r="M983" s="17" t="str">
        <f t="shared" si="137"/>
        <v>CINDY FISHER</v>
      </c>
      <c r="N983" s="20">
        <f t="shared" si="138"/>
        <v>1870.8119999999999</v>
      </c>
      <c r="O983" s="20" t="str">
        <f t="shared" si="139"/>
        <v>Mar-2025</v>
      </c>
      <c r="P983" s="17">
        <f t="shared" si="140"/>
        <v>374.16239999999993</v>
      </c>
      <c r="Q983" s="17" t="str">
        <f t="shared" si="141"/>
        <v>Chair Furniture</v>
      </c>
      <c r="R983" s="17" t="str">
        <f>IF('sales data'!I983&lt;3000,"Low",IF('sales data'!I983&lt;7999, "Medium","High"))</f>
        <v>Low</v>
      </c>
      <c r="S983" s="17" t="str">
        <f t="shared" si="142"/>
        <v>First Timer</v>
      </c>
      <c r="T983" s="17">
        <f t="shared" si="143"/>
        <v>1641.6133333333335</v>
      </c>
    </row>
    <row r="984" spans="1:20">
      <c r="A984">
        <v>9570</v>
      </c>
      <c r="B984" s="2">
        <v>45735</v>
      </c>
      <c r="C984" t="s">
        <v>942</v>
      </c>
      <c r="D984" t="s">
        <v>17</v>
      </c>
      <c r="E984" t="s">
        <v>11</v>
      </c>
      <c r="F984" t="s">
        <v>26</v>
      </c>
      <c r="G984">
        <v>2</v>
      </c>
      <c r="H984" s="20">
        <v>968.18</v>
      </c>
      <c r="I984">
        <v>1936.36</v>
      </c>
      <c r="J984" s="17" t="str">
        <f>IF('Main Data'!I984&gt;=5000,"High", "Low")</f>
        <v>Low</v>
      </c>
      <c r="K984" s="17">
        <f t="shared" si="135"/>
        <v>2025</v>
      </c>
      <c r="L984" s="17" t="str">
        <f t="shared" si="136"/>
        <v>Jeffrey Moreno</v>
      </c>
      <c r="M984" s="17" t="str">
        <f t="shared" si="137"/>
        <v>JEFFREY MORENO</v>
      </c>
      <c r="N984" s="20">
        <f t="shared" si="138"/>
        <v>1742.7239999999999</v>
      </c>
      <c r="O984" s="20" t="str">
        <f t="shared" si="139"/>
        <v>Mar-2025</v>
      </c>
      <c r="P984" s="17">
        <f t="shared" si="140"/>
        <v>348.54479999999995</v>
      </c>
      <c r="Q984" s="17" t="str">
        <f t="shared" si="141"/>
        <v>Printer Office Supplies</v>
      </c>
      <c r="R984" s="17" t="str">
        <f>IF('sales data'!I984&lt;3000,"Low",IF('sales data'!I984&lt;7999, "Medium","High"))</f>
        <v>Low</v>
      </c>
      <c r="S984" s="17" t="str">
        <f t="shared" si="142"/>
        <v>Regular</v>
      </c>
      <c r="T984" s="17">
        <f t="shared" si="143"/>
        <v>1566.1266666666668</v>
      </c>
    </row>
    <row r="985" spans="1:20">
      <c r="A985">
        <v>5065</v>
      </c>
      <c r="B985" s="2">
        <v>45736</v>
      </c>
      <c r="C985" t="s">
        <v>69</v>
      </c>
      <c r="D985" t="s">
        <v>31</v>
      </c>
      <c r="E985" t="s">
        <v>14</v>
      </c>
      <c r="F985" t="s">
        <v>26</v>
      </c>
      <c r="G985">
        <v>3</v>
      </c>
      <c r="H985" s="20">
        <v>32.24</v>
      </c>
      <c r="I985">
        <v>96.72</v>
      </c>
      <c r="J985" s="17" t="str">
        <f>IF('Main Data'!I985&gt;=5000,"High", "Low")</f>
        <v>Low</v>
      </c>
      <c r="K985" s="17">
        <f t="shared" si="135"/>
        <v>2025</v>
      </c>
      <c r="L985" s="17" t="str">
        <f t="shared" si="136"/>
        <v>Casey King Md</v>
      </c>
      <c r="M985" s="17" t="str">
        <f t="shared" si="137"/>
        <v>CASEY KING MD</v>
      </c>
      <c r="N985" s="20">
        <f t="shared" si="138"/>
        <v>87.048000000000002</v>
      </c>
      <c r="O985" s="20" t="str">
        <f t="shared" si="139"/>
        <v>Mar-2025</v>
      </c>
      <c r="P985" s="17">
        <f t="shared" si="140"/>
        <v>17.409599999999998</v>
      </c>
      <c r="Q985" s="17" t="str">
        <f t="shared" si="141"/>
        <v>Printer Furniture</v>
      </c>
      <c r="R985" s="17" t="str">
        <f>IF('sales data'!I985&lt;3000,"Low",IF('sales data'!I985&lt;7999, "Medium","High"))</f>
        <v>Low</v>
      </c>
      <c r="S985" s="17" t="str">
        <f t="shared" si="142"/>
        <v>Regular</v>
      </c>
      <c r="T985" s="17">
        <f t="shared" si="143"/>
        <v>1370.5866666666668</v>
      </c>
    </row>
    <row r="986" spans="1:20">
      <c r="A986">
        <v>3644</v>
      </c>
      <c r="B986" s="2">
        <v>45736</v>
      </c>
      <c r="C986" t="s">
        <v>114</v>
      </c>
      <c r="D986" t="s">
        <v>31</v>
      </c>
      <c r="E986" t="s">
        <v>11</v>
      </c>
      <c r="F986" t="s">
        <v>18</v>
      </c>
      <c r="G986">
        <v>1</v>
      </c>
      <c r="H986" s="20">
        <v>667.03</v>
      </c>
      <c r="I986">
        <v>667.03</v>
      </c>
      <c r="J986" s="17" t="str">
        <f>IF('Main Data'!I986&gt;=5000,"High", "Low")</f>
        <v>Low</v>
      </c>
      <c r="K986" s="17">
        <f t="shared" si="135"/>
        <v>2025</v>
      </c>
      <c r="L986" s="17" t="str">
        <f t="shared" si="136"/>
        <v>Nichole Coleman</v>
      </c>
      <c r="M986" s="17" t="str">
        <f t="shared" si="137"/>
        <v>NICHOLE COLEMAN</v>
      </c>
      <c r="N986" s="20">
        <f t="shared" si="138"/>
        <v>600.327</v>
      </c>
      <c r="O986" s="20" t="str">
        <f t="shared" si="139"/>
        <v>Mar-2025</v>
      </c>
      <c r="P986" s="17">
        <f t="shared" si="140"/>
        <v>120.0654</v>
      </c>
      <c r="Q986" s="17" t="str">
        <f t="shared" si="141"/>
        <v>Pen Office Supplies</v>
      </c>
      <c r="R986" s="17" t="str">
        <f>IF('sales data'!I986&lt;3000,"Low",IF('sales data'!I986&lt;7999, "Medium","High"))</f>
        <v>Low</v>
      </c>
      <c r="S986" s="17" t="str">
        <f t="shared" si="142"/>
        <v>First Timer</v>
      </c>
      <c r="T986" s="17">
        <f t="shared" si="143"/>
        <v>900.03666666666652</v>
      </c>
    </row>
    <row r="987" spans="1:20">
      <c r="A987">
        <v>9336</v>
      </c>
      <c r="B987" s="2">
        <v>45737</v>
      </c>
      <c r="C987" t="s">
        <v>394</v>
      </c>
      <c r="D987" t="s">
        <v>25</v>
      </c>
      <c r="E987" t="s">
        <v>20</v>
      </c>
      <c r="F987" t="s">
        <v>26</v>
      </c>
      <c r="G987">
        <v>5</v>
      </c>
      <c r="H987" s="20">
        <v>436</v>
      </c>
      <c r="I987">
        <v>2180</v>
      </c>
      <c r="J987" s="17" t="str">
        <f>IF('Main Data'!I987&gt;=5000,"High", "Low")</f>
        <v>Low</v>
      </c>
      <c r="K987" s="17">
        <f t="shared" si="135"/>
        <v>2025</v>
      </c>
      <c r="L987" s="17" t="str">
        <f t="shared" si="136"/>
        <v>Stephanie Parker</v>
      </c>
      <c r="M987" s="17" t="str">
        <f t="shared" si="137"/>
        <v>STEPHANIE PARKER</v>
      </c>
      <c r="N987" s="20">
        <f t="shared" si="138"/>
        <v>1962.0000000000002</v>
      </c>
      <c r="O987" s="20" t="str">
        <f t="shared" si="139"/>
        <v>Mar-2025</v>
      </c>
      <c r="P987" s="17">
        <f t="shared" si="140"/>
        <v>392.4</v>
      </c>
      <c r="Q987" s="17" t="str">
        <f t="shared" si="141"/>
        <v>Printer Electronics</v>
      </c>
      <c r="R987" s="17" t="str">
        <f>IF('sales data'!I987&lt;3000,"Low",IF('sales data'!I987&lt;7999, "Medium","High"))</f>
        <v>Low</v>
      </c>
      <c r="S987" s="17" t="str">
        <f t="shared" si="142"/>
        <v>Regular</v>
      </c>
      <c r="T987" s="17">
        <f t="shared" si="143"/>
        <v>981.25</v>
      </c>
    </row>
    <row r="988" spans="1:20">
      <c r="A988">
        <v>3220</v>
      </c>
      <c r="B988" s="2">
        <v>45740</v>
      </c>
      <c r="C988" t="s">
        <v>455</v>
      </c>
      <c r="D988" t="s">
        <v>31</v>
      </c>
      <c r="E988" t="s">
        <v>20</v>
      </c>
      <c r="F988" t="s">
        <v>29</v>
      </c>
      <c r="G988">
        <v>1</v>
      </c>
      <c r="H988" s="20">
        <v>531.14</v>
      </c>
      <c r="I988">
        <v>531.14</v>
      </c>
      <c r="J988" s="17" t="str">
        <f>IF('Main Data'!I988&gt;=5000,"High", "Low")</f>
        <v>Low</v>
      </c>
      <c r="K988" s="17">
        <f t="shared" si="135"/>
        <v>2025</v>
      </c>
      <c r="L988" s="17" t="str">
        <f t="shared" si="136"/>
        <v>Christopher Jackson</v>
      </c>
      <c r="M988" s="17" t="str">
        <f t="shared" si="137"/>
        <v>CHRISTOPHER JACKSON</v>
      </c>
      <c r="N988" s="20">
        <f t="shared" si="138"/>
        <v>478.02600000000001</v>
      </c>
      <c r="O988" s="20" t="str">
        <f t="shared" si="139"/>
        <v>Mar-2025</v>
      </c>
      <c r="P988" s="17">
        <f t="shared" si="140"/>
        <v>95.605199999999996</v>
      </c>
      <c r="Q988" s="17" t="str">
        <f t="shared" si="141"/>
        <v>Desk Electronics</v>
      </c>
      <c r="R988" s="17" t="str">
        <f>IF('sales data'!I988&lt;3000,"Low",IF('sales data'!I988&lt;7999, "Medium","High"))</f>
        <v>Low</v>
      </c>
      <c r="S988" s="17" t="str">
        <f t="shared" si="142"/>
        <v>Regular</v>
      </c>
      <c r="T988" s="17">
        <f t="shared" si="143"/>
        <v>1126.0566666666666</v>
      </c>
    </row>
    <row r="989" spans="1:20">
      <c r="A989">
        <v>8731</v>
      </c>
      <c r="B989" s="2">
        <v>45741</v>
      </c>
      <c r="C989" t="s">
        <v>286</v>
      </c>
      <c r="D989" t="s">
        <v>10</v>
      </c>
      <c r="E989" t="s">
        <v>11</v>
      </c>
      <c r="F989" t="s">
        <v>26</v>
      </c>
      <c r="G989">
        <v>2</v>
      </c>
      <c r="H989" s="20">
        <v>274.36</v>
      </c>
      <c r="I989">
        <v>548.72</v>
      </c>
      <c r="J989" s="17" t="str">
        <f>IF('Main Data'!I989&gt;=5000,"High", "Low")</f>
        <v>Low</v>
      </c>
      <c r="K989" s="17">
        <f t="shared" si="135"/>
        <v>2025</v>
      </c>
      <c r="L989" s="17" t="str">
        <f t="shared" si="136"/>
        <v>Frank Waters</v>
      </c>
      <c r="M989" s="17" t="str">
        <f t="shared" si="137"/>
        <v>FRANK WATERS</v>
      </c>
      <c r="N989" s="20">
        <f t="shared" si="138"/>
        <v>493.84800000000001</v>
      </c>
      <c r="O989" s="20" t="str">
        <f t="shared" si="139"/>
        <v>Mar-2025</v>
      </c>
      <c r="P989" s="17">
        <f t="shared" si="140"/>
        <v>98.769599999999997</v>
      </c>
      <c r="Q989" s="17" t="str">
        <f t="shared" si="141"/>
        <v>Printer Office Supplies</v>
      </c>
      <c r="R989" s="17" t="str">
        <f>IF('sales data'!I989&lt;3000,"Low",IF('sales data'!I989&lt;7999, "Medium","High"))</f>
        <v>Low</v>
      </c>
      <c r="S989" s="17" t="str">
        <f t="shared" si="142"/>
        <v>Regular</v>
      </c>
      <c r="T989" s="17">
        <f t="shared" si="143"/>
        <v>1086.6199999999999</v>
      </c>
    </row>
    <row r="990" spans="1:20">
      <c r="A990">
        <v>6850</v>
      </c>
      <c r="B990" s="2">
        <v>45741</v>
      </c>
      <c r="C990" t="s">
        <v>668</v>
      </c>
      <c r="D990" t="s">
        <v>31</v>
      </c>
      <c r="E990" t="s">
        <v>20</v>
      </c>
      <c r="F990" t="s">
        <v>12</v>
      </c>
      <c r="G990">
        <v>3</v>
      </c>
      <c r="H990" s="20">
        <v>279.89999999999998</v>
      </c>
      <c r="I990">
        <v>839.69999999999993</v>
      </c>
      <c r="J990" s="17" t="str">
        <f>IF('Main Data'!I990&gt;=5000,"High", "Low")</f>
        <v>Low</v>
      </c>
      <c r="K990" s="17">
        <f t="shared" si="135"/>
        <v>2025</v>
      </c>
      <c r="L990" s="17" t="str">
        <f t="shared" si="136"/>
        <v>Andrew Molina</v>
      </c>
      <c r="M990" s="17" t="str">
        <f t="shared" si="137"/>
        <v>ANDREW MOLINA</v>
      </c>
      <c r="N990" s="20">
        <f t="shared" si="138"/>
        <v>755.73</v>
      </c>
      <c r="O990" s="20" t="str">
        <f t="shared" si="139"/>
        <v>Mar-2025</v>
      </c>
      <c r="P990" s="17">
        <f t="shared" si="140"/>
        <v>151.14599999999999</v>
      </c>
      <c r="Q990" s="17" t="str">
        <f t="shared" si="141"/>
        <v>Monitor Electronics</v>
      </c>
      <c r="R990" s="17" t="str">
        <f>IF('sales data'!I990&lt;3000,"Low",IF('sales data'!I990&lt;7999, "Medium","High"))</f>
        <v>Low</v>
      </c>
      <c r="S990" s="17" t="str">
        <f t="shared" si="142"/>
        <v>Regular</v>
      </c>
      <c r="T990" s="17">
        <f t="shared" si="143"/>
        <v>639.85333333333335</v>
      </c>
    </row>
    <row r="991" spans="1:20">
      <c r="A991">
        <v>8419</v>
      </c>
      <c r="B991" s="2">
        <v>45741</v>
      </c>
      <c r="C991" t="s">
        <v>843</v>
      </c>
      <c r="D991" t="s">
        <v>31</v>
      </c>
      <c r="E991" t="s">
        <v>20</v>
      </c>
      <c r="F991" t="s">
        <v>15</v>
      </c>
      <c r="G991">
        <v>3</v>
      </c>
      <c r="H991" s="20">
        <v>70.739999999999995</v>
      </c>
      <c r="I991">
        <v>212.22</v>
      </c>
      <c r="J991" s="17" t="str">
        <f>IF('Main Data'!I991&gt;=5000,"High", "Low")</f>
        <v>Low</v>
      </c>
      <c r="K991" s="17">
        <f t="shared" si="135"/>
        <v>2025</v>
      </c>
      <c r="L991" s="17" t="str">
        <f t="shared" si="136"/>
        <v>Bobby Walker</v>
      </c>
      <c r="M991" s="17" t="str">
        <f t="shared" si="137"/>
        <v>BOBBY WALKER</v>
      </c>
      <c r="N991" s="20">
        <f t="shared" si="138"/>
        <v>190.99799999999999</v>
      </c>
      <c r="O991" s="20" t="str">
        <f t="shared" si="139"/>
        <v>Mar-2025</v>
      </c>
      <c r="P991" s="17">
        <f t="shared" si="140"/>
        <v>38.199599999999997</v>
      </c>
      <c r="Q991" s="17" t="str">
        <f t="shared" si="141"/>
        <v>Table Electronics</v>
      </c>
      <c r="R991" s="17" t="str">
        <f>IF('sales data'!I991&lt;3000,"Low",IF('sales data'!I991&lt;7999, "Medium","High"))</f>
        <v>Low</v>
      </c>
      <c r="S991" s="17" t="str">
        <f t="shared" si="142"/>
        <v>Regular</v>
      </c>
      <c r="T991" s="17">
        <f t="shared" si="143"/>
        <v>533.54666666666674</v>
      </c>
    </row>
    <row r="992" spans="1:20">
      <c r="A992">
        <v>4637</v>
      </c>
      <c r="B992" s="2">
        <v>45742</v>
      </c>
      <c r="C992" t="s">
        <v>325</v>
      </c>
      <c r="D992" t="s">
        <v>31</v>
      </c>
      <c r="E992" t="s">
        <v>11</v>
      </c>
      <c r="F992" t="s">
        <v>29</v>
      </c>
      <c r="G992">
        <v>6</v>
      </c>
      <c r="H992" s="20">
        <v>111.48</v>
      </c>
      <c r="I992">
        <v>668.88</v>
      </c>
      <c r="J992" s="17" t="str">
        <f>IF('Main Data'!I992&gt;=5000,"High", "Low")</f>
        <v>Low</v>
      </c>
      <c r="K992" s="17">
        <f t="shared" si="135"/>
        <v>2025</v>
      </c>
      <c r="L992" s="17" t="str">
        <f t="shared" si="136"/>
        <v>Sarah Miller</v>
      </c>
      <c r="M992" s="17" t="str">
        <f t="shared" si="137"/>
        <v>SARAH MILLER</v>
      </c>
      <c r="N992" s="20">
        <f t="shared" si="138"/>
        <v>601.99200000000008</v>
      </c>
      <c r="O992" s="20" t="str">
        <f t="shared" si="139"/>
        <v>Mar-2025</v>
      </c>
      <c r="P992" s="17">
        <f t="shared" si="140"/>
        <v>120.3984</v>
      </c>
      <c r="Q992" s="17" t="str">
        <f t="shared" si="141"/>
        <v>Desk Office Supplies</v>
      </c>
      <c r="R992" s="17" t="str">
        <f>IF('sales data'!I992&lt;3000,"Low",IF('sales data'!I992&lt;7999, "Medium","High"))</f>
        <v>Low</v>
      </c>
      <c r="S992" s="17" t="str">
        <f t="shared" si="142"/>
        <v>Regular</v>
      </c>
      <c r="T992" s="17">
        <f t="shared" si="143"/>
        <v>573.59999999999991</v>
      </c>
    </row>
    <row r="993" spans="1:20">
      <c r="A993">
        <v>7359</v>
      </c>
      <c r="B993" s="2">
        <v>45742</v>
      </c>
      <c r="C993" t="s">
        <v>565</v>
      </c>
      <c r="D993" t="s">
        <v>10</v>
      </c>
      <c r="E993" t="s">
        <v>14</v>
      </c>
      <c r="F993" t="s">
        <v>15</v>
      </c>
      <c r="G993">
        <v>4</v>
      </c>
      <c r="H993" s="20">
        <v>460.19</v>
      </c>
      <c r="I993">
        <v>1840.76</v>
      </c>
      <c r="J993" s="17" t="str">
        <f>IF('Main Data'!I993&gt;=5000,"High", "Low")</f>
        <v>Low</v>
      </c>
      <c r="K993" s="17">
        <f t="shared" si="135"/>
        <v>2025</v>
      </c>
      <c r="L993" s="17" t="str">
        <f t="shared" si="136"/>
        <v>Michael Barnes</v>
      </c>
      <c r="M993" s="17" t="str">
        <f t="shared" si="137"/>
        <v>MICHAEL BARNES</v>
      </c>
      <c r="N993" s="20">
        <f t="shared" si="138"/>
        <v>1656.684</v>
      </c>
      <c r="O993" s="20" t="str">
        <f t="shared" si="139"/>
        <v>Mar-2025</v>
      </c>
      <c r="P993" s="17">
        <f t="shared" si="140"/>
        <v>331.33679999999998</v>
      </c>
      <c r="Q993" s="17" t="str">
        <f t="shared" si="141"/>
        <v>Table Furniture</v>
      </c>
      <c r="R993" s="17" t="str">
        <f>IF('sales data'!I993&lt;3000,"Low",IF('sales data'!I993&lt;7999, "Medium","High"))</f>
        <v>Low</v>
      </c>
      <c r="S993" s="17" t="str">
        <f t="shared" si="142"/>
        <v>Regular</v>
      </c>
      <c r="T993" s="17">
        <f t="shared" si="143"/>
        <v>907.28666666666675</v>
      </c>
    </row>
    <row r="994" spans="1:20">
      <c r="A994">
        <v>3592</v>
      </c>
      <c r="B994" s="2">
        <v>45744</v>
      </c>
      <c r="C994" t="s">
        <v>517</v>
      </c>
      <c r="D994" t="s">
        <v>31</v>
      </c>
      <c r="E994" t="s">
        <v>11</v>
      </c>
      <c r="F994" t="s">
        <v>12</v>
      </c>
      <c r="G994">
        <v>3</v>
      </c>
      <c r="H994" s="20">
        <v>171.89</v>
      </c>
      <c r="I994">
        <v>515.66999999999996</v>
      </c>
      <c r="J994" s="17" t="str">
        <f>IF('Main Data'!I994&gt;=5000,"High", "Low")</f>
        <v>Low</v>
      </c>
      <c r="K994" s="17">
        <f t="shared" si="135"/>
        <v>2025</v>
      </c>
      <c r="L994" s="17" t="str">
        <f t="shared" si="136"/>
        <v>Jacqueline Johnson</v>
      </c>
      <c r="M994" s="17" t="str">
        <f t="shared" si="137"/>
        <v>JACQUELINE JOHNSON</v>
      </c>
      <c r="N994" s="20">
        <f t="shared" si="138"/>
        <v>464.10299999999995</v>
      </c>
      <c r="O994" s="20" t="str">
        <f t="shared" si="139"/>
        <v>Mar-2025</v>
      </c>
      <c r="P994" s="17">
        <f t="shared" si="140"/>
        <v>92.820599999999985</v>
      </c>
      <c r="Q994" s="17" t="str">
        <f t="shared" si="141"/>
        <v>Monitor Office Supplies</v>
      </c>
      <c r="R994" s="17" t="str">
        <f>IF('sales data'!I994&lt;3000,"Low",IF('sales data'!I994&lt;7999, "Medium","High"))</f>
        <v>Low</v>
      </c>
      <c r="S994" s="17" t="str">
        <f t="shared" si="142"/>
        <v>Regular</v>
      </c>
      <c r="T994" s="17">
        <f t="shared" si="143"/>
        <v>1008.4366666666666</v>
      </c>
    </row>
    <row r="995" spans="1:20">
      <c r="A995">
        <v>7734</v>
      </c>
      <c r="B995" s="2">
        <v>45744</v>
      </c>
      <c r="C995" t="s">
        <v>665</v>
      </c>
      <c r="D995" t="s">
        <v>31</v>
      </c>
      <c r="E995" t="s">
        <v>14</v>
      </c>
      <c r="F995" t="s">
        <v>12</v>
      </c>
      <c r="G995">
        <v>6</v>
      </c>
      <c r="H995" s="20">
        <v>318.19</v>
      </c>
      <c r="I995">
        <v>1909.14</v>
      </c>
      <c r="J995" s="17" t="str">
        <f>IF('Main Data'!I995&gt;=5000,"High", "Low")</f>
        <v>Low</v>
      </c>
      <c r="K995" s="17">
        <f t="shared" si="135"/>
        <v>2025</v>
      </c>
      <c r="L995" s="17" t="str">
        <f t="shared" si="136"/>
        <v>Dean Wells</v>
      </c>
      <c r="M995" s="17" t="str">
        <f t="shared" si="137"/>
        <v>DEAN WELLS</v>
      </c>
      <c r="N995" s="20">
        <f t="shared" si="138"/>
        <v>1718.2259999999999</v>
      </c>
      <c r="O995" s="20" t="str">
        <f t="shared" si="139"/>
        <v>Mar-2025</v>
      </c>
      <c r="P995" s="17">
        <f t="shared" si="140"/>
        <v>343.64519999999999</v>
      </c>
      <c r="Q995" s="17" t="str">
        <f t="shared" si="141"/>
        <v>Monitor Furniture</v>
      </c>
      <c r="R995" s="17" t="str">
        <f>IF('sales data'!I995&lt;3000,"Low",IF('sales data'!I995&lt;7999, "Medium","High"))</f>
        <v>Low</v>
      </c>
      <c r="S995" s="17" t="str">
        <f t="shared" si="142"/>
        <v>Regular</v>
      </c>
      <c r="T995" s="17">
        <f t="shared" si="143"/>
        <v>1421.8566666666666</v>
      </c>
    </row>
    <row r="996" spans="1:20">
      <c r="A996">
        <v>2466</v>
      </c>
      <c r="B996" s="2">
        <v>45747</v>
      </c>
      <c r="C996" t="s">
        <v>290</v>
      </c>
      <c r="D996" t="s">
        <v>17</v>
      </c>
      <c r="E996" t="s">
        <v>20</v>
      </c>
      <c r="F996" t="s">
        <v>35</v>
      </c>
      <c r="G996">
        <v>5</v>
      </c>
      <c r="H996" s="20">
        <v>852.08</v>
      </c>
      <c r="I996">
        <v>4260.4000000000005</v>
      </c>
      <c r="J996" s="17" t="str">
        <f>IF('Main Data'!I996&gt;=5000,"High", "Low")</f>
        <v>Low</v>
      </c>
      <c r="K996" s="17">
        <f t="shared" si="135"/>
        <v>2025</v>
      </c>
      <c r="L996" s="17" t="str">
        <f t="shared" si="136"/>
        <v>Larry Newman</v>
      </c>
      <c r="M996" s="17" t="str">
        <f t="shared" si="137"/>
        <v>LARRY NEWMAN</v>
      </c>
      <c r="N996" s="20">
        <f t="shared" si="138"/>
        <v>3834.3600000000006</v>
      </c>
      <c r="O996" s="20" t="str">
        <f t="shared" si="139"/>
        <v>Mar-2025</v>
      </c>
      <c r="P996" s="17">
        <f t="shared" si="140"/>
        <v>766.87200000000007</v>
      </c>
      <c r="Q996" s="17" t="str">
        <f t="shared" si="141"/>
        <v>Laptop Electronics</v>
      </c>
      <c r="R996" s="17" t="str">
        <f>IF('sales data'!I996&lt;3000,"Low",IF('sales data'!I996&lt;7999, "Medium","High"))</f>
        <v>Medium</v>
      </c>
      <c r="S996" s="17" t="str">
        <f t="shared" si="142"/>
        <v>Regular</v>
      </c>
      <c r="T996" s="17">
        <f t="shared" si="143"/>
        <v>2228.4033333333336</v>
      </c>
    </row>
    <row r="997" spans="1:20">
      <c r="A997">
        <v>5410</v>
      </c>
      <c r="B997" s="2">
        <v>45748</v>
      </c>
      <c r="C997" t="s">
        <v>723</v>
      </c>
      <c r="D997" t="s">
        <v>17</v>
      </c>
      <c r="E997" t="s">
        <v>20</v>
      </c>
      <c r="F997" t="s">
        <v>15</v>
      </c>
      <c r="G997">
        <v>7</v>
      </c>
      <c r="H997" s="20">
        <v>720.42</v>
      </c>
      <c r="I997">
        <v>5042.9399999999996</v>
      </c>
      <c r="J997" s="17" t="str">
        <f>IF('Main Data'!I997&gt;=5000,"High", "Low")</f>
        <v>High</v>
      </c>
      <c r="K997" s="17">
        <f t="shared" si="135"/>
        <v>2025</v>
      </c>
      <c r="L997" s="17" t="str">
        <f t="shared" si="136"/>
        <v>Tammy Sanchez</v>
      </c>
      <c r="M997" s="17" t="str">
        <f t="shared" si="137"/>
        <v>TAMMY SANCHEZ</v>
      </c>
      <c r="N997" s="20">
        <f t="shared" si="138"/>
        <v>4538.6459999999997</v>
      </c>
      <c r="O997" s="20" t="str">
        <f t="shared" si="139"/>
        <v>Apr-2025</v>
      </c>
      <c r="P997" s="17">
        <f t="shared" si="140"/>
        <v>907.72919999999988</v>
      </c>
      <c r="Q997" s="17" t="str">
        <f t="shared" si="141"/>
        <v>Table Electronics</v>
      </c>
      <c r="R997" s="17" t="str">
        <f>IF('sales data'!I997&lt;3000,"Low",IF('sales data'!I997&lt;7999, "Medium","High"))</f>
        <v>Medium</v>
      </c>
      <c r="S997" s="17" t="str">
        <f t="shared" si="142"/>
        <v>Regular</v>
      </c>
      <c r="T997" s="17">
        <f t="shared" si="143"/>
        <v>3737.4933333333333</v>
      </c>
    </row>
    <row r="998" spans="1:20">
      <c r="A998">
        <v>8297</v>
      </c>
      <c r="B998" s="2">
        <v>45748</v>
      </c>
      <c r="C998" t="s">
        <v>910</v>
      </c>
      <c r="D998" t="s">
        <v>17</v>
      </c>
      <c r="E998" t="s">
        <v>20</v>
      </c>
      <c r="F998" t="s">
        <v>26</v>
      </c>
      <c r="G998">
        <v>1</v>
      </c>
      <c r="H998" s="20">
        <v>902.74</v>
      </c>
      <c r="I998">
        <v>902.74</v>
      </c>
      <c r="J998" s="17" t="str">
        <f>IF('Main Data'!I998&gt;=5000,"High", "Low")</f>
        <v>Low</v>
      </c>
      <c r="K998" s="17">
        <f t="shared" si="135"/>
        <v>2025</v>
      </c>
      <c r="L998" s="17" t="str">
        <f t="shared" si="136"/>
        <v>Becky Sweeney</v>
      </c>
      <c r="M998" s="17" t="str">
        <f t="shared" si="137"/>
        <v>BECKY SWEENEY</v>
      </c>
      <c r="N998" s="20">
        <f t="shared" si="138"/>
        <v>812.46600000000001</v>
      </c>
      <c r="O998" s="20" t="str">
        <f t="shared" si="139"/>
        <v>Apr-2025</v>
      </c>
      <c r="P998" s="17">
        <f t="shared" si="140"/>
        <v>162.4932</v>
      </c>
      <c r="Q998" s="17" t="str">
        <f t="shared" si="141"/>
        <v>Printer Electronics</v>
      </c>
      <c r="R998" s="17" t="str">
        <f>IF('sales data'!I998&lt;3000,"Low",IF('sales data'!I998&lt;7999, "Medium","High"))</f>
        <v>Low</v>
      </c>
      <c r="S998" s="17" t="str">
        <f t="shared" si="142"/>
        <v>First Timer</v>
      </c>
      <c r="T998" s="17">
        <f t="shared" si="143"/>
        <v>3402.0266666666666</v>
      </c>
    </row>
    <row r="999" spans="1:20">
      <c r="A999">
        <v>9424</v>
      </c>
      <c r="B999" s="2">
        <v>45749</v>
      </c>
      <c r="C999" t="s">
        <v>400</v>
      </c>
      <c r="D999" t="s">
        <v>17</v>
      </c>
      <c r="E999" t="s">
        <v>14</v>
      </c>
      <c r="F999" t="s">
        <v>35</v>
      </c>
      <c r="G999">
        <v>7</v>
      </c>
      <c r="H999" s="20">
        <v>799.58</v>
      </c>
      <c r="I999">
        <v>5597.06</v>
      </c>
      <c r="J999" s="17" t="str">
        <f>IF('Main Data'!I999&gt;=5000,"High", "Low")</f>
        <v>High</v>
      </c>
      <c r="K999" s="17">
        <f t="shared" si="135"/>
        <v>2025</v>
      </c>
      <c r="L999" s="17" t="str">
        <f t="shared" si="136"/>
        <v>Sabrina Duran</v>
      </c>
      <c r="M999" s="17" t="str">
        <f t="shared" si="137"/>
        <v>SABRINA DURAN</v>
      </c>
      <c r="N999" s="20">
        <f t="shared" si="138"/>
        <v>5037.3540000000003</v>
      </c>
      <c r="O999" s="20" t="str">
        <f t="shared" si="139"/>
        <v>Apr-2025</v>
      </c>
      <c r="P999" s="17">
        <f t="shared" si="140"/>
        <v>1007.4708000000001</v>
      </c>
      <c r="Q999" s="17" t="str">
        <f t="shared" si="141"/>
        <v>Laptop Furniture</v>
      </c>
      <c r="R999" s="17" t="str">
        <f>IF('sales data'!I999&lt;3000,"Low",IF('sales data'!I999&lt;7999, "Medium","High"))</f>
        <v>Medium</v>
      </c>
      <c r="S999" s="17" t="str">
        <f t="shared" si="142"/>
        <v>Regular</v>
      </c>
      <c r="T999" s="17">
        <f t="shared" si="143"/>
        <v>3847.58</v>
      </c>
    </row>
    <row r="1000" spans="1:20">
      <c r="A1000">
        <v>5603</v>
      </c>
      <c r="B1000" s="2">
        <v>45750</v>
      </c>
      <c r="C1000" t="s">
        <v>682</v>
      </c>
      <c r="D1000" t="s">
        <v>25</v>
      </c>
      <c r="E1000" t="s">
        <v>20</v>
      </c>
      <c r="F1000" t="s">
        <v>43</v>
      </c>
      <c r="G1000">
        <v>3</v>
      </c>
      <c r="H1000" s="20">
        <v>554.72</v>
      </c>
      <c r="I1000">
        <v>1664.16</v>
      </c>
      <c r="J1000" s="17" t="str">
        <f>IF('Main Data'!I1000&gt;=5000,"High", "Low")</f>
        <v>Low</v>
      </c>
      <c r="K1000" s="17">
        <f t="shared" si="135"/>
        <v>2025</v>
      </c>
      <c r="L1000" s="17" t="str">
        <f t="shared" si="136"/>
        <v>Lynn Poole</v>
      </c>
      <c r="M1000" s="17" t="str">
        <f t="shared" si="137"/>
        <v>LYNN POOLE</v>
      </c>
      <c r="N1000" s="20">
        <f t="shared" si="138"/>
        <v>1497.7440000000001</v>
      </c>
      <c r="O1000" s="20" t="str">
        <f t="shared" si="139"/>
        <v>Apr-2025</v>
      </c>
      <c r="P1000" s="17">
        <f t="shared" si="140"/>
        <v>299.54880000000003</v>
      </c>
      <c r="Q1000" s="17" t="str">
        <f t="shared" si="141"/>
        <v>Chair Electronics</v>
      </c>
      <c r="R1000" s="17" t="str">
        <f>IF('sales data'!I1000&lt;3000,"Low",IF('sales data'!I1000&lt;7999, "Medium","High"))</f>
        <v>Low</v>
      </c>
      <c r="S1000" s="17" t="str">
        <f t="shared" si="142"/>
        <v>Regular</v>
      </c>
      <c r="T1000" s="17">
        <f t="shared" si="143"/>
        <v>2721.32</v>
      </c>
    </row>
    <row r="1001" spans="1:20">
      <c r="A1001">
        <v>3344</v>
      </c>
      <c r="B1001" s="2">
        <v>45751</v>
      </c>
      <c r="C1001" t="s">
        <v>982</v>
      </c>
      <c r="D1001" t="s">
        <v>25</v>
      </c>
      <c r="E1001" t="s">
        <v>14</v>
      </c>
      <c r="F1001" t="s">
        <v>21</v>
      </c>
      <c r="G1001">
        <v>2</v>
      </c>
      <c r="H1001" s="20">
        <v>757.49</v>
      </c>
      <c r="I1001">
        <v>1514.98</v>
      </c>
      <c r="J1001" s="17" t="str">
        <f>IF('Main Data'!I1001&gt;=5000,"High", "Low")</f>
        <v>Low</v>
      </c>
      <c r="K1001" s="17">
        <f t="shared" si="135"/>
        <v>2025</v>
      </c>
      <c r="L1001" s="17" t="str">
        <f t="shared" si="136"/>
        <v>Taylor Lowe</v>
      </c>
      <c r="M1001" s="17" t="str">
        <f t="shared" si="137"/>
        <v>TAYLOR LOWE</v>
      </c>
      <c r="N1001" s="20">
        <f t="shared" si="138"/>
        <v>1363.482</v>
      </c>
      <c r="O1001" s="20" t="str">
        <f t="shared" si="139"/>
        <v>Apr-2025</v>
      </c>
      <c r="P1001" s="17">
        <f t="shared" si="140"/>
        <v>272.69639999999998</v>
      </c>
      <c r="Q1001" s="17" t="str">
        <f t="shared" si="141"/>
        <v>Notebook Furniture</v>
      </c>
      <c r="R1001" s="17" t="str">
        <f>IF('sales data'!I1001&lt;3000,"Low",IF('sales data'!I1001&lt;7999, "Medium","High"))</f>
        <v>Low</v>
      </c>
      <c r="S1001" s="17" t="str">
        <f t="shared" si="142"/>
        <v>Regular</v>
      </c>
      <c r="T1001" s="17">
        <f t="shared" si="143"/>
        <v>2925.4</v>
      </c>
    </row>
  </sheetData>
  <autoFilter ref="A1:O1001" xr:uid="{0330311F-8230-47C9-AF11-E54C91738CCA}"/>
  <conditionalFormatting sqref="G1:G1001">
    <cfRule type="cellIs" dxfId="1" priority="2" operator="greaterThan">
      <formula>5</formula>
    </cfRule>
  </conditionalFormatting>
  <conditionalFormatting sqref="I1:I1048576">
    <cfRule type="expression" dxfId="0" priority="1">
      <formula>max</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0A27F-1984-42AD-89AE-DEB21D824732}">
  <sheetPr codeName="Sheet4">
    <tabColor rgb="FFFFFF00"/>
  </sheetPr>
  <dimension ref="A1:AF1003"/>
  <sheetViews>
    <sheetView topLeftCell="N1" workbookViewId="0">
      <selection activeCell="AA18" sqref="AA18"/>
    </sheetView>
  </sheetViews>
  <sheetFormatPr defaultRowHeight="14.4"/>
  <cols>
    <col min="1" max="1" width="9" hidden="1" customWidth="1"/>
    <col min="2" max="2" width="10.21875" hidden="1" customWidth="1"/>
    <col min="3" max="4" width="12.33203125" hidden="1" customWidth="1"/>
    <col min="5" max="5" width="23" hidden="1" customWidth="1"/>
    <col min="6" max="6" width="0" hidden="1" customWidth="1"/>
    <col min="7" max="7" width="18" hidden="1" customWidth="1"/>
    <col min="8" max="8" width="15.44140625" hidden="1" customWidth="1"/>
    <col min="9" max="9" width="10.5546875" hidden="1" customWidth="1"/>
    <col min="10" max="10" width="11.33203125" hidden="1" customWidth="1"/>
    <col min="11" max="11" width="12.109375" hidden="1" customWidth="1"/>
    <col min="12" max="12" width="12" hidden="1" customWidth="1"/>
    <col min="13" max="13" width="9" hidden="1" customWidth="1"/>
    <col min="14" max="14" width="7.44140625" customWidth="1"/>
    <col min="15" max="15" width="16.109375" bestFit="1" customWidth="1"/>
    <col min="21" max="21" width="8.88671875" style="35"/>
    <col min="22" max="22" width="10.109375" style="35" bestFit="1" customWidth="1"/>
    <col min="25" max="25" width="10.109375" style="35" bestFit="1" customWidth="1"/>
    <col min="26" max="26" width="15" style="35" bestFit="1" customWidth="1"/>
  </cols>
  <sheetData>
    <row r="1" spans="1:32">
      <c r="B1" s="32" t="s">
        <v>1280</v>
      </c>
    </row>
    <row r="3" spans="1:32">
      <c r="A3" t="s">
        <v>3</v>
      </c>
      <c r="B3" t="s">
        <v>0</v>
      </c>
      <c r="C3" t="s">
        <v>1</v>
      </c>
      <c r="D3" t="s">
        <v>2</v>
      </c>
      <c r="E3" t="s">
        <v>4</v>
      </c>
      <c r="F3" t="s">
        <v>5</v>
      </c>
      <c r="G3" t="s">
        <v>6</v>
      </c>
      <c r="H3" t="s">
        <v>7</v>
      </c>
      <c r="I3" t="s">
        <v>8</v>
      </c>
      <c r="J3" t="s">
        <v>1224</v>
      </c>
      <c r="K3" t="s">
        <v>1225</v>
      </c>
      <c r="L3" t="s">
        <v>1232</v>
      </c>
      <c r="M3" t="s">
        <v>1274</v>
      </c>
      <c r="O3" s="33" t="s">
        <v>3</v>
      </c>
      <c r="P3" s="34" t="s">
        <v>10</v>
      </c>
    </row>
    <row r="4" spans="1:32">
      <c r="A4" t="s">
        <v>17</v>
      </c>
      <c r="B4">
        <v>1009</v>
      </c>
      <c r="C4" s="31">
        <v>45729</v>
      </c>
      <c r="D4" t="s">
        <v>33</v>
      </c>
      <c r="E4" t="s">
        <v>11</v>
      </c>
      <c r="F4" t="s">
        <v>12</v>
      </c>
      <c r="G4">
        <v>8</v>
      </c>
      <c r="H4">
        <v>857.14</v>
      </c>
      <c r="I4">
        <v>6857.12</v>
      </c>
      <c r="J4" t="s">
        <v>1278</v>
      </c>
      <c r="K4">
        <v>2025</v>
      </c>
      <c r="L4">
        <v>6171.4080000000004</v>
      </c>
      <c r="M4">
        <v>1234.2816</v>
      </c>
      <c r="O4" s="33" t="s">
        <v>0</v>
      </c>
      <c r="P4" s="33" t="s">
        <v>1</v>
      </c>
      <c r="Q4" s="33" t="s">
        <v>2</v>
      </c>
      <c r="R4" s="33" t="s">
        <v>4</v>
      </c>
      <c r="S4" s="33" t="s">
        <v>5</v>
      </c>
      <c r="T4" s="33" t="s">
        <v>6</v>
      </c>
      <c r="U4" s="36" t="s">
        <v>7</v>
      </c>
      <c r="V4" s="36" t="s">
        <v>8</v>
      </c>
      <c r="W4" s="33" t="s">
        <v>1224</v>
      </c>
      <c r="X4" s="33" t="s">
        <v>1225</v>
      </c>
      <c r="Y4" s="36" t="s">
        <v>1232</v>
      </c>
      <c r="Z4" s="37" t="s">
        <v>1274</v>
      </c>
    </row>
    <row r="5" spans="1:32">
      <c r="A5" t="s">
        <v>25</v>
      </c>
      <c r="B5">
        <v>1010</v>
      </c>
      <c r="C5" s="31">
        <v>45564</v>
      </c>
      <c r="D5" t="s">
        <v>948</v>
      </c>
      <c r="E5" t="s">
        <v>20</v>
      </c>
      <c r="F5" t="s">
        <v>29</v>
      </c>
      <c r="G5">
        <v>9</v>
      </c>
      <c r="H5">
        <v>130.16999999999999</v>
      </c>
      <c r="I5">
        <v>1171.53</v>
      </c>
      <c r="J5" t="s">
        <v>1279</v>
      </c>
      <c r="K5">
        <v>2024</v>
      </c>
      <c r="L5">
        <v>1054.377</v>
      </c>
      <c r="M5">
        <v>210.87539999999998</v>
      </c>
      <c r="O5" s="38" cm="1">
        <f t="array" ref="O5:Z258">_xlfn._xlws.FILTER(Table1[[Order ID]:[SALES TAX 18%]],Table1[Region]=Region)</f>
        <v>1287</v>
      </c>
      <c r="P5" s="39">
        <v>45061</v>
      </c>
      <c r="Q5" s="38" t="str">
        <v>Christina Taylor</v>
      </c>
      <c r="R5" s="38" t="str">
        <v>Office Supplies</v>
      </c>
      <c r="S5" s="38" t="str">
        <v>Monitor</v>
      </c>
      <c r="T5" s="38">
        <v>4</v>
      </c>
      <c r="U5" s="40">
        <v>555.35</v>
      </c>
      <c r="V5" s="40">
        <v>2221.4</v>
      </c>
      <c r="W5" s="38" t="str">
        <v>Low</v>
      </c>
      <c r="X5" s="38">
        <v>2023</v>
      </c>
      <c r="Y5" s="40">
        <v>1999.2600000000002</v>
      </c>
      <c r="Z5" s="40">
        <v>399.85199999999998</v>
      </c>
      <c r="AF5" t="s">
        <v>1283</v>
      </c>
    </row>
    <row r="6" spans="1:32">
      <c r="A6" t="s">
        <v>17</v>
      </c>
      <c r="B6">
        <v>1032</v>
      </c>
      <c r="C6" s="31">
        <v>45445</v>
      </c>
      <c r="D6" t="s">
        <v>679</v>
      </c>
      <c r="E6" t="s">
        <v>14</v>
      </c>
      <c r="F6" t="s">
        <v>35</v>
      </c>
      <c r="G6">
        <v>3</v>
      </c>
      <c r="H6">
        <v>963.3</v>
      </c>
      <c r="I6">
        <v>2889.9</v>
      </c>
      <c r="J6" t="s">
        <v>1279</v>
      </c>
      <c r="K6">
        <v>2024</v>
      </c>
      <c r="L6">
        <v>2600.91</v>
      </c>
      <c r="M6">
        <v>520.18200000000002</v>
      </c>
      <c r="O6" s="38">
        <v>1307</v>
      </c>
      <c r="P6" s="39">
        <v>45097</v>
      </c>
      <c r="Q6" s="38" t="str">
        <v>Melinda Fernandez</v>
      </c>
      <c r="R6" s="38" t="str">
        <v>Furniture</v>
      </c>
      <c r="S6" s="38" t="str">
        <v>Printer</v>
      </c>
      <c r="T6" s="38">
        <v>6</v>
      </c>
      <c r="U6" s="40">
        <v>31.06</v>
      </c>
      <c r="V6" s="40">
        <v>186.36</v>
      </c>
      <c r="W6" s="38" t="str">
        <v>Low</v>
      </c>
      <c r="X6" s="38">
        <v>2023</v>
      </c>
      <c r="Y6" s="40">
        <v>167.72399999999999</v>
      </c>
      <c r="Z6" s="40">
        <v>33.544800000000002</v>
      </c>
    </row>
    <row r="7" spans="1:32">
      <c r="A7" t="s">
        <v>17</v>
      </c>
      <c r="B7">
        <v>1038</v>
      </c>
      <c r="C7" s="31">
        <v>45631</v>
      </c>
      <c r="D7" t="s">
        <v>234</v>
      </c>
      <c r="E7" t="s">
        <v>11</v>
      </c>
      <c r="F7" t="s">
        <v>35</v>
      </c>
      <c r="G7">
        <v>5</v>
      </c>
      <c r="H7">
        <v>611.66</v>
      </c>
      <c r="I7">
        <v>3058.3</v>
      </c>
      <c r="J7" t="s">
        <v>1279</v>
      </c>
      <c r="K7">
        <v>2024</v>
      </c>
      <c r="L7">
        <v>2752.4700000000003</v>
      </c>
      <c r="M7">
        <v>550.49400000000003</v>
      </c>
      <c r="O7" s="38">
        <v>1319</v>
      </c>
      <c r="P7" s="38">
        <v>45366</v>
      </c>
      <c r="Q7" s="38" t="str">
        <v>Nathan Cruz</v>
      </c>
      <c r="R7" s="38" t="str">
        <v>Furniture</v>
      </c>
      <c r="S7" s="38" t="str">
        <v>Printer</v>
      </c>
      <c r="T7" s="38">
        <v>8</v>
      </c>
      <c r="U7" s="40">
        <v>14.89</v>
      </c>
      <c r="V7" s="40">
        <v>119.12</v>
      </c>
      <c r="W7" s="38" t="str">
        <v>Low</v>
      </c>
      <c r="X7" s="38">
        <v>2024</v>
      </c>
      <c r="Y7" s="40">
        <v>107.20800000000001</v>
      </c>
      <c r="Z7" s="40">
        <v>21.441600000000001</v>
      </c>
    </row>
    <row r="8" spans="1:32">
      <c r="A8" t="s">
        <v>31</v>
      </c>
      <c r="B8">
        <v>1042</v>
      </c>
      <c r="C8" s="31">
        <v>45388</v>
      </c>
      <c r="D8" t="s">
        <v>262</v>
      </c>
      <c r="E8" t="s">
        <v>20</v>
      </c>
      <c r="F8" t="s">
        <v>12</v>
      </c>
      <c r="G8">
        <v>6</v>
      </c>
      <c r="H8">
        <v>889.86</v>
      </c>
      <c r="I8">
        <v>5339.16</v>
      </c>
      <c r="J8" t="s">
        <v>1278</v>
      </c>
      <c r="K8">
        <v>2024</v>
      </c>
      <c r="L8">
        <v>4805.2440000000006</v>
      </c>
      <c r="M8">
        <v>961.04879999999991</v>
      </c>
      <c r="O8" s="38">
        <v>1321</v>
      </c>
      <c r="P8" s="38">
        <v>45174</v>
      </c>
      <c r="Q8" s="38" t="str">
        <v>Susan Graves</v>
      </c>
      <c r="R8" s="38" t="str">
        <v>Office Supplies</v>
      </c>
      <c r="S8" s="38" t="str">
        <v>Notebook</v>
      </c>
      <c r="T8" s="38">
        <v>9</v>
      </c>
      <c r="U8" s="40">
        <v>745.28</v>
      </c>
      <c r="V8" s="40">
        <v>6707.52</v>
      </c>
      <c r="W8" s="38" t="str">
        <v>High</v>
      </c>
      <c r="X8" s="38">
        <v>2023</v>
      </c>
      <c r="Y8" s="40">
        <v>6036.768</v>
      </c>
      <c r="Z8" s="40">
        <v>1207.3536000000001</v>
      </c>
    </row>
    <row r="9" spans="1:32">
      <c r="A9" t="s">
        <v>31</v>
      </c>
      <c r="B9">
        <v>1055</v>
      </c>
      <c r="C9" s="31">
        <v>45727</v>
      </c>
      <c r="D9" t="s">
        <v>73</v>
      </c>
      <c r="E9" t="s">
        <v>14</v>
      </c>
      <c r="F9" t="s">
        <v>29</v>
      </c>
      <c r="G9">
        <v>8</v>
      </c>
      <c r="H9">
        <v>265.31</v>
      </c>
      <c r="I9">
        <v>2122.48</v>
      </c>
      <c r="J9" t="s">
        <v>1279</v>
      </c>
      <c r="K9">
        <v>2025</v>
      </c>
      <c r="L9">
        <v>1910.232</v>
      </c>
      <c r="M9">
        <v>382.04640000000001</v>
      </c>
      <c r="O9" s="38">
        <v>1336</v>
      </c>
      <c r="P9" s="38">
        <v>45321</v>
      </c>
      <c r="Q9" s="38" t="str">
        <v>Elizabeth Pugh</v>
      </c>
      <c r="R9" s="38" t="str">
        <v>Electronics</v>
      </c>
      <c r="S9" s="38" t="str">
        <v>Printer</v>
      </c>
      <c r="T9" s="38">
        <v>8</v>
      </c>
      <c r="U9" s="40">
        <v>824.39</v>
      </c>
      <c r="V9" s="40">
        <v>6595.12</v>
      </c>
      <c r="W9" s="38" t="str">
        <v>High</v>
      </c>
      <c r="X9" s="38">
        <v>2024</v>
      </c>
      <c r="Y9" s="40">
        <v>5935.6080000000002</v>
      </c>
      <c r="Z9" s="40">
        <v>1187.1215999999999</v>
      </c>
    </row>
    <row r="10" spans="1:32">
      <c r="A10" t="s">
        <v>31</v>
      </c>
      <c r="B10">
        <v>1062</v>
      </c>
      <c r="C10" s="31">
        <v>45246</v>
      </c>
      <c r="D10" t="s">
        <v>102</v>
      </c>
      <c r="E10" t="s">
        <v>14</v>
      </c>
      <c r="F10" t="s">
        <v>43</v>
      </c>
      <c r="G10">
        <v>1</v>
      </c>
      <c r="H10">
        <v>174.62</v>
      </c>
      <c r="I10">
        <v>174.62</v>
      </c>
      <c r="J10" t="s">
        <v>1279</v>
      </c>
      <c r="K10">
        <v>2023</v>
      </c>
      <c r="L10">
        <v>157.15800000000002</v>
      </c>
      <c r="M10">
        <v>31.4316</v>
      </c>
      <c r="O10" s="38">
        <v>1344</v>
      </c>
      <c r="P10" s="38">
        <v>45560</v>
      </c>
      <c r="Q10" s="38" t="str">
        <v>Dennis Stevens</v>
      </c>
      <c r="R10" s="38" t="str">
        <v>Office Supplies</v>
      </c>
      <c r="S10" s="38" t="str">
        <v>Monitor</v>
      </c>
      <c r="T10" s="38">
        <v>4</v>
      </c>
      <c r="U10" s="40">
        <v>497.36</v>
      </c>
      <c r="V10" s="40">
        <v>1989.44</v>
      </c>
      <c r="W10" s="38" t="str">
        <v>Low</v>
      </c>
      <c r="X10" s="38">
        <v>2024</v>
      </c>
      <c r="Y10" s="40">
        <v>1790.4960000000001</v>
      </c>
      <c r="Z10" s="40">
        <v>358.0992</v>
      </c>
    </row>
    <row r="11" spans="1:32">
      <c r="A11" t="s">
        <v>31</v>
      </c>
      <c r="B11">
        <v>1063</v>
      </c>
      <c r="C11" s="31">
        <v>45343</v>
      </c>
      <c r="D11" t="s">
        <v>454</v>
      </c>
      <c r="E11" t="s">
        <v>20</v>
      </c>
      <c r="F11" t="s">
        <v>18</v>
      </c>
      <c r="G11">
        <v>2</v>
      </c>
      <c r="H11">
        <v>647.14</v>
      </c>
      <c r="I11">
        <v>1294.28</v>
      </c>
      <c r="J11" t="s">
        <v>1279</v>
      </c>
      <c r="K11">
        <v>2024</v>
      </c>
      <c r="L11">
        <v>1164.8520000000001</v>
      </c>
      <c r="M11">
        <v>232.97039999999998</v>
      </c>
      <c r="O11" s="38">
        <v>1375</v>
      </c>
      <c r="P11" s="38">
        <v>45246</v>
      </c>
      <c r="Q11" s="38" t="str">
        <v>Eric Walker</v>
      </c>
      <c r="R11" s="38" t="str">
        <v>Electronics</v>
      </c>
      <c r="S11" s="38" t="str">
        <v>Laptop</v>
      </c>
      <c r="T11" s="38">
        <v>5</v>
      </c>
      <c r="U11" s="40">
        <v>872.26</v>
      </c>
      <c r="V11" s="40">
        <v>4361.3</v>
      </c>
      <c r="W11" s="38" t="str">
        <v>Low</v>
      </c>
      <c r="X11" s="38">
        <v>2023</v>
      </c>
      <c r="Y11" s="40">
        <v>3925.17</v>
      </c>
      <c r="Z11" s="40">
        <v>785.03399999999999</v>
      </c>
    </row>
    <row r="12" spans="1:32">
      <c r="A12" t="s">
        <v>31</v>
      </c>
      <c r="B12">
        <v>1079</v>
      </c>
      <c r="C12" s="31">
        <v>45444</v>
      </c>
      <c r="D12" t="s">
        <v>733</v>
      </c>
      <c r="E12" t="s">
        <v>11</v>
      </c>
      <c r="F12" t="s">
        <v>43</v>
      </c>
      <c r="G12">
        <v>3</v>
      </c>
      <c r="H12">
        <v>895.25</v>
      </c>
      <c r="I12">
        <v>2685.75</v>
      </c>
      <c r="J12" t="s">
        <v>1279</v>
      </c>
      <c r="K12">
        <v>2024</v>
      </c>
      <c r="L12">
        <v>2417.1750000000002</v>
      </c>
      <c r="M12">
        <v>483.435</v>
      </c>
      <c r="O12" s="38">
        <v>1392</v>
      </c>
      <c r="P12" s="38">
        <v>45386</v>
      </c>
      <c r="Q12" s="38" t="str">
        <v>Nicole Armstrong</v>
      </c>
      <c r="R12" s="38" t="str">
        <v>Office Supplies</v>
      </c>
      <c r="S12" s="38" t="str">
        <v>Monitor</v>
      </c>
      <c r="T12" s="38">
        <v>1</v>
      </c>
      <c r="U12" s="40">
        <v>596.42999999999995</v>
      </c>
      <c r="V12" s="40">
        <v>596.42999999999995</v>
      </c>
      <c r="W12" s="38" t="str">
        <v>Low</v>
      </c>
      <c r="X12" s="38">
        <v>2024</v>
      </c>
      <c r="Y12" s="40">
        <v>536.78699999999992</v>
      </c>
      <c r="Z12" s="40">
        <v>107.35739999999998</v>
      </c>
    </row>
    <row r="13" spans="1:32">
      <c r="A13" t="s">
        <v>31</v>
      </c>
      <c r="B13">
        <v>1083</v>
      </c>
      <c r="C13" s="31">
        <v>45330</v>
      </c>
      <c r="D13" t="s">
        <v>171</v>
      </c>
      <c r="E13" t="s">
        <v>11</v>
      </c>
      <c r="F13" t="s">
        <v>29</v>
      </c>
      <c r="G13">
        <v>1</v>
      </c>
      <c r="H13">
        <v>846.1</v>
      </c>
      <c r="I13">
        <v>846.1</v>
      </c>
      <c r="J13" t="s">
        <v>1279</v>
      </c>
      <c r="K13">
        <v>2024</v>
      </c>
      <c r="L13">
        <v>761.49</v>
      </c>
      <c r="M13">
        <v>152.298</v>
      </c>
      <c r="O13" s="38">
        <v>1556</v>
      </c>
      <c r="P13" s="38">
        <v>45516</v>
      </c>
      <c r="Q13" s="38" t="str">
        <v>Lisa Joseph</v>
      </c>
      <c r="R13" s="38" t="str">
        <v>Office Supplies</v>
      </c>
      <c r="S13" s="38" t="str">
        <v>Laptop</v>
      </c>
      <c r="T13" s="38">
        <v>9</v>
      </c>
      <c r="U13" s="40">
        <v>665.22</v>
      </c>
      <c r="V13" s="40">
        <v>5986.98</v>
      </c>
      <c r="W13" s="38" t="str">
        <v>High</v>
      </c>
      <c r="X13" s="38">
        <v>2024</v>
      </c>
      <c r="Y13" s="40">
        <v>5388.2820000000011</v>
      </c>
      <c r="Z13" s="40">
        <v>1077.6563999999998</v>
      </c>
    </row>
    <row r="14" spans="1:32">
      <c r="A14" t="s">
        <v>31</v>
      </c>
      <c r="B14">
        <v>1088</v>
      </c>
      <c r="C14" s="31">
        <v>45478</v>
      </c>
      <c r="D14" t="s">
        <v>997</v>
      </c>
      <c r="E14" t="s">
        <v>11</v>
      </c>
      <c r="F14" t="s">
        <v>18</v>
      </c>
      <c r="G14">
        <v>7</v>
      </c>
      <c r="H14">
        <v>221.38</v>
      </c>
      <c r="I14">
        <v>1549.66</v>
      </c>
      <c r="J14" t="s">
        <v>1279</v>
      </c>
      <c r="K14">
        <v>2024</v>
      </c>
      <c r="L14">
        <v>1394.694</v>
      </c>
      <c r="M14">
        <v>278.93880000000001</v>
      </c>
      <c r="O14" s="38">
        <v>1586</v>
      </c>
      <c r="P14" s="38">
        <v>45111</v>
      </c>
      <c r="Q14" s="38" t="str">
        <v>Anthony Castillo</v>
      </c>
      <c r="R14" s="38" t="str">
        <v>Office Supplies</v>
      </c>
      <c r="S14" s="38" t="str">
        <v>Pen</v>
      </c>
      <c r="T14" s="38">
        <v>4</v>
      </c>
      <c r="U14" s="40">
        <v>819.27</v>
      </c>
      <c r="V14" s="40">
        <v>3277.08</v>
      </c>
      <c r="W14" s="38" t="str">
        <v>Low</v>
      </c>
      <c r="X14" s="38">
        <v>2023</v>
      </c>
      <c r="Y14" s="40">
        <v>2949.3719999999998</v>
      </c>
      <c r="Z14" s="40">
        <v>589.87439999999992</v>
      </c>
    </row>
    <row r="15" spans="1:32">
      <c r="A15" t="s">
        <v>17</v>
      </c>
      <c r="B15">
        <v>1093</v>
      </c>
      <c r="C15" s="31">
        <v>45593</v>
      </c>
      <c r="D15" t="s">
        <v>471</v>
      </c>
      <c r="E15" t="s">
        <v>11</v>
      </c>
      <c r="F15" t="s">
        <v>29</v>
      </c>
      <c r="G15">
        <v>3</v>
      </c>
      <c r="H15">
        <v>236.17</v>
      </c>
      <c r="I15">
        <v>708.51</v>
      </c>
      <c r="J15" t="s">
        <v>1279</v>
      </c>
      <c r="K15">
        <v>2024</v>
      </c>
      <c r="L15">
        <v>637.65899999999999</v>
      </c>
      <c r="M15">
        <v>127.53179999999999</v>
      </c>
      <c r="O15" s="38">
        <v>1592</v>
      </c>
      <c r="P15" s="38">
        <v>45311</v>
      </c>
      <c r="Q15" s="38" t="str">
        <v>Jennifer Frost</v>
      </c>
      <c r="R15" s="38" t="str">
        <v>Furniture</v>
      </c>
      <c r="S15" s="38" t="str">
        <v>Monitor</v>
      </c>
      <c r="T15" s="38">
        <v>1</v>
      </c>
      <c r="U15" s="40">
        <v>256.23</v>
      </c>
      <c r="V15" s="40">
        <v>256.23</v>
      </c>
      <c r="W15" s="38" t="str">
        <v>Low</v>
      </c>
      <c r="X15" s="38">
        <v>2024</v>
      </c>
      <c r="Y15" s="40">
        <v>230.60700000000003</v>
      </c>
      <c r="Z15" s="40">
        <v>46.121400000000001</v>
      </c>
    </row>
    <row r="16" spans="1:32">
      <c r="A16" t="s">
        <v>17</v>
      </c>
      <c r="B16">
        <v>1095</v>
      </c>
      <c r="C16" s="31">
        <v>45386</v>
      </c>
      <c r="D16" t="s">
        <v>590</v>
      </c>
      <c r="E16" t="s">
        <v>20</v>
      </c>
      <c r="F16" t="s">
        <v>43</v>
      </c>
      <c r="G16">
        <v>9</v>
      </c>
      <c r="H16">
        <v>931.64</v>
      </c>
      <c r="I16">
        <v>8384.76</v>
      </c>
      <c r="J16" t="s">
        <v>1278</v>
      </c>
      <c r="K16">
        <v>2024</v>
      </c>
      <c r="L16">
        <v>7546.2839999999997</v>
      </c>
      <c r="M16">
        <v>1509.2567999999999</v>
      </c>
      <c r="O16" s="38">
        <v>1607</v>
      </c>
      <c r="P16" s="38">
        <v>45138</v>
      </c>
      <c r="Q16" s="38" t="str">
        <v>Jennifer Hahn</v>
      </c>
      <c r="R16" s="38" t="str">
        <v>Furniture</v>
      </c>
      <c r="S16" s="38" t="str">
        <v>Desk</v>
      </c>
      <c r="T16" s="38">
        <v>7</v>
      </c>
      <c r="U16" s="40">
        <v>969.72</v>
      </c>
      <c r="V16" s="40">
        <v>6788.04</v>
      </c>
      <c r="W16" s="38" t="str">
        <v>High</v>
      </c>
      <c r="X16" s="38">
        <v>2023</v>
      </c>
      <c r="Y16" s="40">
        <v>6109.2360000000008</v>
      </c>
      <c r="Z16" s="40">
        <v>1221.8471999999999</v>
      </c>
    </row>
    <row r="17" spans="1:26">
      <c r="A17" t="s">
        <v>31</v>
      </c>
      <c r="B17">
        <v>1104</v>
      </c>
      <c r="C17" s="31">
        <v>45458</v>
      </c>
      <c r="D17" t="s">
        <v>279</v>
      </c>
      <c r="E17" t="s">
        <v>11</v>
      </c>
      <c r="F17" t="s">
        <v>21</v>
      </c>
      <c r="G17">
        <v>7</v>
      </c>
      <c r="H17">
        <v>500.2</v>
      </c>
      <c r="I17">
        <v>3501.4</v>
      </c>
      <c r="J17" t="s">
        <v>1279</v>
      </c>
      <c r="K17">
        <v>2024</v>
      </c>
      <c r="L17">
        <v>3151.26</v>
      </c>
      <c r="M17">
        <v>630.25199999999995</v>
      </c>
      <c r="O17" s="38">
        <v>1619</v>
      </c>
      <c r="P17" s="38">
        <v>45297</v>
      </c>
      <c r="Q17" s="38" t="str">
        <v>Michelle Wilkinson</v>
      </c>
      <c r="R17" s="38" t="str">
        <v>Furniture</v>
      </c>
      <c r="S17" s="38" t="str">
        <v>Notebook</v>
      </c>
      <c r="T17" s="38">
        <v>5</v>
      </c>
      <c r="U17" s="40">
        <v>554.03</v>
      </c>
      <c r="V17" s="40">
        <v>2770.15</v>
      </c>
      <c r="W17" s="38" t="str">
        <v>Low</v>
      </c>
      <c r="X17" s="38">
        <v>2024</v>
      </c>
      <c r="Y17" s="40">
        <v>2493.1350000000002</v>
      </c>
      <c r="Z17" s="40">
        <v>498.62700000000001</v>
      </c>
    </row>
    <row r="18" spans="1:26">
      <c r="A18" t="s">
        <v>25</v>
      </c>
      <c r="B18">
        <v>1106</v>
      </c>
      <c r="C18" s="31">
        <v>45210</v>
      </c>
      <c r="D18" t="s">
        <v>24</v>
      </c>
      <c r="E18" t="s">
        <v>20</v>
      </c>
      <c r="F18" t="s">
        <v>26</v>
      </c>
      <c r="G18">
        <v>7</v>
      </c>
      <c r="H18">
        <v>656.22</v>
      </c>
      <c r="I18">
        <v>4593.54</v>
      </c>
      <c r="J18" t="s">
        <v>1279</v>
      </c>
      <c r="K18">
        <v>2023</v>
      </c>
      <c r="L18">
        <v>4134.1860000000006</v>
      </c>
      <c r="M18">
        <v>826.83719999999994</v>
      </c>
      <c r="O18" s="38">
        <v>1621</v>
      </c>
      <c r="P18" s="38">
        <v>45209</v>
      </c>
      <c r="Q18" s="38" t="str">
        <v>Jennifer Sheppard</v>
      </c>
      <c r="R18" s="38" t="str">
        <v>Office Supplies</v>
      </c>
      <c r="S18" s="38" t="str">
        <v>Printer</v>
      </c>
      <c r="T18" s="38">
        <v>7</v>
      </c>
      <c r="U18" s="40">
        <v>145.44999999999999</v>
      </c>
      <c r="V18" s="40">
        <v>1018.15</v>
      </c>
      <c r="W18" s="38" t="str">
        <v>Low</v>
      </c>
      <c r="X18" s="38">
        <v>2023</v>
      </c>
      <c r="Y18" s="40">
        <v>916.33500000000004</v>
      </c>
      <c r="Z18" s="40">
        <v>183.267</v>
      </c>
    </row>
    <row r="19" spans="1:26">
      <c r="A19" t="s">
        <v>31</v>
      </c>
      <c r="B19">
        <v>1118</v>
      </c>
      <c r="C19" s="31">
        <v>45272</v>
      </c>
      <c r="D19" t="s">
        <v>975</v>
      </c>
      <c r="E19" t="s">
        <v>11</v>
      </c>
      <c r="F19" t="s">
        <v>21</v>
      </c>
      <c r="G19">
        <v>3</v>
      </c>
      <c r="H19">
        <v>888.06</v>
      </c>
      <c r="I19">
        <v>2664.18</v>
      </c>
      <c r="J19" t="s">
        <v>1279</v>
      </c>
      <c r="K19">
        <v>2023</v>
      </c>
      <c r="L19">
        <v>2397.7620000000002</v>
      </c>
      <c r="M19">
        <v>479.55239999999998</v>
      </c>
      <c r="O19" s="38">
        <v>1641</v>
      </c>
      <c r="P19" s="38">
        <v>45095</v>
      </c>
      <c r="Q19" s="38" t="str">
        <v>Dylan Carter</v>
      </c>
      <c r="R19" s="38" t="str">
        <v>Furniture</v>
      </c>
      <c r="S19" s="38" t="str">
        <v>Monitor</v>
      </c>
      <c r="T19" s="38">
        <v>3</v>
      </c>
      <c r="U19" s="40">
        <v>183.09</v>
      </c>
      <c r="V19" s="40">
        <v>549.27</v>
      </c>
      <c r="W19" s="38" t="str">
        <v>Low</v>
      </c>
      <c r="X19" s="38">
        <v>2023</v>
      </c>
      <c r="Y19" s="40">
        <v>494.34300000000002</v>
      </c>
      <c r="Z19" s="40">
        <v>98.868599999999986</v>
      </c>
    </row>
    <row r="20" spans="1:26">
      <c r="A20" t="s">
        <v>17</v>
      </c>
      <c r="B20">
        <v>1154</v>
      </c>
      <c r="C20" s="31">
        <v>45585</v>
      </c>
      <c r="D20" t="s">
        <v>808</v>
      </c>
      <c r="E20" t="s">
        <v>11</v>
      </c>
      <c r="F20" t="s">
        <v>26</v>
      </c>
      <c r="G20">
        <v>1</v>
      </c>
      <c r="H20">
        <v>792.13</v>
      </c>
      <c r="I20">
        <v>792.13</v>
      </c>
      <c r="J20" t="s">
        <v>1279</v>
      </c>
      <c r="K20">
        <v>2024</v>
      </c>
      <c r="L20">
        <v>712.91700000000003</v>
      </c>
      <c r="M20">
        <v>142.58339999999998</v>
      </c>
      <c r="O20" s="38">
        <v>1649</v>
      </c>
      <c r="P20" s="38">
        <v>45462</v>
      </c>
      <c r="Q20" s="38" t="str">
        <v>Christina Johnson</v>
      </c>
      <c r="R20" s="38" t="str">
        <v>Electronics</v>
      </c>
      <c r="S20" s="38" t="str">
        <v>Printer</v>
      </c>
      <c r="T20" s="38">
        <v>5</v>
      </c>
      <c r="U20" s="40">
        <v>923.53</v>
      </c>
      <c r="V20" s="40">
        <v>4617.6499999999996</v>
      </c>
      <c r="W20" s="38" t="str">
        <v>Low</v>
      </c>
      <c r="X20" s="38">
        <v>2024</v>
      </c>
      <c r="Y20" s="40">
        <v>4155.8850000000002</v>
      </c>
      <c r="Z20" s="40">
        <v>831.17699999999991</v>
      </c>
    </row>
    <row r="21" spans="1:26">
      <c r="A21" t="s">
        <v>31</v>
      </c>
      <c r="B21">
        <v>1178</v>
      </c>
      <c r="C21" s="31">
        <v>45597</v>
      </c>
      <c r="D21" t="s">
        <v>221</v>
      </c>
      <c r="E21" t="s">
        <v>20</v>
      </c>
      <c r="F21" t="s">
        <v>15</v>
      </c>
      <c r="G21">
        <v>2</v>
      </c>
      <c r="H21">
        <v>226.07</v>
      </c>
      <c r="I21">
        <v>452.14</v>
      </c>
      <c r="J21" t="s">
        <v>1279</v>
      </c>
      <c r="K21">
        <v>2024</v>
      </c>
      <c r="L21">
        <v>406.92599999999999</v>
      </c>
      <c r="M21">
        <v>81.385199999999998</v>
      </c>
      <c r="O21" s="38">
        <v>1652</v>
      </c>
      <c r="P21" s="38">
        <v>45682</v>
      </c>
      <c r="Q21" s="38" t="str">
        <v>Victoria Romero</v>
      </c>
      <c r="R21" s="38" t="str">
        <v>Furniture</v>
      </c>
      <c r="S21" s="38" t="str">
        <v>Desk</v>
      </c>
      <c r="T21" s="38">
        <v>7</v>
      </c>
      <c r="U21" s="40">
        <v>238.36</v>
      </c>
      <c r="V21" s="40">
        <v>1668.52</v>
      </c>
      <c r="W21" s="38" t="str">
        <v>Low</v>
      </c>
      <c r="X21" s="38">
        <v>2025</v>
      </c>
      <c r="Y21" s="40">
        <v>1501.6680000000001</v>
      </c>
      <c r="Z21" s="40">
        <v>300.33359999999999</v>
      </c>
    </row>
    <row r="22" spans="1:26">
      <c r="A22" t="s">
        <v>17</v>
      </c>
      <c r="B22">
        <v>1179</v>
      </c>
      <c r="C22" s="31">
        <v>45687</v>
      </c>
      <c r="D22" t="s">
        <v>338</v>
      </c>
      <c r="E22" t="s">
        <v>14</v>
      </c>
      <c r="F22" t="s">
        <v>15</v>
      </c>
      <c r="G22">
        <v>3</v>
      </c>
      <c r="H22">
        <v>969.19</v>
      </c>
      <c r="I22">
        <v>2907.57</v>
      </c>
      <c r="J22" t="s">
        <v>1279</v>
      </c>
      <c r="K22">
        <v>2025</v>
      </c>
      <c r="L22">
        <v>2616.8130000000001</v>
      </c>
      <c r="M22">
        <v>523.36260000000004</v>
      </c>
      <c r="O22" s="38">
        <v>1671</v>
      </c>
      <c r="P22" s="38">
        <v>45302</v>
      </c>
      <c r="Q22" s="38" t="str">
        <v>Michael Larson</v>
      </c>
      <c r="R22" s="38" t="str">
        <v>Electronics</v>
      </c>
      <c r="S22" s="38" t="str">
        <v>Monitor</v>
      </c>
      <c r="T22" s="38">
        <v>8</v>
      </c>
      <c r="U22" s="40">
        <v>145.52000000000001</v>
      </c>
      <c r="V22" s="40">
        <v>1164.1600000000001</v>
      </c>
      <c r="W22" s="38" t="str">
        <v>Low</v>
      </c>
      <c r="X22" s="38">
        <v>2024</v>
      </c>
      <c r="Y22" s="40">
        <v>1047.7440000000001</v>
      </c>
      <c r="Z22" s="40">
        <v>209.5488</v>
      </c>
    </row>
    <row r="23" spans="1:26">
      <c r="A23" t="s">
        <v>31</v>
      </c>
      <c r="B23">
        <v>1186</v>
      </c>
      <c r="C23" s="31">
        <v>45328</v>
      </c>
      <c r="D23" t="s">
        <v>596</v>
      </c>
      <c r="E23" t="s">
        <v>20</v>
      </c>
      <c r="F23" t="s">
        <v>15</v>
      </c>
      <c r="G23">
        <v>3</v>
      </c>
      <c r="H23">
        <v>654.72</v>
      </c>
      <c r="I23">
        <v>1964.16</v>
      </c>
      <c r="J23" t="s">
        <v>1279</v>
      </c>
      <c r="K23">
        <v>2024</v>
      </c>
      <c r="L23">
        <v>1767.7440000000001</v>
      </c>
      <c r="M23">
        <v>353.54880000000003</v>
      </c>
      <c r="O23" s="38">
        <v>1679</v>
      </c>
      <c r="P23" s="38">
        <v>45618</v>
      </c>
      <c r="Q23" s="38" t="str">
        <v>Shelly Parsons</v>
      </c>
      <c r="R23" s="38" t="str">
        <v>Office Supplies</v>
      </c>
      <c r="S23" s="38" t="str">
        <v>Notebook</v>
      </c>
      <c r="T23" s="38">
        <v>1</v>
      </c>
      <c r="U23" s="40">
        <v>343.63</v>
      </c>
      <c r="V23" s="40">
        <v>343.63</v>
      </c>
      <c r="W23" s="38" t="str">
        <v>Low</v>
      </c>
      <c r="X23" s="38">
        <v>2024</v>
      </c>
      <c r="Y23" s="40">
        <v>309.267</v>
      </c>
      <c r="Z23" s="40">
        <v>61.853399999999993</v>
      </c>
    </row>
    <row r="24" spans="1:26">
      <c r="A24" t="s">
        <v>25</v>
      </c>
      <c r="B24">
        <v>1195</v>
      </c>
      <c r="C24" s="31">
        <v>45099</v>
      </c>
      <c r="D24" t="s">
        <v>409</v>
      </c>
      <c r="E24" t="s">
        <v>14</v>
      </c>
      <c r="F24" t="s">
        <v>15</v>
      </c>
      <c r="G24">
        <v>5</v>
      </c>
      <c r="H24">
        <v>698.03</v>
      </c>
      <c r="I24">
        <v>3490.15</v>
      </c>
      <c r="J24" t="s">
        <v>1279</v>
      </c>
      <c r="K24">
        <v>2023</v>
      </c>
      <c r="L24">
        <v>3141.1349999999998</v>
      </c>
      <c r="M24">
        <v>628.22699999999998</v>
      </c>
      <c r="O24" s="38">
        <v>1700</v>
      </c>
      <c r="P24" s="38">
        <v>45729</v>
      </c>
      <c r="Q24" s="38" t="str">
        <v>Dr. Pamela Bond DDS</v>
      </c>
      <c r="R24" s="38" t="str">
        <v>Electronics</v>
      </c>
      <c r="S24" s="38" t="str">
        <v>Table</v>
      </c>
      <c r="T24" s="38">
        <v>6</v>
      </c>
      <c r="U24" s="40">
        <v>98.23</v>
      </c>
      <c r="V24" s="40">
        <v>589.38</v>
      </c>
      <c r="W24" s="38" t="str">
        <v>Low</v>
      </c>
      <c r="X24" s="38">
        <v>2025</v>
      </c>
      <c r="Y24" s="40">
        <v>530.44200000000001</v>
      </c>
      <c r="Z24" s="40">
        <v>106.08839999999999</v>
      </c>
    </row>
    <row r="25" spans="1:26">
      <c r="A25" t="s">
        <v>31</v>
      </c>
      <c r="B25">
        <v>1200</v>
      </c>
      <c r="C25" s="31">
        <v>45200</v>
      </c>
      <c r="D25" t="s">
        <v>676</v>
      </c>
      <c r="E25" t="s">
        <v>14</v>
      </c>
      <c r="F25" t="s">
        <v>35</v>
      </c>
      <c r="G25">
        <v>4</v>
      </c>
      <c r="H25">
        <v>115.81</v>
      </c>
      <c r="I25">
        <v>463.24</v>
      </c>
      <c r="J25" t="s">
        <v>1279</v>
      </c>
      <c r="K25">
        <v>2023</v>
      </c>
      <c r="L25">
        <v>416.916</v>
      </c>
      <c r="M25">
        <v>83.383200000000002</v>
      </c>
      <c r="O25" s="38">
        <v>1709</v>
      </c>
      <c r="P25" s="38">
        <v>45140</v>
      </c>
      <c r="Q25" s="38" t="str">
        <v>Kayla Cox</v>
      </c>
      <c r="R25" s="38" t="str">
        <v>Office Supplies</v>
      </c>
      <c r="S25" s="38" t="str">
        <v>Pen</v>
      </c>
      <c r="T25" s="38">
        <v>1</v>
      </c>
      <c r="U25" s="40">
        <v>791.8</v>
      </c>
      <c r="V25" s="40">
        <v>791.8</v>
      </c>
      <c r="W25" s="38" t="str">
        <v>Low</v>
      </c>
      <c r="X25" s="38">
        <v>2023</v>
      </c>
      <c r="Y25" s="40">
        <v>712.62</v>
      </c>
      <c r="Z25" s="40">
        <v>142.52399999999997</v>
      </c>
    </row>
    <row r="26" spans="1:26">
      <c r="A26" t="s">
        <v>31</v>
      </c>
      <c r="B26">
        <v>1205</v>
      </c>
      <c r="C26" s="31">
        <v>45665</v>
      </c>
      <c r="D26" t="s">
        <v>797</v>
      </c>
      <c r="E26" t="s">
        <v>14</v>
      </c>
      <c r="F26" t="s">
        <v>35</v>
      </c>
      <c r="G26">
        <v>3</v>
      </c>
      <c r="H26">
        <v>501.99</v>
      </c>
      <c r="I26">
        <v>1505.97</v>
      </c>
      <c r="J26" t="s">
        <v>1279</v>
      </c>
      <c r="K26">
        <v>2025</v>
      </c>
      <c r="L26">
        <v>1355.373</v>
      </c>
      <c r="M26">
        <v>271.07459999999998</v>
      </c>
      <c r="O26" s="38">
        <v>1717</v>
      </c>
      <c r="P26" s="38">
        <v>45412</v>
      </c>
      <c r="Q26" s="38" t="str">
        <v>Harry Evans</v>
      </c>
      <c r="R26" s="38" t="str">
        <v>Office Supplies</v>
      </c>
      <c r="S26" s="38" t="str">
        <v>Laptop</v>
      </c>
      <c r="T26" s="38">
        <v>1</v>
      </c>
      <c r="U26" s="40">
        <v>403.01</v>
      </c>
      <c r="V26" s="40">
        <v>403.01</v>
      </c>
      <c r="W26" s="38" t="str">
        <v>Low</v>
      </c>
      <c r="X26" s="38">
        <v>2024</v>
      </c>
      <c r="Y26" s="40">
        <v>362.709</v>
      </c>
      <c r="Z26" s="40">
        <v>72.541799999999995</v>
      </c>
    </row>
    <row r="27" spans="1:26">
      <c r="A27" t="s">
        <v>17</v>
      </c>
      <c r="B27">
        <v>1206</v>
      </c>
      <c r="C27" s="31">
        <v>45501</v>
      </c>
      <c r="D27" t="s">
        <v>52</v>
      </c>
      <c r="E27" t="s">
        <v>14</v>
      </c>
      <c r="F27" t="s">
        <v>15</v>
      </c>
      <c r="G27">
        <v>3</v>
      </c>
      <c r="H27">
        <v>266.83</v>
      </c>
      <c r="I27">
        <v>800.49</v>
      </c>
      <c r="J27" t="s">
        <v>1279</v>
      </c>
      <c r="K27">
        <v>2024</v>
      </c>
      <c r="L27">
        <v>720.44100000000003</v>
      </c>
      <c r="M27">
        <v>144.0882</v>
      </c>
      <c r="O27" s="38">
        <v>1723</v>
      </c>
      <c r="P27" s="38">
        <v>45231</v>
      </c>
      <c r="Q27" s="38" t="str">
        <v>Gavin Kennedy Jr.</v>
      </c>
      <c r="R27" s="38" t="str">
        <v>Electronics</v>
      </c>
      <c r="S27" s="38" t="str">
        <v>Notebook</v>
      </c>
      <c r="T27" s="38">
        <v>7</v>
      </c>
      <c r="U27" s="40">
        <v>81.48</v>
      </c>
      <c r="V27" s="40">
        <v>570.36</v>
      </c>
      <c r="W27" s="38" t="str">
        <v>Low</v>
      </c>
      <c r="X27" s="38">
        <v>2023</v>
      </c>
      <c r="Y27" s="40">
        <v>513.32400000000007</v>
      </c>
      <c r="Z27" s="40">
        <v>102.6648</v>
      </c>
    </row>
    <row r="28" spans="1:26">
      <c r="A28" t="s">
        <v>31</v>
      </c>
      <c r="B28">
        <v>1212</v>
      </c>
      <c r="C28" s="31">
        <v>45447</v>
      </c>
      <c r="D28" t="s">
        <v>936</v>
      </c>
      <c r="E28" t="s">
        <v>11</v>
      </c>
      <c r="F28" t="s">
        <v>18</v>
      </c>
      <c r="G28">
        <v>9</v>
      </c>
      <c r="H28">
        <v>182.37</v>
      </c>
      <c r="I28">
        <v>1641.33</v>
      </c>
      <c r="J28" t="s">
        <v>1279</v>
      </c>
      <c r="K28">
        <v>2024</v>
      </c>
      <c r="L28">
        <v>1477.1970000000001</v>
      </c>
      <c r="M28">
        <v>295.43939999999998</v>
      </c>
      <c r="O28" s="38">
        <v>1768</v>
      </c>
      <c r="P28" s="38">
        <v>45485</v>
      </c>
      <c r="Q28" s="38" t="str">
        <v>Brandon Schmidt</v>
      </c>
      <c r="R28" s="38" t="str">
        <v>Office Supplies</v>
      </c>
      <c r="S28" s="38" t="str">
        <v>Desk</v>
      </c>
      <c r="T28" s="38">
        <v>8</v>
      </c>
      <c r="U28" s="40">
        <v>572.27</v>
      </c>
      <c r="V28" s="40">
        <v>4578.16</v>
      </c>
      <c r="W28" s="38" t="str">
        <v>Low</v>
      </c>
      <c r="X28" s="38">
        <v>2024</v>
      </c>
      <c r="Y28" s="40">
        <v>4120.3440000000001</v>
      </c>
      <c r="Z28" s="40">
        <v>824.0687999999999</v>
      </c>
    </row>
    <row r="29" spans="1:26">
      <c r="A29" t="s">
        <v>17</v>
      </c>
      <c r="B29">
        <v>1258</v>
      </c>
      <c r="C29" s="31">
        <v>45244</v>
      </c>
      <c r="D29" t="s">
        <v>403</v>
      </c>
      <c r="E29" t="s">
        <v>20</v>
      </c>
      <c r="F29" t="s">
        <v>21</v>
      </c>
      <c r="G29">
        <v>4</v>
      </c>
      <c r="H29">
        <v>21.5</v>
      </c>
      <c r="I29">
        <v>86</v>
      </c>
      <c r="J29" t="s">
        <v>1279</v>
      </c>
      <c r="K29">
        <v>2023</v>
      </c>
      <c r="L29">
        <v>77.400000000000006</v>
      </c>
      <c r="M29">
        <v>15.479999999999999</v>
      </c>
      <c r="O29" s="38">
        <v>1836</v>
      </c>
      <c r="P29" s="38">
        <v>45094</v>
      </c>
      <c r="Q29" s="38" t="str">
        <v>Kimberly Dixon</v>
      </c>
      <c r="R29" s="38" t="str">
        <v>Electronics</v>
      </c>
      <c r="S29" s="38" t="str">
        <v>Laptop</v>
      </c>
      <c r="T29" s="38">
        <v>3</v>
      </c>
      <c r="U29" s="40">
        <v>343.53</v>
      </c>
      <c r="V29" s="40">
        <v>1030.5899999999999</v>
      </c>
      <c r="W29" s="38" t="str">
        <v>Low</v>
      </c>
      <c r="X29" s="38">
        <v>2023</v>
      </c>
      <c r="Y29" s="40">
        <v>927.53099999999995</v>
      </c>
      <c r="Z29" s="40">
        <v>185.50619999999998</v>
      </c>
    </row>
    <row r="30" spans="1:26">
      <c r="A30" t="s">
        <v>31</v>
      </c>
      <c r="B30">
        <v>1260</v>
      </c>
      <c r="C30" s="31">
        <v>45305</v>
      </c>
      <c r="D30" t="s">
        <v>539</v>
      </c>
      <c r="E30" t="s">
        <v>11</v>
      </c>
      <c r="F30" t="s">
        <v>12</v>
      </c>
      <c r="G30">
        <v>6</v>
      </c>
      <c r="H30">
        <v>46.3</v>
      </c>
      <c r="I30">
        <v>277.8</v>
      </c>
      <c r="J30" t="s">
        <v>1279</v>
      </c>
      <c r="K30">
        <v>2024</v>
      </c>
      <c r="L30">
        <v>250.02</v>
      </c>
      <c r="M30">
        <v>50.003999999999998</v>
      </c>
      <c r="O30" s="38">
        <v>1849</v>
      </c>
      <c r="P30" s="38">
        <v>45616</v>
      </c>
      <c r="Q30" s="38" t="str">
        <v>April Lambert</v>
      </c>
      <c r="R30" s="38" t="str">
        <v>Furniture</v>
      </c>
      <c r="S30" s="38" t="str">
        <v>Laptop</v>
      </c>
      <c r="T30" s="38">
        <v>8</v>
      </c>
      <c r="U30" s="40">
        <v>950.46</v>
      </c>
      <c r="V30" s="40">
        <v>7603.68</v>
      </c>
      <c r="W30" s="38" t="str">
        <v>High</v>
      </c>
      <c r="X30" s="38">
        <v>2024</v>
      </c>
      <c r="Y30" s="40">
        <v>6843.3120000000008</v>
      </c>
      <c r="Z30" s="40">
        <v>1368.6623999999999</v>
      </c>
    </row>
    <row r="31" spans="1:26">
      <c r="A31" t="s">
        <v>31</v>
      </c>
      <c r="B31">
        <v>1262</v>
      </c>
      <c r="C31" s="31">
        <v>45483</v>
      </c>
      <c r="D31" t="s">
        <v>371</v>
      </c>
      <c r="E31" t="s">
        <v>20</v>
      </c>
      <c r="F31" t="s">
        <v>12</v>
      </c>
      <c r="G31">
        <v>7</v>
      </c>
      <c r="H31">
        <v>220.97</v>
      </c>
      <c r="I31">
        <v>1546.79</v>
      </c>
      <c r="J31" t="s">
        <v>1279</v>
      </c>
      <c r="K31">
        <v>2024</v>
      </c>
      <c r="L31">
        <v>1392.1109999999999</v>
      </c>
      <c r="M31">
        <v>278.42219999999998</v>
      </c>
      <c r="O31" s="38">
        <v>1871</v>
      </c>
      <c r="P31" s="38">
        <v>45126</v>
      </c>
      <c r="Q31" s="38" t="str">
        <v>Jonathan Williams</v>
      </c>
      <c r="R31" s="38" t="str">
        <v>Furniture</v>
      </c>
      <c r="S31" s="38" t="str">
        <v>Monitor</v>
      </c>
      <c r="T31" s="38">
        <v>3</v>
      </c>
      <c r="U31" s="40">
        <v>919.74</v>
      </c>
      <c r="V31" s="40">
        <v>2759.22</v>
      </c>
      <c r="W31" s="38" t="str">
        <v>Low</v>
      </c>
      <c r="X31" s="38">
        <v>2023</v>
      </c>
      <c r="Y31" s="40">
        <v>2483.2980000000002</v>
      </c>
      <c r="Z31" s="40">
        <v>496.65959999999995</v>
      </c>
    </row>
    <row r="32" spans="1:26">
      <c r="A32" t="s">
        <v>31</v>
      </c>
      <c r="B32">
        <v>1272</v>
      </c>
      <c r="C32" s="31">
        <v>45490</v>
      </c>
      <c r="D32" t="s">
        <v>306</v>
      </c>
      <c r="E32" t="s">
        <v>20</v>
      </c>
      <c r="F32" t="s">
        <v>29</v>
      </c>
      <c r="G32">
        <v>4</v>
      </c>
      <c r="H32">
        <v>169.15</v>
      </c>
      <c r="I32">
        <v>676.6</v>
      </c>
      <c r="J32" t="s">
        <v>1279</v>
      </c>
      <c r="K32">
        <v>2024</v>
      </c>
      <c r="L32">
        <v>608.94000000000005</v>
      </c>
      <c r="M32">
        <v>121.788</v>
      </c>
      <c r="O32" s="38">
        <v>1936</v>
      </c>
      <c r="P32" s="38">
        <v>45489</v>
      </c>
      <c r="Q32" s="38" t="str">
        <v>Brian Porter</v>
      </c>
      <c r="R32" s="38" t="str">
        <v>Furniture</v>
      </c>
      <c r="S32" s="38" t="str">
        <v>Laptop</v>
      </c>
      <c r="T32" s="38">
        <v>2</v>
      </c>
      <c r="U32" s="40">
        <v>544.59</v>
      </c>
      <c r="V32" s="40">
        <v>1089.18</v>
      </c>
      <c r="W32" s="38" t="str">
        <v>Low</v>
      </c>
      <c r="X32" s="38">
        <v>2024</v>
      </c>
      <c r="Y32" s="40">
        <v>980.26200000000006</v>
      </c>
      <c r="Z32" s="40">
        <v>196.05240000000001</v>
      </c>
    </row>
    <row r="33" spans="1:26">
      <c r="A33" t="s">
        <v>25</v>
      </c>
      <c r="B33">
        <v>1286</v>
      </c>
      <c r="C33" s="31">
        <v>45289</v>
      </c>
      <c r="D33" t="s">
        <v>913</v>
      </c>
      <c r="E33" t="s">
        <v>14</v>
      </c>
      <c r="F33" t="s">
        <v>26</v>
      </c>
      <c r="G33">
        <v>3</v>
      </c>
      <c r="H33">
        <v>662.76</v>
      </c>
      <c r="I33">
        <v>1988.28</v>
      </c>
      <c r="J33" t="s">
        <v>1279</v>
      </c>
      <c r="K33">
        <v>2023</v>
      </c>
      <c r="L33">
        <v>1789.4520000000002</v>
      </c>
      <c r="M33">
        <v>357.8904</v>
      </c>
      <c r="O33" s="38">
        <v>1967</v>
      </c>
      <c r="P33" s="38">
        <v>45615</v>
      </c>
      <c r="Q33" s="38" t="str">
        <v>Timothy Graham</v>
      </c>
      <c r="R33" s="38" t="str">
        <v>Electronics</v>
      </c>
      <c r="S33" s="38" t="str">
        <v>Laptop</v>
      </c>
      <c r="T33" s="38">
        <v>3</v>
      </c>
      <c r="U33" s="40">
        <v>341.77</v>
      </c>
      <c r="V33" s="40">
        <v>1025.31</v>
      </c>
      <c r="W33" s="38" t="str">
        <v>Low</v>
      </c>
      <c r="X33" s="38">
        <v>2024</v>
      </c>
      <c r="Y33" s="40">
        <v>922.779</v>
      </c>
      <c r="Z33" s="40">
        <v>184.55579999999998</v>
      </c>
    </row>
    <row r="34" spans="1:26">
      <c r="A34" t="s">
        <v>10</v>
      </c>
      <c r="B34">
        <v>1287</v>
      </c>
      <c r="C34" s="31">
        <v>45061</v>
      </c>
      <c r="D34" t="s">
        <v>267</v>
      </c>
      <c r="E34" t="s">
        <v>11</v>
      </c>
      <c r="F34" t="s">
        <v>12</v>
      </c>
      <c r="G34">
        <v>4</v>
      </c>
      <c r="H34">
        <v>555.35</v>
      </c>
      <c r="I34">
        <v>2221.4</v>
      </c>
      <c r="J34" t="s">
        <v>1279</v>
      </c>
      <c r="K34">
        <v>2023</v>
      </c>
      <c r="L34">
        <v>1999.2600000000002</v>
      </c>
      <c r="M34">
        <v>399.85199999999998</v>
      </c>
      <c r="O34" s="38">
        <v>1999</v>
      </c>
      <c r="P34" s="38">
        <v>45373</v>
      </c>
      <c r="Q34" s="38" t="str">
        <v>Renee Johnson</v>
      </c>
      <c r="R34" s="38" t="str">
        <v>Office Supplies</v>
      </c>
      <c r="S34" s="38" t="str">
        <v>Chair</v>
      </c>
      <c r="T34" s="38">
        <v>7</v>
      </c>
      <c r="U34" s="40">
        <v>875.95</v>
      </c>
      <c r="V34" s="40">
        <v>6131.6500000000005</v>
      </c>
      <c r="W34" s="38" t="str">
        <v>High</v>
      </c>
      <c r="X34" s="38">
        <v>2024</v>
      </c>
      <c r="Y34" s="40">
        <v>5518.4850000000006</v>
      </c>
      <c r="Z34" s="40">
        <v>1103.6970000000001</v>
      </c>
    </row>
    <row r="35" spans="1:26">
      <c r="A35" t="s">
        <v>25</v>
      </c>
      <c r="B35">
        <v>1293</v>
      </c>
      <c r="C35" s="31">
        <v>45669</v>
      </c>
      <c r="D35" t="s">
        <v>660</v>
      </c>
      <c r="E35" t="s">
        <v>14</v>
      </c>
      <c r="F35" t="s">
        <v>21</v>
      </c>
      <c r="G35">
        <v>1</v>
      </c>
      <c r="H35">
        <v>264.20999999999998</v>
      </c>
      <c r="I35">
        <v>264.20999999999998</v>
      </c>
      <c r="J35" t="s">
        <v>1279</v>
      </c>
      <c r="K35">
        <v>2025</v>
      </c>
      <c r="L35">
        <v>237.78899999999999</v>
      </c>
      <c r="M35">
        <v>47.557799999999993</v>
      </c>
      <c r="O35" s="38">
        <v>2009</v>
      </c>
      <c r="P35" s="38">
        <v>45676</v>
      </c>
      <c r="Q35" s="38" t="str">
        <v>Gregory Choi</v>
      </c>
      <c r="R35" s="38" t="str">
        <v>Electronics</v>
      </c>
      <c r="S35" s="38" t="str">
        <v>Desk</v>
      </c>
      <c r="T35" s="38">
        <v>7</v>
      </c>
      <c r="U35" s="40">
        <v>839.73</v>
      </c>
      <c r="V35" s="40">
        <v>5878.1100000000006</v>
      </c>
      <c r="W35" s="38" t="str">
        <v>High</v>
      </c>
      <c r="X35" s="38">
        <v>2025</v>
      </c>
      <c r="Y35" s="40">
        <v>5290.2990000000009</v>
      </c>
      <c r="Z35" s="40">
        <v>1058.0598</v>
      </c>
    </row>
    <row r="36" spans="1:26">
      <c r="A36" t="s">
        <v>25</v>
      </c>
      <c r="B36">
        <v>1298</v>
      </c>
      <c r="C36" s="31">
        <v>45701</v>
      </c>
      <c r="D36" t="s">
        <v>604</v>
      </c>
      <c r="E36" t="s">
        <v>14</v>
      </c>
      <c r="F36" t="s">
        <v>12</v>
      </c>
      <c r="G36">
        <v>6</v>
      </c>
      <c r="H36">
        <v>784.56</v>
      </c>
      <c r="I36">
        <v>4707.3599999999997</v>
      </c>
      <c r="J36" t="s">
        <v>1279</v>
      </c>
      <c r="K36">
        <v>2025</v>
      </c>
      <c r="L36">
        <v>4236.6239999999998</v>
      </c>
      <c r="M36">
        <v>847.32479999999987</v>
      </c>
      <c r="O36" s="38">
        <v>2015</v>
      </c>
      <c r="P36" s="38">
        <v>45456</v>
      </c>
      <c r="Q36" s="38" t="str">
        <v>Charles Fry</v>
      </c>
      <c r="R36" s="38" t="str">
        <v>Electronics</v>
      </c>
      <c r="S36" s="38" t="str">
        <v>Laptop</v>
      </c>
      <c r="T36" s="38">
        <v>3</v>
      </c>
      <c r="U36" s="40">
        <v>85.37</v>
      </c>
      <c r="V36" s="40">
        <v>256.11</v>
      </c>
      <c r="W36" s="38" t="str">
        <v>Low</v>
      </c>
      <c r="X36" s="38">
        <v>2024</v>
      </c>
      <c r="Y36" s="40">
        <v>230.49900000000002</v>
      </c>
      <c r="Z36" s="40">
        <v>46.099800000000002</v>
      </c>
    </row>
    <row r="37" spans="1:26">
      <c r="A37" t="s">
        <v>31</v>
      </c>
      <c r="B37">
        <v>1304</v>
      </c>
      <c r="C37" s="31">
        <v>45511</v>
      </c>
      <c r="D37" t="s">
        <v>567</v>
      </c>
      <c r="E37" t="s">
        <v>14</v>
      </c>
      <c r="F37" t="s">
        <v>12</v>
      </c>
      <c r="G37">
        <v>1</v>
      </c>
      <c r="H37">
        <v>493.96</v>
      </c>
      <c r="I37">
        <v>493.96</v>
      </c>
      <c r="J37" t="s">
        <v>1279</v>
      </c>
      <c r="K37">
        <v>2024</v>
      </c>
      <c r="L37">
        <v>444.56399999999996</v>
      </c>
      <c r="M37">
        <v>88.91279999999999</v>
      </c>
      <c r="O37" s="38">
        <v>2064</v>
      </c>
      <c r="P37" s="38">
        <v>45509</v>
      </c>
      <c r="Q37" s="38" t="str">
        <v>Brenda Garcia</v>
      </c>
      <c r="R37" s="38" t="str">
        <v>Office Supplies</v>
      </c>
      <c r="S37" s="38" t="str">
        <v>Table</v>
      </c>
      <c r="T37" s="38">
        <v>1</v>
      </c>
      <c r="U37" s="40">
        <v>764.66</v>
      </c>
      <c r="V37" s="40">
        <v>764.66</v>
      </c>
      <c r="W37" s="38" t="str">
        <v>Low</v>
      </c>
      <c r="X37" s="38">
        <v>2024</v>
      </c>
      <c r="Y37" s="40">
        <v>688.19399999999996</v>
      </c>
      <c r="Z37" s="40">
        <v>137.6388</v>
      </c>
    </row>
    <row r="38" spans="1:26">
      <c r="A38" t="s">
        <v>10</v>
      </c>
      <c r="B38">
        <v>1307</v>
      </c>
      <c r="C38" s="31">
        <v>45097</v>
      </c>
      <c r="D38" t="s">
        <v>193</v>
      </c>
      <c r="E38" t="s">
        <v>14</v>
      </c>
      <c r="F38" t="s">
        <v>26</v>
      </c>
      <c r="G38">
        <v>6</v>
      </c>
      <c r="H38">
        <v>31.06</v>
      </c>
      <c r="I38">
        <v>186.36</v>
      </c>
      <c r="J38" t="s">
        <v>1279</v>
      </c>
      <c r="K38">
        <v>2023</v>
      </c>
      <c r="L38">
        <v>167.72399999999999</v>
      </c>
      <c r="M38">
        <v>33.544800000000002</v>
      </c>
      <c r="O38" s="38">
        <v>2080</v>
      </c>
      <c r="P38" s="38">
        <v>45079</v>
      </c>
      <c r="Q38" s="38" t="str">
        <v>Danny Fritz</v>
      </c>
      <c r="R38" s="38" t="str">
        <v>Electronics</v>
      </c>
      <c r="S38" s="38" t="str">
        <v>Notebook</v>
      </c>
      <c r="T38" s="38">
        <v>4</v>
      </c>
      <c r="U38" s="40">
        <v>927.73</v>
      </c>
      <c r="V38" s="40">
        <v>3710.92</v>
      </c>
      <c r="W38" s="38" t="str">
        <v>Low</v>
      </c>
      <c r="X38" s="38">
        <v>2023</v>
      </c>
      <c r="Y38" s="40">
        <v>3339.828</v>
      </c>
      <c r="Z38" s="40">
        <v>667.96559999999999</v>
      </c>
    </row>
    <row r="39" spans="1:26">
      <c r="A39" t="s">
        <v>17</v>
      </c>
      <c r="B39">
        <v>1311</v>
      </c>
      <c r="C39" s="31">
        <v>45359</v>
      </c>
      <c r="D39" t="s">
        <v>787</v>
      </c>
      <c r="E39" t="s">
        <v>14</v>
      </c>
      <c r="F39" t="s">
        <v>12</v>
      </c>
      <c r="G39">
        <v>4</v>
      </c>
      <c r="H39">
        <v>366.54</v>
      </c>
      <c r="I39">
        <v>1466.16</v>
      </c>
      <c r="J39" t="s">
        <v>1279</v>
      </c>
      <c r="K39">
        <v>2024</v>
      </c>
      <c r="L39">
        <v>1319.5440000000001</v>
      </c>
      <c r="M39">
        <v>263.90879999999999</v>
      </c>
      <c r="O39" s="38">
        <v>2083</v>
      </c>
      <c r="P39" s="38">
        <v>45289</v>
      </c>
      <c r="Q39" s="38" t="str">
        <v>Shawn Gray</v>
      </c>
      <c r="R39" s="38" t="str">
        <v>Furniture</v>
      </c>
      <c r="S39" s="38" t="str">
        <v>Printer</v>
      </c>
      <c r="T39" s="38">
        <v>7</v>
      </c>
      <c r="U39" s="40">
        <v>617.28</v>
      </c>
      <c r="V39" s="40">
        <v>4320.96</v>
      </c>
      <c r="W39" s="38" t="str">
        <v>Low</v>
      </c>
      <c r="X39" s="38">
        <v>2023</v>
      </c>
      <c r="Y39" s="40">
        <v>3888.864</v>
      </c>
      <c r="Z39" s="40">
        <v>777.77279999999996</v>
      </c>
    </row>
    <row r="40" spans="1:26">
      <c r="A40" t="s">
        <v>10</v>
      </c>
      <c r="B40">
        <v>1319</v>
      </c>
      <c r="C40" s="31">
        <v>45366</v>
      </c>
      <c r="D40" t="s">
        <v>562</v>
      </c>
      <c r="E40" t="s">
        <v>14</v>
      </c>
      <c r="F40" t="s">
        <v>26</v>
      </c>
      <c r="G40">
        <v>8</v>
      </c>
      <c r="H40">
        <v>14.89</v>
      </c>
      <c r="I40">
        <v>119.12</v>
      </c>
      <c r="J40" t="s">
        <v>1279</v>
      </c>
      <c r="K40">
        <v>2024</v>
      </c>
      <c r="L40">
        <v>107.20800000000001</v>
      </c>
      <c r="M40">
        <v>21.441600000000001</v>
      </c>
      <c r="O40" s="38">
        <v>2150</v>
      </c>
      <c r="P40" s="38">
        <v>45271</v>
      </c>
      <c r="Q40" s="38" t="str">
        <v>Michael Campbell</v>
      </c>
      <c r="R40" s="38" t="str">
        <v>Electronics</v>
      </c>
      <c r="S40" s="38" t="str">
        <v>Table</v>
      </c>
      <c r="T40" s="38">
        <v>2</v>
      </c>
      <c r="U40" s="40">
        <v>82.46</v>
      </c>
      <c r="V40" s="40">
        <v>164.92</v>
      </c>
      <c r="W40" s="38" t="str">
        <v>Low</v>
      </c>
      <c r="X40" s="38">
        <v>2023</v>
      </c>
      <c r="Y40" s="40">
        <v>148.428</v>
      </c>
      <c r="Z40" s="40">
        <v>29.685599999999997</v>
      </c>
    </row>
    <row r="41" spans="1:26">
      <c r="A41" t="s">
        <v>10</v>
      </c>
      <c r="B41">
        <v>1321</v>
      </c>
      <c r="C41" s="31">
        <v>45174</v>
      </c>
      <c r="D41" t="s">
        <v>483</v>
      </c>
      <c r="E41" t="s">
        <v>11</v>
      </c>
      <c r="F41" t="s">
        <v>21</v>
      </c>
      <c r="G41">
        <v>9</v>
      </c>
      <c r="H41">
        <v>745.28</v>
      </c>
      <c r="I41">
        <v>6707.52</v>
      </c>
      <c r="J41" t="s">
        <v>1278</v>
      </c>
      <c r="K41">
        <v>2023</v>
      </c>
      <c r="L41">
        <v>6036.768</v>
      </c>
      <c r="M41">
        <v>1207.3536000000001</v>
      </c>
      <c r="O41" s="38">
        <v>2163</v>
      </c>
      <c r="P41" s="38">
        <v>45718</v>
      </c>
      <c r="Q41" s="38" t="str">
        <v>James Parsons</v>
      </c>
      <c r="R41" s="38" t="str">
        <v>Electronics</v>
      </c>
      <c r="S41" s="38" t="str">
        <v>Printer</v>
      </c>
      <c r="T41" s="38">
        <v>5</v>
      </c>
      <c r="U41" s="40">
        <v>385.9</v>
      </c>
      <c r="V41" s="40">
        <v>1929.5</v>
      </c>
      <c r="W41" s="38" t="str">
        <v>Low</v>
      </c>
      <c r="X41" s="38">
        <v>2025</v>
      </c>
      <c r="Y41" s="40">
        <v>1736.55</v>
      </c>
      <c r="Z41" s="40">
        <v>347.31</v>
      </c>
    </row>
    <row r="42" spans="1:26">
      <c r="A42" t="s">
        <v>17</v>
      </c>
      <c r="B42">
        <v>1333</v>
      </c>
      <c r="C42" s="31">
        <v>45311</v>
      </c>
      <c r="D42" t="s">
        <v>63</v>
      </c>
      <c r="E42" t="s">
        <v>20</v>
      </c>
      <c r="F42" t="s">
        <v>12</v>
      </c>
      <c r="G42">
        <v>9</v>
      </c>
      <c r="H42">
        <v>148.71</v>
      </c>
      <c r="I42">
        <v>1338.39</v>
      </c>
      <c r="J42" t="s">
        <v>1279</v>
      </c>
      <c r="K42">
        <v>2024</v>
      </c>
      <c r="L42">
        <v>1204.5509999999999</v>
      </c>
      <c r="M42">
        <v>240.9102</v>
      </c>
      <c r="O42" s="38">
        <v>2168</v>
      </c>
      <c r="P42" s="38">
        <v>45639</v>
      </c>
      <c r="Q42" s="38" t="str">
        <v>Ashley Myers</v>
      </c>
      <c r="R42" s="38" t="str">
        <v>Office Supplies</v>
      </c>
      <c r="S42" s="38" t="str">
        <v>Printer</v>
      </c>
      <c r="T42" s="38">
        <v>6</v>
      </c>
      <c r="U42" s="40">
        <v>958.05</v>
      </c>
      <c r="V42" s="40">
        <v>5748.2999999999993</v>
      </c>
      <c r="W42" s="38" t="str">
        <v>High</v>
      </c>
      <c r="X42" s="38">
        <v>2024</v>
      </c>
      <c r="Y42" s="40">
        <v>5173.47</v>
      </c>
      <c r="Z42" s="40">
        <v>1034.6939999999997</v>
      </c>
    </row>
    <row r="43" spans="1:26">
      <c r="A43" t="s">
        <v>10</v>
      </c>
      <c r="B43">
        <v>1336</v>
      </c>
      <c r="C43" s="31">
        <v>45321</v>
      </c>
      <c r="D43" t="s">
        <v>699</v>
      </c>
      <c r="E43" t="s">
        <v>20</v>
      </c>
      <c r="F43" t="s">
        <v>26</v>
      </c>
      <c r="G43">
        <v>8</v>
      </c>
      <c r="H43">
        <v>824.39</v>
      </c>
      <c r="I43">
        <v>6595.12</v>
      </c>
      <c r="J43" t="s">
        <v>1278</v>
      </c>
      <c r="K43">
        <v>2024</v>
      </c>
      <c r="L43">
        <v>5935.6080000000002</v>
      </c>
      <c r="M43">
        <v>1187.1215999999999</v>
      </c>
      <c r="O43" s="38">
        <v>2191</v>
      </c>
      <c r="P43" s="38">
        <v>45603</v>
      </c>
      <c r="Q43" s="38" t="str">
        <v>Shaun Herrera</v>
      </c>
      <c r="R43" s="38" t="str">
        <v>Office Supplies</v>
      </c>
      <c r="S43" s="38" t="str">
        <v>Chair</v>
      </c>
      <c r="T43" s="38">
        <v>3</v>
      </c>
      <c r="U43" s="40">
        <v>241.37</v>
      </c>
      <c r="V43" s="40">
        <v>724.11</v>
      </c>
      <c r="W43" s="38" t="str">
        <v>Low</v>
      </c>
      <c r="X43" s="38">
        <v>2024</v>
      </c>
      <c r="Y43" s="40">
        <v>651.69900000000007</v>
      </c>
      <c r="Z43" s="40">
        <v>130.3398</v>
      </c>
    </row>
    <row r="44" spans="1:26">
      <c r="A44" t="s">
        <v>10</v>
      </c>
      <c r="B44">
        <v>1344</v>
      </c>
      <c r="C44" s="31">
        <v>45560</v>
      </c>
      <c r="D44" t="s">
        <v>510</v>
      </c>
      <c r="E44" t="s">
        <v>11</v>
      </c>
      <c r="F44" t="s">
        <v>12</v>
      </c>
      <c r="G44">
        <v>4</v>
      </c>
      <c r="H44">
        <v>497.36</v>
      </c>
      <c r="I44">
        <v>1989.44</v>
      </c>
      <c r="J44" t="s">
        <v>1279</v>
      </c>
      <c r="K44">
        <v>2024</v>
      </c>
      <c r="L44">
        <v>1790.4960000000001</v>
      </c>
      <c r="M44">
        <v>358.0992</v>
      </c>
      <c r="O44" s="38">
        <v>2216</v>
      </c>
      <c r="P44" s="38">
        <v>45161</v>
      </c>
      <c r="Q44" s="38" t="str">
        <v>Thomas Davenport</v>
      </c>
      <c r="R44" s="38" t="str">
        <v>Electronics</v>
      </c>
      <c r="S44" s="38" t="str">
        <v>Pen</v>
      </c>
      <c r="T44" s="38">
        <v>2</v>
      </c>
      <c r="U44" s="40">
        <v>160.88999999999999</v>
      </c>
      <c r="V44" s="40">
        <v>321.77999999999997</v>
      </c>
      <c r="W44" s="38" t="str">
        <v>Low</v>
      </c>
      <c r="X44" s="38">
        <v>2023</v>
      </c>
      <c r="Y44" s="40">
        <v>289.60199999999998</v>
      </c>
      <c r="Z44" s="40">
        <v>57.920399999999994</v>
      </c>
    </row>
    <row r="45" spans="1:26">
      <c r="A45" t="s">
        <v>31</v>
      </c>
      <c r="B45">
        <v>1348</v>
      </c>
      <c r="C45" s="31">
        <v>45696</v>
      </c>
      <c r="D45" t="s">
        <v>834</v>
      </c>
      <c r="E45" t="s">
        <v>20</v>
      </c>
      <c r="F45" t="s">
        <v>12</v>
      </c>
      <c r="G45">
        <v>3</v>
      </c>
      <c r="H45">
        <v>318.7</v>
      </c>
      <c r="I45">
        <v>956.09999999999991</v>
      </c>
      <c r="J45" t="s">
        <v>1279</v>
      </c>
      <c r="K45">
        <v>2025</v>
      </c>
      <c r="L45">
        <v>860.49</v>
      </c>
      <c r="M45">
        <v>172.09799999999998</v>
      </c>
      <c r="O45" s="38">
        <v>2226</v>
      </c>
      <c r="P45" s="38">
        <v>45632</v>
      </c>
      <c r="Q45" s="38" t="str">
        <v>James Brooks</v>
      </c>
      <c r="R45" s="38" t="str">
        <v>Electronics</v>
      </c>
      <c r="S45" s="38" t="str">
        <v>Pen</v>
      </c>
      <c r="T45" s="38">
        <v>8</v>
      </c>
      <c r="U45" s="40">
        <v>245.8</v>
      </c>
      <c r="V45" s="40">
        <v>1966.4</v>
      </c>
      <c r="W45" s="38" t="str">
        <v>Low</v>
      </c>
      <c r="X45" s="38">
        <v>2024</v>
      </c>
      <c r="Y45" s="40">
        <v>1769.7600000000002</v>
      </c>
      <c r="Z45" s="40">
        <v>353.952</v>
      </c>
    </row>
    <row r="46" spans="1:26">
      <c r="A46" t="s">
        <v>31</v>
      </c>
      <c r="B46">
        <v>1352</v>
      </c>
      <c r="C46" s="31">
        <v>45315</v>
      </c>
      <c r="D46" t="s">
        <v>363</v>
      </c>
      <c r="E46" t="s">
        <v>20</v>
      </c>
      <c r="F46" t="s">
        <v>43</v>
      </c>
      <c r="G46">
        <v>2</v>
      </c>
      <c r="H46">
        <v>425.53</v>
      </c>
      <c r="I46">
        <v>851.06</v>
      </c>
      <c r="J46" t="s">
        <v>1279</v>
      </c>
      <c r="K46">
        <v>2024</v>
      </c>
      <c r="L46">
        <v>765.95399999999995</v>
      </c>
      <c r="M46">
        <v>153.1908</v>
      </c>
      <c r="O46" s="38">
        <v>2261</v>
      </c>
      <c r="P46" s="38">
        <v>45395</v>
      </c>
      <c r="Q46" s="38" t="str">
        <v>Kristen Cruz</v>
      </c>
      <c r="R46" s="38" t="str">
        <v>Furniture</v>
      </c>
      <c r="S46" s="38" t="str">
        <v>Notebook</v>
      </c>
      <c r="T46" s="38">
        <v>8</v>
      </c>
      <c r="U46" s="40">
        <v>976.12</v>
      </c>
      <c r="V46" s="40">
        <v>7808.96</v>
      </c>
      <c r="W46" s="38" t="str">
        <v>High</v>
      </c>
      <c r="X46" s="38">
        <v>2024</v>
      </c>
      <c r="Y46" s="40">
        <v>7028.0640000000003</v>
      </c>
      <c r="Z46" s="40">
        <v>1405.6127999999999</v>
      </c>
    </row>
    <row r="47" spans="1:26">
      <c r="A47" t="s">
        <v>31</v>
      </c>
      <c r="B47">
        <v>1365</v>
      </c>
      <c r="C47" s="31">
        <v>45116</v>
      </c>
      <c r="D47" t="s">
        <v>182</v>
      </c>
      <c r="E47" t="s">
        <v>11</v>
      </c>
      <c r="F47" t="s">
        <v>18</v>
      </c>
      <c r="G47">
        <v>1</v>
      </c>
      <c r="H47">
        <v>74.7</v>
      </c>
      <c r="I47">
        <v>74.7</v>
      </c>
      <c r="J47" t="s">
        <v>1279</v>
      </c>
      <c r="K47">
        <v>2023</v>
      </c>
      <c r="L47">
        <v>67.23</v>
      </c>
      <c r="M47">
        <v>13.446</v>
      </c>
      <c r="O47" s="38">
        <v>2291</v>
      </c>
      <c r="P47" s="38">
        <v>45315</v>
      </c>
      <c r="Q47" s="38" t="str">
        <v>James King</v>
      </c>
      <c r="R47" s="38" t="str">
        <v>Electronics</v>
      </c>
      <c r="S47" s="38" t="str">
        <v>Pen</v>
      </c>
      <c r="T47" s="38">
        <v>1</v>
      </c>
      <c r="U47" s="40">
        <v>801.42</v>
      </c>
      <c r="V47" s="40">
        <v>801.42</v>
      </c>
      <c r="W47" s="38" t="str">
        <v>Low</v>
      </c>
      <c r="X47" s="38">
        <v>2024</v>
      </c>
      <c r="Y47" s="40">
        <v>721.27800000000002</v>
      </c>
      <c r="Z47" s="40">
        <v>144.25559999999999</v>
      </c>
    </row>
    <row r="48" spans="1:26">
      <c r="A48" t="s">
        <v>10</v>
      </c>
      <c r="B48">
        <v>1375</v>
      </c>
      <c r="C48" s="31">
        <v>45246</v>
      </c>
      <c r="D48" t="s">
        <v>444</v>
      </c>
      <c r="E48" t="s">
        <v>20</v>
      </c>
      <c r="F48" t="s">
        <v>35</v>
      </c>
      <c r="G48">
        <v>5</v>
      </c>
      <c r="H48">
        <v>872.26</v>
      </c>
      <c r="I48">
        <v>4361.3</v>
      </c>
      <c r="J48" t="s">
        <v>1279</v>
      </c>
      <c r="K48">
        <v>2023</v>
      </c>
      <c r="L48">
        <v>3925.17</v>
      </c>
      <c r="M48">
        <v>785.03399999999999</v>
      </c>
      <c r="O48" s="38">
        <v>2315</v>
      </c>
      <c r="P48" s="38">
        <v>45026</v>
      </c>
      <c r="Q48" s="38" t="str">
        <v>David Greene</v>
      </c>
      <c r="R48" s="38" t="str">
        <v>Electronics</v>
      </c>
      <c r="S48" s="38" t="str">
        <v>Chair</v>
      </c>
      <c r="T48" s="38">
        <v>1</v>
      </c>
      <c r="U48" s="40">
        <v>983.84</v>
      </c>
      <c r="V48" s="40">
        <v>983.84</v>
      </c>
      <c r="W48" s="38" t="str">
        <v>Low</v>
      </c>
      <c r="X48" s="38">
        <v>2023</v>
      </c>
      <c r="Y48" s="40">
        <v>885.45600000000002</v>
      </c>
      <c r="Z48" s="40">
        <v>177.09119999999999</v>
      </c>
    </row>
    <row r="49" spans="1:26">
      <c r="A49" t="s">
        <v>10</v>
      </c>
      <c r="B49">
        <v>1392</v>
      </c>
      <c r="C49" s="31">
        <v>45386</v>
      </c>
      <c r="D49" t="s">
        <v>496</v>
      </c>
      <c r="E49" t="s">
        <v>11</v>
      </c>
      <c r="F49" t="s">
        <v>12</v>
      </c>
      <c r="G49">
        <v>1</v>
      </c>
      <c r="H49">
        <v>596.42999999999995</v>
      </c>
      <c r="I49">
        <v>596.42999999999995</v>
      </c>
      <c r="J49" t="s">
        <v>1279</v>
      </c>
      <c r="K49">
        <v>2024</v>
      </c>
      <c r="L49">
        <v>536.78699999999992</v>
      </c>
      <c r="M49">
        <v>107.35739999999998</v>
      </c>
      <c r="O49" s="38">
        <v>2318</v>
      </c>
      <c r="P49" s="38">
        <v>45229</v>
      </c>
      <c r="Q49" s="38" t="str">
        <v>Jason Russo</v>
      </c>
      <c r="R49" s="38" t="str">
        <v>Office Supplies</v>
      </c>
      <c r="S49" s="38" t="str">
        <v>Monitor</v>
      </c>
      <c r="T49" s="38">
        <v>6</v>
      </c>
      <c r="U49" s="40">
        <v>431.92</v>
      </c>
      <c r="V49" s="40">
        <v>2591.52</v>
      </c>
      <c r="W49" s="38" t="str">
        <v>Low</v>
      </c>
      <c r="X49" s="38">
        <v>2023</v>
      </c>
      <c r="Y49" s="40">
        <v>2332.3679999999999</v>
      </c>
      <c r="Z49" s="40">
        <v>466.47359999999998</v>
      </c>
    </row>
    <row r="50" spans="1:26">
      <c r="A50" t="s">
        <v>17</v>
      </c>
      <c r="B50">
        <v>1403</v>
      </c>
      <c r="C50" s="31">
        <v>45452</v>
      </c>
      <c r="D50" t="s">
        <v>19</v>
      </c>
      <c r="E50" t="s">
        <v>20</v>
      </c>
      <c r="F50" t="s">
        <v>21</v>
      </c>
      <c r="G50">
        <v>5</v>
      </c>
      <c r="H50">
        <v>113.07</v>
      </c>
      <c r="I50">
        <v>565.34999999999991</v>
      </c>
      <c r="J50" t="s">
        <v>1279</v>
      </c>
      <c r="K50">
        <v>2024</v>
      </c>
      <c r="L50">
        <v>508.81499999999994</v>
      </c>
      <c r="M50">
        <v>101.76299999999998</v>
      </c>
      <c r="O50" s="38">
        <v>2330</v>
      </c>
      <c r="P50" s="38">
        <v>45607</v>
      </c>
      <c r="Q50" s="38" t="str">
        <v>Adam Schwartz</v>
      </c>
      <c r="R50" s="38" t="str">
        <v>Electronics</v>
      </c>
      <c r="S50" s="38" t="str">
        <v>Monitor</v>
      </c>
      <c r="T50" s="38">
        <v>3</v>
      </c>
      <c r="U50" s="40">
        <v>304.38</v>
      </c>
      <c r="V50" s="40">
        <v>913.14</v>
      </c>
      <c r="W50" s="38" t="str">
        <v>Low</v>
      </c>
      <c r="X50" s="38">
        <v>2024</v>
      </c>
      <c r="Y50" s="40">
        <v>821.82600000000002</v>
      </c>
      <c r="Z50" s="40">
        <v>164.36519999999999</v>
      </c>
    </row>
    <row r="51" spans="1:26">
      <c r="A51" t="s">
        <v>25</v>
      </c>
      <c r="B51">
        <v>1419</v>
      </c>
      <c r="C51" s="31">
        <v>45281</v>
      </c>
      <c r="D51" t="s">
        <v>575</v>
      </c>
      <c r="E51" t="s">
        <v>14</v>
      </c>
      <c r="F51" t="s">
        <v>43</v>
      </c>
      <c r="G51">
        <v>3</v>
      </c>
      <c r="H51">
        <v>970.21</v>
      </c>
      <c r="I51">
        <v>2910.63</v>
      </c>
      <c r="J51" t="s">
        <v>1279</v>
      </c>
      <c r="K51">
        <v>2023</v>
      </c>
      <c r="L51">
        <v>2619.567</v>
      </c>
      <c r="M51">
        <v>523.91340000000002</v>
      </c>
      <c r="O51" s="38">
        <v>2339</v>
      </c>
      <c r="P51" s="38">
        <v>45702</v>
      </c>
      <c r="Q51" s="38" t="str">
        <v>Kim Wilson</v>
      </c>
      <c r="R51" s="38" t="str">
        <v>Furniture</v>
      </c>
      <c r="S51" s="38" t="str">
        <v>Pen</v>
      </c>
      <c r="T51" s="38">
        <v>3</v>
      </c>
      <c r="U51" s="40">
        <v>42.2</v>
      </c>
      <c r="V51" s="40">
        <v>126.6</v>
      </c>
      <c r="W51" s="38" t="str">
        <v>Low</v>
      </c>
      <c r="X51" s="38">
        <v>2025</v>
      </c>
      <c r="Y51" s="40">
        <v>113.94000000000001</v>
      </c>
      <c r="Z51" s="40">
        <v>22.787999999999997</v>
      </c>
    </row>
    <row r="52" spans="1:26">
      <c r="A52" t="s">
        <v>25</v>
      </c>
      <c r="B52">
        <v>1432</v>
      </c>
      <c r="C52" s="31">
        <v>45257</v>
      </c>
      <c r="D52" t="s">
        <v>404</v>
      </c>
      <c r="E52" t="s">
        <v>11</v>
      </c>
      <c r="F52" t="s">
        <v>21</v>
      </c>
      <c r="G52">
        <v>2</v>
      </c>
      <c r="H52">
        <v>81.72</v>
      </c>
      <c r="I52">
        <v>163.44</v>
      </c>
      <c r="J52" t="s">
        <v>1279</v>
      </c>
      <c r="K52">
        <v>2023</v>
      </c>
      <c r="L52">
        <v>147.096</v>
      </c>
      <c r="M52">
        <v>29.4192</v>
      </c>
      <c r="O52" s="38">
        <v>2372</v>
      </c>
      <c r="P52" s="38">
        <v>45127</v>
      </c>
      <c r="Q52" s="38" t="str">
        <v>Fernando Hickman</v>
      </c>
      <c r="R52" s="38" t="str">
        <v>Furniture</v>
      </c>
      <c r="S52" s="38" t="str">
        <v>Monitor</v>
      </c>
      <c r="T52" s="38">
        <v>7</v>
      </c>
      <c r="U52" s="40">
        <v>248.29</v>
      </c>
      <c r="V52" s="40">
        <v>1738.03</v>
      </c>
      <c r="W52" s="38" t="str">
        <v>Low</v>
      </c>
      <c r="X52" s="38">
        <v>2023</v>
      </c>
      <c r="Y52" s="40">
        <v>1564.2269999999999</v>
      </c>
      <c r="Z52" s="40">
        <v>312.84539999999998</v>
      </c>
    </row>
    <row r="53" spans="1:26">
      <c r="A53" t="s">
        <v>31</v>
      </c>
      <c r="B53">
        <v>1451</v>
      </c>
      <c r="C53" s="31">
        <v>45117</v>
      </c>
      <c r="D53" t="s">
        <v>375</v>
      </c>
      <c r="E53" t="s">
        <v>20</v>
      </c>
      <c r="F53" t="s">
        <v>29</v>
      </c>
      <c r="G53">
        <v>1</v>
      </c>
      <c r="H53">
        <v>865.71</v>
      </c>
      <c r="I53">
        <v>865.71</v>
      </c>
      <c r="J53" t="s">
        <v>1279</v>
      </c>
      <c r="K53">
        <v>2023</v>
      </c>
      <c r="L53">
        <v>779.13900000000001</v>
      </c>
      <c r="M53">
        <v>155.8278</v>
      </c>
      <c r="O53" s="38">
        <v>2376</v>
      </c>
      <c r="P53" s="38">
        <v>45146</v>
      </c>
      <c r="Q53" s="38" t="str">
        <v>Rebecca Brennan</v>
      </c>
      <c r="R53" s="38" t="str">
        <v>Office Supplies</v>
      </c>
      <c r="S53" s="38" t="str">
        <v>Pen</v>
      </c>
      <c r="T53" s="38">
        <v>2</v>
      </c>
      <c r="U53" s="40">
        <v>584.37</v>
      </c>
      <c r="V53" s="40">
        <v>1168.74</v>
      </c>
      <c r="W53" s="38" t="str">
        <v>Low</v>
      </c>
      <c r="X53" s="38">
        <v>2023</v>
      </c>
      <c r="Y53" s="40">
        <v>1051.866</v>
      </c>
      <c r="Z53" s="40">
        <v>210.3732</v>
      </c>
    </row>
    <row r="54" spans="1:26">
      <c r="A54" t="s">
        <v>25</v>
      </c>
      <c r="B54">
        <v>1456</v>
      </c>
      <c r="C54" s="31">
        <v>45338</v>
      </c>
      <c r="D54" t="s">
        <v>398</v>
      </c>
      <c r="E54" t="s">
        <v>14</v>
      </c>
      <c r="F54" t="s">
        <v>21</v>
      </c>
      <c r="G54">
        <v>1</v>
      </c>
      <c r="H54">
        <v>586.15</v>
      </c>
      <c r="I54">
        <v>586.15</v>
      </c>
      <c r="J54" t="s">
        <v>1279</v>
      </c>
      <c r="K54">
        <v>2024</v>
      </c>
      <c r="L54">
        <v>527.53499999999997</v>
      </c>
      <c r="M54">
        <v>105.50699999999999</v>
      </c>
      <c r="O54" s="38">
        <v>2404</v>
      </c>
      <c r="P54" s="38">
        <v>45073</v>
      </c>
      <c r="Q54" s="38" t="str">
        <v>Lisa Harris</v>
      </c>
      <c r="R54" s="38" t="str">
        <v>Office Supplies</v>
      </c>
      <c r="S54" s="38" t="str">
        <v>Pen</v>
      </c>
      <c r="T54" s="38">
        <v>4</v>
      </c>
      <c r="U54" s="40">
        <v>73.569999999999993</v>
      </c>
      <c r="V54" s="40">
        <v>294.27999999999997</v>
      </c>
      <c r="W54" s="38" t="str">
        <v>Low</v>
      </c>
      <c r="X54" s="38">
        <v>2023</v>
      </c>
      <c r="Y54" s="40">
        <v>264.85199999999998</v>
      </c>
      <c r="Z54" s="40">
        <v>52.970399999999991</v>
      </c>
    </row>
    <row r="55" spans="1:26">
      <c r="A55" t="s">
        <v>25</v>
      </c>
      <c r="B55">
        <v>1464</v>
      </c>
      <c r="C55" s="31">
        <v>45696</v>
      </c>
      <c r="D55" t="s">
        <v>499</v>
      </c>
      <c r="E55" t="s">
        <v>11</v>
      </c>
      <c r="F55" t="s">
        <v>43</v>
      </c>
      <c r="G55">
        <v>8</v>
      </c>
      <c r="H55">
        <v>626.74</v>
      </c>
      <c r="I55">
        <v>5013.92</v>
      </c>
      <c r="J55" t="s">
        <v>1278</v>
      </c>
      <c r="K55">
        <v>2025</v>
      </c>
      <c r="L55">
        <v>4512.5280000000002</v>
      </c>
      <c r="M55">
        <v>902.50559999999996</v>
      </c>
      <c r="O55" s="38">
        <v>2431</v>
      </c>
      <c r="P55" s="38">
        <v>45365</v>
      </c>
      <c r="Q55" s="38" t="str">
        <v>Paul Robbins</v>
      </c>
      <c r="R55" s="38" t="str">
        <v>Office Supplies</v>
      </c>
      <c r="S55" s="38" t="str">
        <v>Table</v>
      </c>
      <c r="T55" s="38">
        <v>5</v>
      </c>
      <c r="U55" s="40">
        <v>484.39</v>
      </c>
      <c r="V55" s="40">
        <v>2421.9499999999998</v>
      </c>
      <c r="W55" s="38" t="str">
        <v>Low</v>
      </c>
      <c r="X55" s="38">
        <v>2024</v>
      </c>
      <c r="Y55" s="40">
        <v>2179.7550000000001</v>
      </c>
      <c r="Z55" s="40">
        <v>435.95099999999996</v>
      </c>
    </row>
    <row r="56" spans="1:26">
      <c r="A56" t="s">
        <v>17</v>
      </c>
      <c r="B56">
        <v>1476</v>
      </c>
      <c r="C56" s="31">
        <v>45058</v>
      </c>
      <c r="D56" t="s">
        <v>220</v>
      </c>
      <c r="E56" t="s">
        <v>14</v>
      </c>
      <c r="F56" t="s">
        <v>15</v>
      </c>
      <c r="G56">
        <v>7</v>
      </c>
      <c r="H56">
        <v>682.85</v>
      </c>
      <c r="I56">
        <v>4779.95</v>
      </c>
      <c r="J56" t="s">
        <v>1279</v>
      </c>
      <c r="K56">
        <v>2023</v>
      </c>
      <c r="L56">
        <v>4301.9549999999999</v>
      </c>
      <c r="M56">
        <v>860.39099999999996</v>
      </c>
      <c r="O56" s="38">
        <v>2446</v>
      </c>
      <c r="P56" s="38">
        <v>45387</v>
      </c>
      <c r="Q56" s="38" t="str">
        <v>Margaret Pierce</v>
      </c>
      <c r="R56" s="38" t="str">
        <v>Electronics</v>
      </c>
      <c r="S56" s="38" t="str">
        <v>Pen</v>
      </c>
      <c r="T56" s="38">
        <v>2</v>
      </c>
      <c r="U56" s="40">
        <v>427.5</v>
      </c>
      <c r="V56" s="40">
        <v>855</v>
      </c>
      <c r="W56" s="38" t="str">
        <v>Low</v>
      </c>
      <c r="X56" s="38">
        <v>2024</v>
      </c>
      <c r="Y56" s="40">
        <v>769.5</v>
      </c>
      <c r="Z56" s="40">
        <v>153.9</v>
      </c>
    </row>
    <row r="57" spans="1:26">
      <c r="A57" t="s">
        <v>25</v>
      </c>
      <c r="B57">
        <v>1480</v>
      </c>
      <c r="C57" s="31">
        <v>45084</v>
      </c>
      <c r="D57" t="s">
        <v>784</v>
      </c>
      <c r="E57" t="s">
        <v>14</v>
      </c>
      <c r="F57" t="s">
        <v>29</v>
      </c>
      <c r="G57">
        <v>5</v>
      </c>
      <c r="H57">
        <v>45.8</v>
      </c>
      <c r="I57">
        <v>229</v>
      </c>
      <c r="J57" t="s">
        <v>1279</v>
      </c>
      <c r="K57">
        <v>2023</v>
      </c>
      <c r="L57">
        <v>206.1</v>
      </c>
      <c r="M57">
        <v>41.22</v>
      </c>
      <c r="O57" s="38">
        <v>2645</v>
      </c>
      <c r="P57" s="38">
        <v>45202</v>
      </c>
      <c r="Q57" s="38" t="str">
        <v>Christopher Jones</v>
      </c>
      <c r="R57" s="38" t="str">
        <v>Furniture</v>
      </c>
      <c r="S57" s="38" t="str">
        <v>Notebook</v>
      </c>
      <c r="T57" s="38">
        <v>4</v>
      </c>
      <c r="U57" s="40">
        <v>811.42</v>
      </c>
      <c r="V57" s="40">
        <v>3245.68</v>
      </c>
      <c r="W57" s="38" t="str">
        <v>Low</v>
      </c>
      <c r="X57" s="38">
        <v>2023</v>
      </c>
      <c r="Y57" s="40">
        <v>2921.1120000000001</v>
      </c>
      <c r="Z57" s="40">
        <v>584.22239999999999</v>
      </c>
    </row>
    <row r="58" spans="1:26">
      <c r="A58" t="s">
        <v>25</v>
      </c>
      <c r="B58">
        <v>1489</v>
      </c>
      <c r="C58" s="31">
        <v>45249</v>
      </c>
      <c r="D58" t="s">
        <v>917</v>
      </c>
      <c r="E58" t="s">
        <v>14</v>
      </c>
      <c r="F58" t="s">
        <v>29</v>
      </c>
      <c r="G58">
        <v>7</v>
      </c>
      <c r="H58">
        <v>75.989999999999995</v>
      </c>
      <c r="I58">
        <v>531.92999999999995</v>
      </c>
      <c r="J58" t="s">
        <v>1279</v>
      </c>
      <c r="K58">
        <v>2023</v>
      </c>
      <c r="L58">
        <v>478.73699999999997</v>
      </c>
      <c r="M58">
        <v>95.747399999999985</v>
      </c>
      <c r="O58" s="38">
        <v>2646</v>
      </c>
      <c r="P58" s="38">
        <v>45174</v>
      </c>
      <c r="Q58" s="38" t="str">
        <v>Alexandria Petersen</v>
      </c>
      <c r="R58" s="38" t="str">
        <v>Office Supplies</v>
      </c>
      <c r="S58" s="38" t="str">
        <v>Notebook</v>
      </c>
      <c r="T58" s="38">
        <v>5</v>
      </c>
      <c r="U58" s="40">
        <v>517.55999999999995</v>
      </c>
      <c r="V58" s="40">
        <v>2587.8000000000002</v>
      </c>
      <c r="W58" s="38" t="str">
        <v>Low</v>
      </c>
      <c r="X58" s="38">
        <v>2023</v>
      </c>
      <c r="Y58" s="40">
        <v>2329.02</v>
      </c>
      <c r="Z58" s="40">
        <v>465.80400000000003</v>
      </c>
    </row>
    <row r="59" spans="1:26">
      <c r="A59" t="s">
        <v>17</v>
      </c>
      <c r="B59">
        <v>1493</v>
      </c>
      <c r="C59" s="31">
        <v>45556</v>
      </c>
      <c r="D59" t="s">
        <v>122</v>
      </c>
      <c r="E59" t="s">
        <v>11</v>
      </c>
      <c r="F59" t="s">
        <v>43</v>
      </c>
      <c r="G59">
        <v>3</v>
      </c>
      <c r="H59">
        <v>501.4</v>
      </c>
      <c r="I59">
        <v>1504.2</v>
      </c>
      <c r="J59" t="s">
        <v>1279</v>
      </c>
      <c r="K59">
        <v>2024</v>
      </c>
      <c r="L59">
        <v>1353.78</v>
      </c>
      <c r="M59">
        <v>270.75599999999997</v>
      </c>
      <c r="O59" s="38">
        <v>2695</v>
      </c>
      <c r="P59" s="38">
        <v>45361</v>
      </c>
      <c r="Q59" s="38" t="str">
        <v>Justin Gonzalez</v>
      </c>
      <c r="R59" s="38" t="str">
        <v>Furniture</v>
      </c>
      <c r="S59" s="38" t="str">
        <v>Chair</v>
      </c>
      <c r="T59" s="38">
        <v>7</v>
      </c>
      <c r="U59" s="40">
        <v>616.80999999999995</v>
      </c>
      <c r="V59" s="40">
        <v>4317.67</v>
      </c>
      <c r="W59" s="38" t="str">
        <v>Low</v>
      </c>
      <c r="X59" s="38">
        <v>2024</v>
      </c>
      <c r="Y59" s="40">
        <v>3885.9030000000002</v>
      </c>
      <c r="Z59" s="40">
        <v>777.18060000000003</v>
      </c>
    </row>
    <row r="60" spans="1:26">
      <c r="A60" t="s">
        <v>31</v>
      </c>
      <c r="B60">
        <v>1512</v>
      </c>
      <c r="C60" s="31">
        <v>45700</v>
      </c>
      <c r="D60" t="s">
        <v>495</v>
      </c>
      <c r="E60" t="s">
        <v>14</v>
      </c>
      <c r="F60" t="s">
        <v>43</v>
      </c>
      <c r="G60">
        <v>1</v>
      </c>
      <c r="H60">
        <v>719.16</v>
      </c>
      <c r="I60">
        <v>719.16</v>
      </c>
      <c r="J60" t="s">
        <v>1279</v>
      </c>
      <c r="K60">
        <v>2025</v>
      </c>
      <c r="L60">
        <v>647.24400000000003</v>
      </c>
      <c r="M60">
        <v>129.44879999999998</v>
      </c>
      <c r="O60" s="38">
        <v>2703</v>
      </c>
      <c r="P60" s="38">
        <v>45576</v>
      </c>
      <c r="Q60" s="38" t="str">
        <v>Amber Mckee</v>
      </c>
      <c r="R60" s="38" t="str">
        <v>Furniture</v>
      </c>
      <c r="S60" s="38" t="str">
        <v>Table</v>
      </c>
      <c r="T60" s="38">
        <v>4</v>
      </c>
      <c r="U60" s="40">
        <v>312.47000000000003</v>
      </c>
      <c r="V60" s="40">
        <v>1249.8800000000001</v>
      </c>
      <c r="W60" s="38" t="str">
        <v>Low</v>
      </c>
      <c r="X60" s="38">
        <v>2024</v>
      </c>
      <c r="Y60" s="40">
        <v>1124.8920000000001</v>
      </c>
      <c r="Z60" s="40">
        <v>224.97840000000002</v>
      </c>
    </row>
    <row r="61" spans="1:26">
      <c r="A61" t="s">
        <v>25</v>
      </c>
      <c r="B61">
        <v>1541</v>
      </c>
      <c r="C61" s="31">
        <v>45104</v>
      </c>
      <c r="D61" t="s">
        <v>382</v>
      </c>
      <c r="E61" t="s">
        <v>14</v>
      </c>
      <c r="F61" t="s">
        <v>35</v>
      </c>
      <c r="G61">
        <v>7</v>
      </c>
      <c r="H61">
        <v>846.34</v>
      </c>
      <c r="I61">
        <v>5924.38</v>
      </c>
      <c r="J61" t="s">
        <v>1278</v>
      </c>
      <c r="K61">
        <v>2023</v>
      </c>
      <c r="L61">
        <v>5331.942</v>
      </c>
      <c r="M61">
        <v>1066.3884</v>
      </c>
      <c r="O61" s="38">
        <v>2758</v>
      </c>
      <c r="P61" s="38">
        <v>45671</v>
      </c>
      <c r="Q61" s="38" t="str">
        <v>Kristopher Scott</v>
      </c>
      <c r="R61" s="38" t="str">
        <v>Office Supplies</v>
      </c>
      <c r="S61" s="38" t="str">
        <v>Chair</v>
      </c>
      <c r="T61" s="38">
        <v>4</v>
      </c>
      <c r="U61" s="40">
        <v>162.36000000000001</v>
      </c>
      <c r="V61" s="40">
        <v>649.44000000000005</v>
      </c>
      <c r="W61" s="38" t="str">
        <v>Low</v>
      </c>
      <c r="X61" s="38">
        <v>2025</v>
      </c>
      <c r="Y61" s="40">
        <v>584.49600000000009</v>
      </c>
      <c r="Z61" s="40">
        <v>116.89920000000001</v>
      </c>
    </row>
    <row r="62" spans="1:26">
      <c r="A62" t="s">
        <v>10</v>
      </c>
      <c r="B62">
        <v>1556</v>
      </c>
      <c r="C62" s="31">
        <v>45516</v>
      </c>
      <c r="D62" t="s">
        <v>751</v>
      </c>
      <c r="E62" t="s">
        <v>11</v>
      </c>
      <c r="F62" t="s">
        <v>35</v>
      </c>
      <c r="G62">
        <v>9</v>
      </c>
      <c r="H62">
        <v>665.22</v>
      </c>
      <c r="I62">
        <v>5986.98</v>
      </c>
      <c r="J62" t="s">
        <v>1278</v>
      </c>
      <c r="K62">
        <v>2024</v>
      </c>
      <c r="L62">
        <v>5388.2820000000011</v>
      </c>
      <c r="M62">
        <v>1077.6563999999998</v>
      </c>
      <c r="O62" s="38">
        <v>2898</v>
      </c>
      <c r="P62" s="38">
        <v>45519</v>
      </c>
      <c r="Q62" s="38" t="str">
        <v>Steven Reyes</v>
      </c>
      <c r="R62" s="38" t="str">
        <v>Office Supplies</v>
      </c>
      <c r="S62" s="38" t="str">
        <v>Monitor</v>
      </c>
      <c r="T62" s="38">
        <v>7</v>
      </c>
      <c r="U62" s="40">
        <v>238.76</v>
      </c>
      <c r="V62" s="40">
        <v>1671.32</v>
      </c>
      <c r="W62" s="38" t="str">
        <v>Low</v>
      </c>
      <c r="X62" s="38">
        <v>2024</v>
      </c>
      <c r="Y62" s="40">
        <v>1504.1879999999999</v>
      </c>
      <c r="Z62" s="40">
        <v>300.83759999999995</v>
      </c>
    </row>
    <row r="63" spans="1:26">
      <c r="A63" t="s">
        <v>25</v>
      </c>
      <c r="B63">
        <v>1557</v>
      </c>
      <c r="C63" s="31">
        <v>45397</v>
      </c>
      <c r="D63" t="s">
        <v>931</v>
      </c>
      <c r="E63" t="s">
        <v>11</v>
      </c>
      <c r="F63" t="s">
        <v>29</v>
      </c>
      <c r="G63">
        <v>5</v>
      </c>
      <c r="H63">
        <v>303.57</v>
      </c>
      <c r="I63">
        <v>1517.85</v>
      </c>
      <c r="J63" t="s">
        <v>1279</v>
      </c>
      <c r="K63">
        <v>2024</v>
      </c>
      <c r="L63">
        <v>1366.0650000000001</v>
      </c>
      <c r="M63">
        <v>273.21299999999997</v>
      </c>
      <c r="O63" s="38">
        <v>2915</v>
      </c>
      <c r="P63" s="38">
        <v>45025</v>
      </c>
      <c r="Q63" s="38" t="str">
        <v>Robert Mack</v>
      </c>
      <c r="R63" s="38" t="str">
        <v>Furniture</v>
      </c>
      <c r="S63" s="38" t="str">
        <v>Notebook</v>
      </c>
      <c r="T63" s="38">
        <v>8</v>
      </c>
      <c r="U63" s="40">
        <v>869.46</v>
      </c>
      <c r="V63" s="40">
        <v>6955.68</v>
      </c>
      <c r="W63" s="38" t="str">
        <v>High</v>
      </c>
      <c r="X63" s="38">
        <v>2023</v>
      </c>
      <c r="Y63" s="40">
        <v>6260.1120000000001</v>
      </c>
      <c r="Z63" s="40">
        <v>1252.0224000000001</v>
      </c>
    </row>
    <row r="64" spans="1:26">
      <c r="A64" t="s">
        <v>17</v>
      </c>
      <c r="B64">
        <v>1581</v>
      </c>
      <c r="C64" s="31">
        <v>45371</v>
      </c>
      <c r="D64" t="s">
        <v>452</v>
      </c>
      <c r="E64" t="s">
        <v>14</v>
      </c>
      <c r="F64" t="s">
        <v>15</v>
      </c>
      <c r="G64">
        <v>3</v>
      </c>
      <c r="H64">
        <v>819.12</v>
      </c>
      <c r="I64">
        <v>2457.36</v>
      </c>
      <c r="J64" t="s">
        <v>1279</v>
      </c>
      <c r="K64">
        <v>2024</v>
      </c>
      <c r="L64">
        <v>2211.6239999999998</v>
      </c>
      <c r="M64">
        <v>442.32479999999998</v>
      </c>
      <c r="O64" s="38">
        <v>2968</v>
      </c>
      <c r="P64" s="38">
        <v>45581</v>
      </c>
      <c r="Q64" s="38" t="str">
        <v>James Campbell</v>
      </c>
      <c r="R64" s="38" t="str">
        <v>Furniture</v>
      </c>
      <c r="S64" s="38" t="str">
        <v>Monitor</v>
      </c>
      <c r="T64" s="38">
        <v>8</v>
      </c>
      <c r="U64" s="40">
        <v>796.86</v>
      </c>
      <c r="V64" s="40">
        <v>6374.88</v>
      </c>
      <c r="W64" s="38" t="str">
        <v>High</v>
      </c>
      <c r="X64" s="38">
        <v>2024</v>
      </c>
      <c r="Y64" s="40">
        <v>5737.3919999999998</v>
      </c>
      <c r="Z64" s="40">
        <v>1147.4784</v>
      </c>
    </row>
    <row r="65" spans="1:26">
      <c r="A65" t="s">
        <v>25</v>
      </c>
      <c r="B65">
        <v>1585</v>
      </c>
      <c r="C65" s="31">
        <v>45471</v>
      </c>
      <c r="D65" t="s">
        <v>903</v>
      </c>
      <c r="E65" t="s">
        <v>11</v>
      </c>
      <c r="F65" t="s">
        <v>15</v>
      </c>
      <c r="G65">
        <v>8</v>
      </c>
      <c r="H65">
        <v>789.03</v>
      </c>
      <c r="I65">
        <v>6312.24</v>
      </c>
      <c r="J65" t="s">
        <v>1278</v>
      </c>
      <c r="K65">
        <v>2024</v>
      </c>
      <c r="L65">
        <v>5681.0159999999996</v>
      </c>
      <c r="M65">
        <v>1136.2031999999999</v>
      </c>
      <c r="O65" s="38">
        <v>2997</v>
      </c>
      <c r="P65" s="38">
        <v>45192</v>
      </c>
      <c r="Q65" s="38" t="str">
        <v>Sarah Williamson</v>
      </c>
      <c r="R65" s="38" t="str">
        <v>Office Supplies</v>
      </c>
      <c r="S65" s="38" t="str">
        <v>Monitor</v>
      </c>
      <c r="T65" s="38">
        <v>6</v>
      </c>
      <c r="U65" s="40">
        <v>686.46</v>
      </c>
      <c r="V65" s="40">
        <v>4118.76</v>
      </c>
      <c r="W65" s="38" t="str">
        <v>Low</v>
      </c>
      <c r="X65" s="38">
        <v>2023</v>
      </c>
      <c r="Y65" s="40">
        <v>3706.8840000000005</v>
      </c>
      <c r="Z65" s="40">
        <v>741.3768</v>
      </c>
    </row>
    <row r="66" spans="1:26">
      <c r="A66" t="s">
        <v>10</v>
      </c>
      <c r="B66">
        <v>1586</v>
      </c>
      <c r="C66" s="31">
        <v>45111</v>
      </c>
      <c r="D66" t="s">
        <v>50</v>
      </c>
      <c r="E66" t="s">
        <v>11</v>
      </c>
      <c r="F66" t="s">
        <v>18</v>
      </c>
      <c r="G66">
        <v>4</v>
      </c>
      <c r="H66">
        <v>819.27</v>
      </c>
      <c r="I66">
        <v>3277.08</v>
      </c>
      <c r="J66" t="s">
        <v>1279</v>
      </c>
      <c r="K66">
        <v>2023</v>
      </c>
      <c r="L66">
        <v>2949.3719999999998</v>
      </c>
      <c r="M66">
        <v>589.87439999999992</v>
      </c>
      <c r="O66" s="38">
        <v>3027</v>
      </c>
      <c r="P66" s="38">
        <v>45469</v>
      </c>
      <c r="Q66" s="38" t="str">
        <v>Michelle Cole</v>
      </c>
      <c r="R66" s="38" t="str">
        <v>Electronics</v>
      </c>
      <c r="S66" s="38" t="str">
        <v>Table</v>
      </c>
      <c r="T66" s="38">
        <v>2</v>
      </c>
      <c r="U66" s="40">
        <v>118.64</v>
      </c>
      <c r="V66" s="40">
        <v>237.28</v>
      </c>
      <c r="W66" s="38" t="str">
        <v>Low</v>
      </c>
      <c r="X66" s="38">
        <v>2024</v>
      </c>
      <c r="Y66" s="40">
        <v>213.55199999999999</v>
      </c>
      <c r="Z66" s="40">
        <v>42.7104</v>
      </c>
    </row>
    <row r="67" spans="1:26">
      <c r="A67" t="s">
        <v>10</v>
      </c>
      <c r="B67">
        <v>1592</v>
      </c>
      <c r="C67" s="31">
        <v>45311</v>
      </c>
      <c r="D67" t="s">
        <v>534</v>
      </c>
      <c r="E67" t="s">
        <v>14</v>
      </c>
      <c r="F67" t="s">
        <v>12</v>
      </c>
      <c r="G67">
        <v>1</v>
      </c>
      <c r="H67">
        <v>256.23</v>
      </c>
      <c r="I67">
        <v>256.23</v>
      </c>
      <c r="J67" t="s">
        <v>1279</v>
      </c>
      <c r="K67">
        <v>2024</v>
      </c>
      <c r="L67">
        <v>230.60700000000003</v>
      </c>
      <c r="M67">
        <v>46.121400000000001</v>
      </c>
      <c r="O67" s="38">
        <v>3121</v>
      </c>
      <c r="P67" s="38">
        <v>45631</v>
      </c>
      <c r="Q67" s="38" t="str">
        <v>Daniel Richards</v>
      </c>
      <c r="R67" s="38" t="str">
        <v>Electronics</v>
      </c>
      <c r="S67" s="38" t="str">
        <v>Laptop</v>
      </c>
      <c r="T67" s="38">
        <v>1</v>
      </c>
      <c r="U67" s="40">
        <v>963.36</v>
      </c>
      <c r="V67" s="40">
        <v>963.36</v>
      </c>
      <c r="W67" s="38" t="str">
        <v>Low</v>
      </c>
      <c r="X67" s="38">
        <v>2024</v>
      </c>
      <c r="Y67" s="40">
        <v>867.024</v>
      </c>
      <c r="Z67" s="40">
        <v>173.40479999999999</v>
      </c>
    </row>
    <row r="68" spans="1:26">
      <c r="A68" t="s">
        <v>25</v>
      </c>
      <c r="B68">
        <v>1598</v>
      </c>
      <c r="C68" s="31">
        <v>45379</v>
      </c>
      <c r="D68" t="s">
        <v>139</v>
      </c>
      <c r="E68" t="s">
        <v>20</v>
      </c>
      <c r="F68" t="s">
        <v>35</v>
      </c>
      <c r="G68">
        <v>7</v>
      </c>
      <c r="H68">
        <v>100.67</v>
      </c>
      <c r="I68">
        <v>704.69</v>
      </c>
      <c r="J68" t="s">
        <v>1279</v>
      </c>
      <c r="K68">
        <v>2024</v>
      </c>
      <c r="L68">
        <v>634.221</v>
      </c>
      <c r="M68">
        <v>126.8442</v>
      </c>
      <c r="O68" s="38">
        <v>3164</v>
      </c>
      <c r="P68" s="38">
        <v>45604</v>
      </c>
      <c r="Q68" s="38" t="str">
        <v>Eric Galvan</v>
      </c>
      <c r="R68" s="38" t="str">
        <v>Office Supplies</v>
      </c>
      <c r="S68" s="38" t="str">
        <v>Laptop</v>
      </c>
      <c r="T68" s="38">
        <v>1</v>
      </c>
      <c r="U68" s="40">
        <v>621.97</v>
      </c>
      <c r="V68" s="40">
        <v>621.97</v>
      </c>
      <c r="W68" s="38" t="str">
        <v>Low</v>
      </c>
      <c r="X68" s="38">
        <v>2024</v>
      </c>
      <c r="Y68" s="40">
        <v>559.77300000000002</v>
      </c>
      <c r="Z68" s="40">
        <v>111.9546</v>
      </c>
    </row>
    <row r="69" spans="1:26">
      <c r="A69" t="s">
        <v>10</v>
      </c>
      <c r="B69">
        <v>1607</v>
      </c>
      <c r="C69" s="31">
        <v>45138</v>
      </c>
      <c r="D69" t="s">
        <v>519</v>
      </c>
      <c r="E69" t="s">
        <v>14</v>
      </c>
      <c r="F69" t="s">
        <v>29</v>
      </c>
      <c r="G69">
        <v>7</v>
      </c>
      <c r="H69">
        <v>969.72</v>
      </c>
      <c r="I69">
        <v>6788.04</v>
      </c>
      <c r="J69" t="s">
        <v>1278</v>
      </c>
      <c r="K69">
        <v>2023</v>
      </c>
      <c r="L69">
        <v>6109.2360000000008</v>
      </c>
      <c r="M69">
        <v>1221.8471999999999</v>
      </c>
      <c r="O69" s="38">
        <v>3188</v>
      </c>
      <c r="P69" s="38">
        <v>45104</v>
      </c>
      <c r="Q69" s="38" t="str">
        <v>Timothy Thomas</v>
      </c>
      <c r="R69" s="38" t="str">
        <v>Furniture</v>
      </c>
      <c r="S69" s="38" t="str">
        <v>Monitor</v>
      </c>
      <c r="T69" s="38">
        <v>9</v>
      </c>
      <c r="U69" s="40">
        <v>544.61</v>
      </c>
      <c r="V69" s="40">
        <v>4901.49</v>
      </c>
      <c r="W69" s="38" t="str">
        <v>Low</v>
      </c>
      <c r="X69" s="38">
        <v>2023</v>
      </c>
      <c r="Y69" s="40">
        <v>4411.3410000000003</v>
      </c>
      <c r="Z69" s="40">
        <v>882.26819999999998</v>
      </c>
    </row>
    <row r="70" spans="1:26">
      <c r="A70" t="s">
        <v>10</v>
      </c>
      <c r="B70">
        <v>1619</v>
      </c>
      <c r="C70" s="31">
        <v>45297</v>
      </c>
      <c r="D70" t="s">
        <v>831</v>
      </c>
      <c r="E70" t="s">
        <v>14</v>
      </c>
      <c r="F70" t="s">
        <v>21</v>
      </c>
      <c r="G70">
        <v>5</v>
      </c>
      <c r="H70">
        <v>554.03</v>
      </c>
      <c r="I70">
        <v>2770.15</v>
      </c>
      <c r="J70" t="s">
        <v>1279</v>
      </c>
      <c r="K70">
        <v>2024</v>
      </c>
      <c r="L70">
        <v>2493.1350000000002</v>
      </c>
      <c r="M70">
        <v>498.62700000000001</v>
      </c>
      <c r="O70" s="38">
        <v>3197</v>
      </c>
      <c r="P70" s="38">
        <v>45056</v>
      </c>
      <c r="Q70" s="38" t="str">
        <v>Heather Berry</v>
      </c>
      <c r="R70" s="38" t="str">
        <v>Furniture</v>
      </c>
      <c r="S70" s="38" t="str">
        <v>Monitor</v>
      </c>
      <c r="T70" s="38">
        <v>3</v>
      </c>
      <c r="U70" s="40">
        <v>921.64</v>
      </c>
      <c r="V70" s="40">
        <v>2764.92</v>
      </c>
      <c r="W70" s="38" t="str">
        <v>Low</v>
      </c>
      <c r="X70" s="38">
        <v>2023</v>
      </c>
      <c r="Y70" s="40">
        <v>2488.4279999999999</v>
      </c>
      <c r="Z70" s="40">
        <v>497.68560000000002</v>
      </c>
    </row>
    <row r="71" spans="1:26">
      <c r="A71" t="s">
        <v>10</v>
      </c>
      <c r="B71">
        <v>1621</v>
      </c>
      <c r="C71" s="31">
        <v>45209</v>
      </c>
      <c r="D71" t="s">
        <v>141</v>
      </c>
      <c r="E71" t="s">
        <v>11</v>
      </c>
      <c r="F71" t="s">
        <v>26</v>
      </c>
      <c r="G71">
        <v>7</v>
      </c>
      <c r="H71">
        <v>145.44999999999999</v>
      </c>
      <c r="I71">
        <v>1018.15</v>
      </c>
      <c r="J71" t="s">
        <v>1279</v>
      </c>
      <c r="K71">
        <v>2023</v>
      </c>
      <c r="L71">
        <v>916.33500000000004</v>
      </c>
      <c r="M71">
        <v>183.267</v>
      </c>
      <c r="O71" s="38">
        <v>3315</v>
      </c>
      <c r="P71" s="38">
        <v>45686</v>
      </c>
      <c r="Q71" s="38" t="str">
        <v>Kara Walsh</v>
      </c>
      <c r="R71" s="38" t="str">
        <v>Electronics</v>
      </c>
      <c r="S71" s="38" t="str">
        <v>Printer</v>
      </c>
      <c r="T71" s="38">
        <v>8</v>
      </c>
      <c r="U71" s="40">
        <v>232.2</v>
      </c>
      <c r="V71" s="40">
        <v>1857.6</v>
      </c>
      <c r="W71" s="38" t="str">
        <v>Low</v>
      </c>
      <c r="X71" s="38">
        <v>2025</v>
      </c>
      <c r="Y71" s="40">
        <v>1671.84</v>
      </c>
      <c r="Z71" s="40">
        <v>334.36799999999999</v>
      </c>
    </row>
    <row r="72" spans="1:26">
      <c r="A72" t="s">
        <v>25</v>
      </c>
      <c r="B72">
        <v>1627</v>
      </c>
      <c r="C72" s="31">
        <v>45508</v>
      </c>
      <c r="D72" t="s">
        <v>704</v>
      </c>
      <c r="E72" t="s">
        <v>11</v>
      </c>
      <c r="F72" t="s">
        <v>43</v>
      </c>
      <c r="G72">
        <v>1</v>
      </c>
      <c r="H72">
        <v>457.25</v>
      </c>
      <c r="I72">
        <v>457.25</v>
      </c>
      <c r="J72" t="s">
        <v>1279</v>
      </c>
      <c r="K72">
        <v>2024</v>
      </c>
      <c r="L72">
        <v>411.52500000000003</v>
      </c>
      <c r="M72">
        <v>82.304999999999993</v>
      </c>
      <c r="O72" s="38">
        <v>3328</v>
      </c>
      <c r="P72" s="38">
        <v>45023</v>
      </c>
      <c r="Q72" s="38" t="str">
        <v>Wesley Davis</v>
      </c>
      <c r="R72" s="38" t="str">
        <v>Furniture</v>
      </c>
      <c r="S72" s="38" t="str">
        <v>Chair</v>
      </c>
      <c r="T72" s="38">
        <v>3</v>
      </c>
      <c r="U72" s="40">
        <v>659.6</v>
      </c>
      <c r="V72" s="40">
        <v>1978.8</v>
      </c>
      <c r="W72" s="38" t="str">
        <v>Low</v>
      </c>
      <c r="X72" s="38">
        <v>2023</v>
      </c>
      <c r="Y72" s="40">
        <v>1780.92</v>
      </c>
      <c r="Z72" s="40">
        <v>356.18399999999997</v>
      </c>
    </row>
    <row r="73" spans="1:26">
      <c r="A73" t="s">
        <v>31</v>
      </c>
      <c r="B73">
        <v>1632</v>
      </c>
      <c r="C73" s="31">
        <v>45728</v>
      </c>
      <c r="D73" t="s">
        <v>475</v>
      </c>
      <c r="E73" t="s">
        <v>11</v>
      </c>
      <c r="F73" t="s">
        <v>29</v>
      </c>
      <c r="G73">
        <v>3</v>
      </c>
      <c r="H73">
        <v>207.55</v>
      </c>
      <c r="I73">
        <v>622.65000000000009</v>
      </c>
      <c r="J73" t="s">
        <v>1279</v>
      </c>
      <c r="K73">
        <v>2025</v>
      </c>
      <c r="L73">
        <v>560.38499999999999</v>
      </c>
      <c r="M73">
        <v>112.07700000000001</v>
      </c>
      <c r="O73" s="38">
        <v>3364</v>
      </c>
      <c r="P73" s="38">
        <v>45233</v>
      </c>
      <c r="Q73" s="38" t="str">
        <v>Gary Jenkins</v>
      </c>
      <c r="R73" s="38" t="str">
        <v>Electronics</v>
      </c>
      <c r="S73" s="38" t="str">
        <v>Chair</v>
      </c>
      <c r="T73" s="38">
        <v>7</v>
      </c>
      <c r="U73" s="40">
        <v>67.58</v>
      </c>
      <c r="V73" s="40">
        <v>473.06</v>
      </c>
      <c r="W73" s="38" t="str">
        <v>Low</v>
      </c>
      <c r="X73" s="38">
        <v>2023</v>
      </c>
      <c r="Y73" s="40">
        <v>425.75400000000002</v>
      </c>
      <c r="Z73" s="40">
        <v>85.150800000000004</v>
      </c>
    </row>
    <row r="74" spans="1:26">
      <c r="A74" t="s">
        <v>17</v>
      </c>
      <c r="B74">
        <v>1633</v>
      </c>
      <c r="C74" s="31">
        <v>45041</v>
      </c>
      <c r="D74" t="s">
        <v>935</v>
      </c>
      <c r="E74" t="s">
        <v>20</v>
      </c>
      <c r="F74" t="s">
        <v>29</v>
      </c>
      <c r="G74">
        <v>5</v>
      </c>
      <c r="H74">
        <v>193.34</v>
      </c>
      <c r="I74">
        <v>966.7</v>
      </c>
      <c r="J74" t="s">
        <v>1279</v>
      </c>
      <c r="K74">
        <v>2023</v>
      </c>
      <c r="L74">
        <v>870.03</v>
      </c>
      <c r="M74">
        <v>174.006</v>
      </c>
      <c r="O74" s="38">
        <v>3563</v>
      </c>
      <c r="P74" s="38">
        <v>45695</v>
      </c>
      <c r="Q74" s="38" t="str">
        <v>Donald Kennedy</v>
      </c>
      <c r="R74" s="38" t="str">
        <v>Electronics</v>
      </c>
      <c r="S74" s="38" t="str">
        <v>Desk</v>
      </c>
      <c r="T74" s="38">
        <v>9</v>
      </c>
      <c r="U74" s="40">
        <v>479.47</v>
      </c>
      <c r="V74" s="40">
        <v>4315.2299999999996</v>
      </c>
      <c r="W74" s="38" t="str">
        <v>Low</v>
      </c>
      <c r="X74" s="38">
        <v>2025</v>
      </c>
      <c r="Y74" s="40">
        <v>3883.7070000000003</v>
      </c>
      <c r="Z74" s="40">
        <v>776.74139999999989</v>
      </c>
    </row>
    <row r="75" spans="1:26">
      <c r="A75" t="s">
        <v>10</v>
      </c>
      <c r="B75">
        <v>1641</v>
      </c>
      <c r="C75" s="31">
        <v>45095</v>
      </c>
      <c r="D75" t="s">
        <v>822</v>
      </c>
      <c r="E75" t="s">
        <v>14</v>
      </c>
      <c r="F75" t="s">
        <v>12</v>
      </c>
      <c r="G75">
        <v>3</v>
      </c>
      <c r="H75">
        <v>183.09</v>
      </c>
      <c r="I75">
        <v>549.27</v>
      </c>
      <c r="J75" t="s">
        <v>1279</v>
      </c>
      <c r="K75">
        <v>2023</v>
      </c>
      <c r="L75">
        <v>494.34300000000002</v>
      </c>
      <c r="M75">
        <v>98.868599999999986</v>
      </c>
      <c r="O75" s="38">
        <v>3570</v>
      </c>
      <c r="P75" s="38">
        <v>45732</v>
      </c>
      <c r="Q75" s="38" t="str">
        <v>Christopher Carpenter</v>
      </c>
      <c r="R75" s="38" t="str">
        <v>Electronics</v>
      </c>
      <c r="S75" s="38" t="str">
        <v>Printer</v>
      </c>
      <c r="T75" s="38">
        <v>1</v>
      </c>
      <c r="U75" s="40">
        <v>686.42</v>
      </c>
      <c r="V75" s="40">
        <v>686.42</v>
      </c>
      <c r="W75" s="38" t="str">
        <v>Low</v>
      </c>
      <c r="X75" s="38">
        <v>2025</v>
      </c>
      <c r="Y75" s="40">
        <v>617.77800000000002</v>
      </c>
      <c r="Z75" s="40">
        <v>123.55559999999998</v>
      </c>
    </row>
    <row r="76" spans="1:26">
      <c r="A76" t="s">
        <v>31</v>
      </c>
      <c r="B76">
        <v>1645</v>
      </c>
      <c r="C76" s="31">
        <v>45523</v>
      </c>
      <c r="D76" t="s">
        <v>342</v>
      </c>
      <c r="E76" t="s">
        <v>20</v>
      </c>
      <c r="F76" t="s">
        <v>29</v>
      </c>
      <c r="G76">
        <v>7</v>
      </c>
      <c r="H76">
        <v>34.340000000000003</v>
      </c>
      <c r="I76">
        <v>240.38</v>
      </c>
      <c r="J76" t="s">
        <v>1279</v>
      </c>
      <c r="K76">
        <v>2024</v>
      </c>
      <c r="L76">
        <v>216.34200000000001</v>
      </c>
      <c r="M76">
        <v>43.2684</v>
      </c>
      <c r="O76" s="38">
        <v>3589</v>
      </c>
      <c r="P76" s="38">
        <v>45687</v>
      </c>
      <c r="Q76" s="38" t="str">
        <v>Alan Romero</v>
      </c>
      <c r="R76" s="38" t="str">
        <v>Office Supplies</v>
      </c>
      <c r="S76" s="38" t="str">
        <v>Pen</v>
      </c>
      <c r="T76" s="38">
        <v>8</v>
      </c>
      <c r="U76" s="40">
        <v>90.81</v>
      </c>
      <c r="V76" s="40">
        <v>726.48</v>
      </c>
      <c r="W76" s="38" t="str">
        <v>Low</v>
      </c>
      <c r="X76" s="38">
        <v>2025</v>
      </c>
      <c r="Y76" s="40">
        <v>653.83199999999999</v>
      </c>
      <c r="Z76" s="40">
        <v>130.7664</v>
      </c>
    </row>
    <row r="77" spans="1:26">
      <c r="A77" t="s">
        <v>10</v>
      </c>
      <c r="B77">
        <v>1649</v>
      </c>
      <c r="C77" s="31">
        <v>45462</v>
      </c>
      <c r="D77" t="s">
        <v>819</v>
      </c>
      <c r="E77" t="s">
        <v>20</v>
      </c>
      <c r="F77" t="s">
        <v>26</v>
      </c>
      <c r="G77">
        <v>5</v>
      </c>
      <c r="H77">
        <v>923.53</v>
      </c>
      <c r="I77">
        <v>4617.6499999999996</v>
      </c>
      <c r="J77" t="s">
        <v>1279</v>
      </c>
      <c r="K77">
        <v>2024</v>
      </c>
      <c r="L77">
        <v>4155.8850000000002</v>
      </c>
      <c r="M77">
        <v>831.17699999999991</v>
      </c>
      <c r="O77" s="38">
        <v>3636</v>
      </c>
      <c r="P77" s="38">
        <v>45300</v>
      </c>
      <c r="Q77" s="38" t="str">
        <v>Anthony Wilson</v>
      </c>
      <c r="R77" s="38" t="str">
        <v>Furniture</v>
      </c>
      <c r="S77" s="38" t="str">
        <v>Notebook</v>
      </c>
      <c r="T77" s="38">
        <v>5</v>
      </c>
      <c r="U77" s="40">
        <v>433.92</v>
      </c>
      <c r="V77" s="40">
        <v>2169.6</v>
      </c>
      <c r="W77" s="38" t="str">
        <v>Low</v>
      </c>
      <c r="X77" s="38">
        <v>2024</v>
      </c>
      <c r="Y77" s="40">
        <v>1952.64</v>
      </c>
      <c r="Z77" s="40">
        <v>390.52799999999996</v>
      </c>
    </row>
    <row r="78" spans="1:26">
      <c r="A78" t="s">
        <v>10</v>
      </c>
      <c r="B78">
        <v>1652</v>
      </c>
      <c r="C78" s="31">
        <v>45682</v>
      </c>
      <c r="D78" t="s">
        <v>236</v>
      </c>
      <c r="E78" t="s">
        <v>14</v>
      </c>
      <c r="F78" t="s">
        <v>29</v>
      </c>
      <c r="G78">
        <v>7</v>
      </c>
      <c r="H78">
        <v>238.36</v>
      </c>
      <c r="I78">
        <v>1668.52</v>
      </c>
      <c r="J78" t="s">
        <v>1279</v>
      </c>
      <c r="K78">
        <v>2025</v>
      </c>
      <c r="L78">
        <v>1501.6680000000001</v>
      </c>
      <c r="M78">
        <v>300.33359999999999</v>
      </c>
      <c r="O78" s="38">
        <v>3642</v>
      </c>
      <c r="P78" s="38">
        <v>45095</v>
      </c>
      <c r="Q78" s="38" t="str">
        <v>Cody Wang</v>
      </c>
      <c r="R78" s="38" t="str">
        <v>Office Supplies</v>
      </c>
      <c r="S78" s="38" t="str">
        <v>Notebook</v>
      </c>
      <c r="T78" s="38">
        <v>7</v>
      </c>
      <c r="U78" s="40">
        <v>410.28</v>
      </c>
      <c r="V78" s="40">
        <v>2871.96</v>
      </c>
      <c r="W78" s="38" t="str">
        <v>Low</v>
      </c>
      <c r="X78" s="38">
        <v>2023</v>
      </c>
      <c r="Y78" s="40">
        <v>2584.7640000000001</v>
      </c>
      <c r="Z78" s="40">
        <v>516.95280000000002</v>
      </c>
    </row>
    <row r="79" spans="1:26">
      <c r="A79" t="s">
        <v>10</v>
      </c>
      <c r="B79">
        <v>1671</v>
      </c>
      <c r="C79" s="31">
        <v>45302</v>
      </c>
      <c r="D79" t="s">
        <v>90</v>
      </c>
      <c r="E79" t="s">
        <v>20</v>
      </c>
      <c r="F79" t="s">
        <v>12</v>
      </c>
      <c r="G79">
        <v>8</v>
      </c>
      <c r="H79">
        <v>145.52000000000001</v>
      </c>
      <c r="I79">
        <v>1164.1600000000001</v>
      </c>
      <c r="J79" t="s">
        <v>1279</v>
      </c>
      <c r="K79">
        <v>2024</v>
      </c>
      <c r="L79">
        <v>1047.7440000000001</v>
      </c>
      <c r="M79">
        <v>209.5488</v>
      </c>
      <c r="O79" s="38">
        <v>3668</v>
      </c>
      <c r="P79" s="38">
        <v>45305</v>
      </c>
      <c r="Q79" s="38" t="str">
        <v>Marissa Schmidt</v>
      </c>
      <c r="R79" s="38" t="str">
        <v>Electronics</v>
      </c>
      <c r="S79" s="38" t="str">
        <v>Table</v>
      </c>
      <c r="T79" s="38">
        <v>8</v>
      </c>
      <c r="U79" s="40">
        <v>984.82</v>
      </c>
      <c r="V79" s="40">
        <v>7878.56</v>
      </c>
      <c r="W79" s="38" t="str">
        <v>High</v>
      </c>
      <c r="X79" s="38">
        <v>2024</v>
      </c>
      <c r="Y79" s="40">
        <v>7090.7040000000006</v>
      </c>
      <c r="Z79" s="40">
        <v>1418.1408000000001</v>
      </c>
    </row>
    <row r="80" spans="1:26">
      <c r="A80" t="s">
        <v>10</v>
      </c>
      <c r="B80">
        <v>1679</v>
      </c>
      <c r="C80" s="31">
        <v>45618</v>
      </c>
      <c r="D80" t="s">
        <v>531</v>
      </c>
      <c r="E80" t="s">
        <v>11</v>
      </c>
      <c r="F80" t="s">
        <v>21</v>
      </c>
      <c r="G80">
        <v>1</v>
      </c>
      <c r="H80">
        <v>343.63</v>
      </c>
      <c r="I80">
        <v>343.63</v>
      </c>
      <c r="J80" t="s">
        <v>1279</v>
      </c>
      <c r="K80">
        <v>2024</v>
      </c>
      <c r="L80">
        <v>309.267</v>
      </c>
      <c r="M80">
        <v>61.853399999999993</v>
      </c>
      <c r="O80" s="38">
        <v>3691</v>
      </c>
      <c r="P80" s="38">
        <v>45720</v>
      </c>
      <c r="Q80" s="38" t="str">
        <v>Dr. Brandon Ryan</v>
      </c>
      <c r="R80" s="38" t="str">
        <v>Electronics</v>
      </c>
      <c r="S80" s="38" t="str">
        <v>Monitor</v>
      </c>
      <c r="T80" s="38">
        <v>6</v>
      </c>
      <c r="U80" s="40">
        <v>821</v>
      </c>
      <c r="V80" s="40">
        <v>4926</v>
      </c>
      <c r="W80" s="38" t="str">
        <v>Low</v>
      </c>
      <c r="X80" s="38">
        <v>2025</v>
      </c>
      <c r="Y80" s="40">
        <v>4433.3999999999996</v>
      </c>
      <c r="Z80" s="40">
        <v>886.68</v>
      </c>
    </row>
    <row r="81" spans="1:26">
      <c r="A81" t="s">
        <v>10</v>
      </c>
      <c r="B81">
        <v>1700</v>
      </c>
      <c r="C81" s="31">
        <v>45729</v>
      </c>
      <c r="D81" t="s">
        <v>778</v>
      </c>
      <c r="E81" t="s">
        <v>20</v>
      </c>
      <c r="F81" t="s">
        <v>15</v>
      </c>
      <c r="G81">
        <v>6</v>
      </c>
      <c r="H81">
        <v>98.23</v>
      </c>
      <c r="I81">
        <v>589.38</v>
      </c>
      <c r="J81" t="s">
        <v>1279</v>
      </c>
      <c r="K81">
        <v>2025</v>
      </c>
      <c r="L81">
        <v>530.44200000000001</v>
      </c>
      <c r="M81">
        <v>106.08839999999999</v>
      </c>
      <c r="O81" s="38">
        <v>3693</v>
      </c>
      <c r="P81" s="38">
        <v>45729</v>
      </c>
      <c r="Q81" s="38" t="str">
        <v>Kathleen Khan</v>
      </c>
      <c r="R81" s="38" t="str">
        <v>Electronics</v>
      </c>
      <c r="S81" s="38" t="str">
        <v>Printer</v>
      </c>
      <c r="T81" s="38">
        <v>2</v>
      </c>
      <c r="U81" s="40">
        <v>214.36</v>
      </c>
      <c r="V81" s="40">
        <v>428.72</v>
      </c>
      <c r="W81" s="38" t="str">
        <v>Low</v>
      </c>
      <c r="X81" s="38">
        <v>2025</v>
      </c>
      <c r="Y81" s="40">
        <v>385.84800000000001</v>
      </c>
      <c r="Z81" s="40">
        <v>77.169600000000003</v>
      </c>
    </row>
    <row r="82" spans="1:26">
      <c r="A82" t="s">
        <v>10</v>
      </c>
      <c r="B82">
        <v>1709</v>
      </c>
      <c r="C82" s="31">
        <v>45140</v>
      </c>
      <c r="D82" t="s">
        <v>466</v>
      </c>
      <c r="E82" t="s">
        <v>11</v>
      </c>
      <c r="F82" t="s">
        <v>18</v>
      </c>
      <c r="G82">
        <v>1</v>
      </c>
      <c r="H82">
        <v>791.8</v>
      </c>
      <c r="I82">
        <v>791.8</v>
      </c>
      <c r="J82" t="s">
        <v>1279</v>
      </c>
      <c r="K82">
        <v>2023</v>
      </c>
      <c r="L82">
        <v>712.62</v>
      </c>
      <c r="M82">
        <v>142.52399999999997</v>
      </c>
      <c r="O82" s="38">
        <v>3712</v>
      </c>
      <c r="P82" s="38">
        <v>45264</v>
      </c>
      <c r="Q82" s="38" t="str">
        <v>Brian Rogers</v>
      </c>
      <c r="R82" s="38" t="str">
        <v>Electronics</v>
      </c>
      <c r="S82" s="38" t="str">
        <v>Chair</v>
      </c>
      <c r="T82" s="38">
        <v>9</v>
      </c>
      <c r="U82" s="40">
        <v>441.23</v>
      </c>
      <c r="V82" s="40">
        <v>3971.07</v>
      </c>
      <c r="W82" s="38" t="str">
        <v>Low</v>
      </c>
      <c r="X82" s="38">
        <v>2023</v>
      </c>
      <c r="Y82" s="40">
        <v>3573.9630000000002</v>
      </c>
      <c r="Z82" s="40">
        <v>714.79259999999999</v>
      </c>
    </row>
    <row r="83" spans="1:26">
      <c r="A83" t="s">
        <v>17</v>
      </c>
      <c r="B83">
        <v>1712</v>
      </c>
      <c r="C83" s="31">
        <v>45499</v>
      </c>
      <c r="D83" t="s">
        <v>153</v>
      </c>
      <c r="E83" t="s">
        <v>11</v>
      </c>
      <c r="F83" t="s">
        <v>12</v>
      </c>
      <c r="G83">
        <v>1</v>
      </c>
      <c r="H83">
        <v>494.53</v>
      </c>
      <c r="I83">
        <v>494.53</v>
      </c>
      <c r="J83" t="s">
        <v>1279</v>
      </c>
      <c r="K83">
        <v>2024</v>
      </c>
      <c r="L83">
        <v>445.077</v>
      </c>
      <c r="M83">
        <v>89.015399999999985</v>
      </c>
      <c r="O83" s="38">
        <v>3743</v>
      </c>
      <c r="P83" s="38">
        <v>45655</v>
      </c>
      <c r="Q83" s="38" t="str">
        <v>Lisa Gutierrez</v>
      </c>
      <c r="R83" s="38" t="str">
        <v>Office Supplies</v>
      </c>
      <c r="S83" s="38" t="str">
        <v>Printer</v>
      </c>
      <c r="T83" s="38">
        <v>1</v>
      </c>
      <c r="U83" s="40">
        <v>189.17</v>
      </c>
      <c r="V83" s="40">
        <v>189.17</v>
      </c>
      <c r="W83" s="38" t="str">
        <v>Low</v>
      </c>
      <c r="X83" s="38">
        <v>2024</v>
      </c>
      <c r="Y83" s="40">
        <v>170.25299999999999</v>
      </c>
      <c r="Z83" s="40">
        <v>34.050599999999996</v>
      </c>
    </row>
    <row r="84" spans="1:26">
      <c r="A84" t="s">
        <v>10</v>
      </c>
      <c r="B84">
        <v>1717</v>
      </c>
      <c r="C84" s="31">
        <v>45412</v>
      </c>
      <c r="D84" t="s">
        <v>792</v>
      </c>
      <c r="E84" t="s">
        <v>11</v>
      </c>
      <c r="F84" t="s">
        <v>35</v>
      </c>
      <c r="G84">
        <v>1</v>
      </c>
      <c r="H84">
        <v>403.01</v>
      </c>
      <c r="I84">
        <v>403.01</v>
      </c>
      <c r="J84" t="s">
        <v>1279</v>
      </c>
      <c r="K84">
        <v>2024</v>
      </c>
      <c r="L84">
        <v>362.709</v>
      </c>
      <c r="M84">
        <v>72.541799999999995</v>
      </c>
      <c r="O84" s="38">
        <v>3745</v>
      </c>
      <c r="P84" s="38">
        <v>45506</v>
      </c>
      <c r="Q84" s="38" t="str">
        <v>Rodney Pearson</v>
      </c>
      <c r="R84" s="38" t="str">
        <v>Electronics</v>
      </c>
      <c r="S84" s="38" t="str">
        <v>Desk</v>
      </c>
      <c r="T84" s="38">
        <v>9</v>
      </c>
      <c r="U84" s="40">
        <v>114.61</v>
      </c>
      <c r="V84" s="40">
        <v>1031.49</v>
      </c>
      <c r="W84" s="38" t="str">
        <v>Low</v>
      </c>
      <c r="X84" s="38">
        <v>2024</v>
      </c>
      <c r="Y84" s="40">
        <v>928.34100000000001</v>
      </c>
      <c r="Z84" s="40">
        <v>185.66819999999998</v>
      </c>
    </row>
    <row r="85" spans="1:26">
      <c r="A85" t="s">
        <v>25</v>
      </c>
      <c r="B85">
        <v>1718</v>
      </c>
      <c r="C85" s="31">
        <v>45261</v>
      </c>
      <c r="D85" t="s">
        <v>874</v>
      </c>
      <c r="E85" t="s">
        <v>14</v>
      </c>
      <c r="F85" t="s">
        <v>12</v>
      </c>
      <c r="G85">
        <v>1</v>
      </c>
      <c r="H85">
        <v>20.92</v>
      </c>
      <c r="I85">
        <v>20.92</v>
      </c>
      <c r="J85" t="s">
        <v>1279</v>
      </c>
      <c r="K85">
        <v>2023</v>
      </c>
      <c r="L85">
        <v>18.828000000000003</v>
      </c>
      <c r="M85">
        <v>3.7656000000000001</v>
      </c>
      <c r="O85" s="38">
        <v>3816</v>
      </c>
      <c r="P85" s="38">
        <v>45695</v>
      </c>
      <c r="Q85" s="38" t="str">
        <v>Lindsey Williams</v>
      </c>
      <c r="R85" s="38" t="str">
        <v>Office Supplies</v>
      </c>
      <c r="S85" s="38" t="str">
        <v>Table</v>
      </c>
      <c r="T85" s="38">
        <v>1</v>
      </c>
      <c r="U85" s="40">
        <v>582.6</v>
      </c>
      <c r="V85" s="40">
        <v>582.6</v>
      </c>
      <c r="W85" s="38" t="str">
        <v>Low</v>
      </c>
      <c r="X85" s="38">
        <v>2025</v>
      </c>
      <c r="Y85" s="40">
        <v>524.34</v>
      </c>
      <c r="Z85" s="40">
        <v>104.86799999999999</v>
      </c>
    </row>
    <row r="86" spans="1:26">
      <c r="A86" t="s">
        <v>31</v>
      </c>
      <c r="B86">
        <v>1720</v>
      </c>
      <c r="C86" s="31">
        <v>45614</v>
      </c>
      <c r="D86" t="s">
        <v>968</v>
      </c>
      <c r="E86" t="s">
        <v>11</v>
      </c>
      <c r="F86" t="s">
        <v>29</v>
      </c>
      <c r="G86">
        <v>8</v>
      </c>
      <c r="H86">
        <v>437.76</v>
      </c>
      <c r="I86">
        <v>3502.08</v>
      </c>
      <c r="J86" t="s">
        <v>1279</v>
      </c>
      <c r="K86">
        <v>2024</v>
      </c>
      <c r="L86">
        <v>3151.8719999999998</v>
      </c>
      <c r="M86">
        <v>630.37439999999992</v>
      </c>
      <c r="O86" s="38">
        <v>3844</v>
      </c>
      <c r="P86" s="38">
        <v>45141</v>
      </c>
      <c r="Q86" s="38" t="str">
        <v>Jonathon Cook</v>
      </c>
      <c r="R86" s="38" t="str">
        <v>Furniture</v>
      </c>
      <c r="S86" s="38" t="str">
        <v>Monitor</v>
      </c>
      <c r="T86" s="38">
        <v>5</v>
      </c>
      <c r="U86" s="40">
        <v>267.22000000000003</v>
      </c>
      <c r="V86" s="40">
        <v>1336.1</v>
      </c>
      <c r="W86" s="38" t="str">
        <v>Low</v>
      </c>
      <c r="X86" s="38">
        <v>2023</v>
      </c>
      <c r="Y86" s="40">
        <v>1202.49</v>
      </c>
      <c r="Z86" s="40">
        <v>240.49799999999996</v>
      </c>
    </row>
    <row r="87" spans="1:26">
      <c r="A87" t="s">
        <v>10</v>
      </c>
      <c r="B87">
        <v>1723</v>
      </c>
      <c r="C87" s="31">
        <v>45231</v>
      </c>
      <c r="D87" t="s">
        <v>477</v>
      </c>
      <c r="E87" t="s">
        <v>20</v>
      </c>
      <c r="F87" t="s">
        <v>21</v>
      </c>
      <c r="G87">
        <v>7</v>
      </c>
      <c r="H87">
        <v>81.48</v>
      </c>
      <c r="I87">
        <v>570.36</v>
      </c>
      <c r="J87" t="s">
        <v>1279</v>
      </c>
      <c r="K87">
        <v>2023</v>
      </c>
      <c r="L87">
        <v>513.32400000000007</v>
      </c>
      <c r="M87">
        <v>102.6648</v>
      </c>
      <c r="O87" s="38">
        <v>3848</v>
      </c>
      <c r="P87" s="38">
        <v>45704</v>
      </c>
      <c r="Q87" s="38" t="str">
        <v>April Martinez</v>
      </c>
      <c r="R87" s="38" t="str">
        <v>Office Supplies</v>
      </c>
      <c r="S87" s="38" t="str">
        <v>Pen</v>
      </c>
      <c r="T87" s="38">
        <v>1</v>
      </c>
      <c r="U87" s="40">
        <v>69.66</v>
      </c>
      <c r="V87" s="40">
        <v>69.66</v>
      </c>
      <c r="W87" s="38" t="str">
        <v>Low</v>
      </c>
      <c r="X87" s="38">
        <v>2025</v>
      </c>
      <c r="Y87" s="40">
        <v>62.693999999999996</v>
      </c>
      <c r="Z87" s="40">
        <v>12.538799999999998</v>
      </c>
    </row>
    <row r="88" spans="1:26">
      <c r="A88" t="s">
        <v>31</v>
      </c>
      <c r="B88">
        <v>1730</v>
      </c>
      <c r="C88" s="31">
        <v>45639</v>
      </c>
      <c r="D88" t="s">
        <v>390</v>
      </c>
      <c r="E88" t="s">
        <v>20</v>
      </c>
      <c r="F88" t="s">
        <v>18</v>
      </c>
      <c r="G88">
        <v>9</v>
      </c>
      <c r="H88">
        <v>486.71</v>
      </c>
      <c r="I88">
        <v>4380.3899999999994</v>
      </c>
      <c r="J88" t="s">
        <v>1279</v>
      </c>
      <c r="K88">
        <v>2024</v>
      </c>
      <c r="L88">
        <v>3942.3509999999997</v>
      </c>
      <c r="M88">
        <v>788.47019999999986</v>
      </c>
      <c r="O88" s="38">
        <v>3868</v>
      </c>
      <c r="P88" s="38">
        <v>45631</v>
      </c>
      <c r="Q88" s="38" t="str">
        <v>Michaela Patel</v>
      </c>
      <c r="R88" s="38" t="str">
        <v>Office Supplies</v>
      </c>
      <c r="S88" s="38" t="str">
        <v>Table</v>
      </c>
      <c r="T88" s="38">
        <v>7</v>
      </c>
      <c r="U88" s="40">
        <v>159.55000000000001</v>
      </c>
      <c r="V88" s="40">
        <v>1116.8499999999999</v>
      </c>
      <c r="W88" s="38" t="str">
        <v>Low</v>
      </c>
      <c r="X88" s="38">
        <v>2024</v>
      </c>
      <c r="Y88" s="40">
        <v>1005.1650000000002</v>
      </c>
      <c r="Z88" s="40">
        <v>201.03299999999999</v>
      </c>
    </row>
    <row r="89" spans="1:26">
      <c r="A89" t="s">
        <v>10</v>
      </c>
      <c r="B89">
        <v>1768</v>
      </c>
      <c r="C89" s="31">
        <v>45485</v>
      </c>
      <c r="D89" t="s">
        <v>161</v>
      </c>
      <c r="E89" t="s">
        <v>11</v>
      </c>
      <c r="F89" t="s">
        <v>29</v>
      </c>
      <c r="G89">
        <v>8</v>
      </c>
      <c r="H89">
        <v>572.27</v>
      </c>
      <c r="I89">
        <v>4578.16</v>
      </c>
      <c r="J89" t="s">
        <v>1279</v>
      </c>
      <c r="K89">
        <v>2024</v>
      </c>
      <c r="L89">
        <v>4120.3440000000001</v>
      </c>
      <c r="M89">
        <v>824.0687999999999</v>
      </c>
      <c r="O89" s="38">
        <v>3921</v>
      </c>
      <c r="P89" s="38">
        <v>45138</v>
      </c>
      <c r="Q89" s="38" t="str">
        <v>Bryan Martin</v>
      </c>
      <c r="R89" s="38" t="str">
        <v>Electronics</v>
      </c>
      <c r="S89" s="38" t="str">
        <v>Monitor</v>
      </c>
      <c r="T89" s="38">
        <v>1</v>
      </c>
      <c r="U89" s="40">
        <v>491.01</v>
      </c>
      <c r="V89" s="40">
        <v>491.01</v>
      </c>
      <c r="W89" s="38" t="str">
        <v>Low</v>
      </c>
      <c r="X89" s="38">
        <v>2023</v>
      </c>
      <c r="Y89" s="40">
        <v>441.90899999999999</v>
      </c>
      <c r="Z89" s="40">
        <v>88.381799999999998</v>
      </c>
    </row>
    <row r="90" spans="1:26">
      <c r="A90" t="s">
        <v>31</v>
      </c>
      <c r="B90">
        <v>1778</v>
      </c>
      <c r="C90" s="31">
        <v>45474</v>
      </c>
      <c r="D90" t="s">
        <v>706</v>
      </c>
      <c r="E90" t="s">
        <v>14</v>
      </c>
      <c r="F90" t="s">
        <v>21</v>
      </c>
      <c r="G90">
        <v>4</v>
      </c>
      <c r="H90">
        <v>176.33</v>
      </c>
      <c r="I90">
        <v>705.32</v>
      </c>
      <c r="J90" t="s">
        <v>1279</v>
      </c>
      <c r="K90">
        <v>2024</v>
      </c>
      <c r="L90">
        <v>634.78800000000001</v>
      </c>
      <c r="M90">
        <v>126.9576</v>
      </c>
      <c r="O90" s="38">
        <v>3949</v>
      </c>
      <c r="P90" s="38">
        <v>45451</v>
      </c>
      <c r="Q90" s="38" t="str">
        <v>Walter Wu</v>
      </c>
      <c r="R90" s="38" t="str">
        <v>Furniture</v>
      </c>
      <c r="S90" s="38" t="str">
        <v>Desk</v>
      </c>
      <c r="T90" s="38">
        <v>5</v>
      </c>
      <c r="U90" s="40">
        <v>535</v>
      </c>
      <c r="V90" s="40">
        <v>2675</v>
      </c>
      <c r="W90" s="38" t="str">
        <v>Low</v>
      </c>
      <c r="X90" s="38">
        <v>2024</v>
      </c>
      <c r="Y90" s="40">
        <v>2407.5</v>
      </c>
      <c r="Z90" s="40">
        <v>481.5</v>
      </c>
    </row>
    <row r="91" spans="1:26">
      <c r="A91" t="s">
        <v>17</v>
      </c>
      <c r="B91">
        <v>1818</v>
      </c>
      <c r="C91" s="31">
        <v>45207</v>
      </c>
      <c r="D91" t="s">
        <v>323</v>
      </c>
      <c r="E91" t="s">
        <v>20</v>
      </c>
      <c r="F91" t="s">
        <v>35</v>
      </c>
      <c r="G91">
        <v>1</v>
      </c>
      <c r="H91">
        <v>636.29999999999995</v>
      </c>
      <c r="I91">
        <v>636.29999999999995</v>
      </c>
      <c r="J91" t="s">
        <v>1279</v>
      </c>
      <c r="K91">
        <v>2023</v>
      </c>
      <c r="L91">
        <v>572.66999999999996</v>
      </c>
      <c r="M91">
        <v>114.53399999999999</v>
      </c>
      <c r="O91" s="38">
        <v>3978</v>
      </c>
      <c r="P91" s="38">
        <v>45274</v>
      </c>
      <c r="Q91" s="38" t="str">
        <v>Marie Jenkins</v>
      </c>
      <c r="R91" s="38" t="str">
        <v>Office Supplies</v>
      </c>
      <c r="S91" s="38" t="str">
        <v>Laptop</v>
      </c>
      <c r="T91" s="38">
        <v>3</v>
      </c>
      <c r="U91" s="40">
        <v>963.48</v>
      </c>
      <c r="V91" s="40">
        <v>2890.44</v>
      </c>
      <c r="W91" s="38" t="str">
        <v>Low</v>
      </c>
      <c r="X91" s="38">
        <v>2023</v>
      </c>
      <c r="Y91" s="40">
        <v>2601.3960000000002</v>
      </c>
      <c r="Z91" s="40">
        <v>520.27919999999995</v>
      </c>
    </row>
    <row r="92" spans="1:26">
      <c r="A92" t="s">
        <v>25</v>
      </c>
      <c r="B92">
        <v>1822</v>
      </c>
      <c r="C92" s="31">
        <v>45029</v>
      </c>
      <c r="D92" t="s">
        <v>166</v>
      </c>
      <c r="E92" t="s">
        <v>11</v>
      </c>
      <c r="F92" t="s">
        <v>21</v>
      </c>
      <c r="G92">
        <v>8</v>
      </c>
      <c r="H92">
        <v>925.15</v>
      </c>
      <c r="I92">
        <v>7401.2</v>
      </c>
      <c r="J92" t="s">
        <v>1278</v>
      </c>
      <c r="K92">
        <v>2023</v>
      </c>
      <c r="L92">
        <v>6661.08</v>
      </c>
      <c r="M92">
        <v>1332.2159999999999</v>
      </c>
      <c r="O92" s="38">
        <v>4141</v>
      </c>
      <c r="P92" s="38">
        <v>45313</v>
      </c>
      <c r="Q92" s="38" t="str">
        <v>Joan Griffith</v>
      </c>
      <c r="R92" s="38" t="str">
        <v>Office Supplies</v>
      </c>
      <c r="S92" s="38" t="str">
        <v>Table</v>
      </c>
      <c r="T92" s="38">
        <v>3</v>
      </c>
      <c r="U92" s="40">
        <v>16.32</v>
      </c>
      <c r="V92" s="40">
        <v>48.96</v>
      </c>
      <c r="W92" s="38" t="str">
        <v>Low</v>
      </c>
      <c r="X92" s="38">
        <v>2024</v>
      </c>
      <c r="Y92" s="40">
        <v>44.064</v>
      </c>
      <c r="Z92" s="40">
        <v>8.8127999999999993</v>
      </c>
    </row>
    <row r="93" spans="1:26">
      <c r="A93" t="s">
        <v>10</v>
      </c>
      <c r="B93">
        <v>1836</v>
      </c>
      <c r="C93" s="31">
        <v>45094</v>
      </c>
      <c r="D93" t="s">
        <v>464</v>
      </c>
      <c r="E93" t="s">
        <v>20</v>
      </c>
      <c r="F93" t="s">
        <v>35</v>
      </c>
      <c r="G93">
        <v>3</v>
      </c>
      <c r="H93">
        <v>343.53</v>
      </c>
      <c r="I93">
        <v>1030.5899999999999</v>
      </c>
      <c r="J93" t="s">
        <v>1279</v>
      </c>
      <c r="K93">
        <v>2023</v>
      </c>
      <c r="L93">
        <v>927.53099999999995</v>
      </c>
      <c r="M93">
        <v>185.50619999999998</v>
      </c>
      <c r="O93" s="38">
        <v>4146</v>
      </c>
      <c r="P93" s="38">
        <v>45471</v>
      </c>
      <c r="Q93" s="38" t="str">
        <v>Sara Wagner</v>
      </c>
      <c r="R93" s="38" t="str">
        <v>Electronics</v>
      </c>
      <c r="S93" s="38" t="str">
        <v>Chair</v>
      </c>
      <c r="T93" s="38">
        <v>8</v>
      </c>
      <c r="U93" s="40">
        <v>51.53</v>
      </c>
      <c r="V93" s="40">
        <v>412.24</v>
      </c>
      <c r="W93" s="38" t="str">
        <v>Low</v>
      </c>
      <c r="X93" s="38">
        <v>2024</v>
      </c>
      <c r="Y93" s="40">
        <v>371.01600000000002</v>
      </c>
      <c r="Z93" s="40">
        <v>74.203199999999995</v>
      </c>
    </row>
    <row r="94" spans="1:26">
      <c r="A94" t="s">
        <v>25</v>
      </c>
      <c r="B94">
        <v>1841</v>
      </c>
      <c r="C94" s="31">
        <v>45240</v>
      </c>
      <c r="D94" t="s">
        <v>156</v>
      </c>
      <c r="E94" t="s">
        <v>14</v>
      </c>
      <c r="F94" t="s">
        <v>43</v>
      </c>
      <c r="G94">
        <v>4</v>
      </c>
      <c r="H94">
        <v>944.62</v>
      </c>
      <c r="I94">
        <v>3778.48</v>
      </c>
      <c r="J94" t="s">
        <v>1279</v>
      </c>
      <c r="K94">
        <v>2023</v>
      </c>
      <c r="L94">
        <v>3400.6320000000001</v>
      </c>
      <c r="M94">
        <v>680.12639999999999</v>
      </c>
      <c r="O94" s="38">
        <v>4175</v>
      </c>
      <c r="P94" s="38">
        <v>45035</v>
      </c>
      <c r="Q94" s="38" t="str">
        <v>Shane Hunter DDS</v>
      </c>
      <c r="R94" s="38" t="str">
        <v>Office Supplies</v>
      </c>
      <c r="S94" s="38" t="str">
        <v>Printer</v>
      </c>
      <c r="T94" s="38">
        <v>7</v>
      </c>
      <c r="U94" s="40">
        <v>51.26</v>
      </c>
      <c r="V94" s="40">
        <v>358.82</v>
      </c>
      <c r="W94" s="38" t="str">
        <v>Low</v>
      </c>
      <c r="X94" s="38">
        <v>2023</v>
      </c>
      <c r="Y94" s="40">
        <v>322.93799999999999</v>
      </c>
      <c r="Z94" s="40">
        <v>64.587599999999995</v>
      </c>
    </row>
    <row r="95" spans="1:26">
      <c r="A95" t="s">
        <v>17</v>
      </c>
      <c r="B95">
        <v>1844</v>
      </c>
      <c r="C95" s="31">
        <v>45533</v>
      </c>
      <c r="D95" t="s">
        <v>442</v>
      </c>
      <c r="E95" t="s">
        <v>11</v>
      </c>
      <c r="F95" t="s">
        <v>26</v>
      </c>
      <c r="G95">
        <v>4</v>
      </c>
      <c r="H95">
        <v>545.88</v>
      </c>
      <c r="I95">
        <v>2183.52</v>
      </c>
      <c r="J95" t="s">
        <v>1279</v>
      </c>
      <c r="K95">
        <v>2024</v>
      </c>
      <c r="L95">
        <v>1965.1680000000001</v>
      </c>
      <c r="M95">
        <v>393.03359999999998</v>
      </c>
      <c r="O95" s="38">
        <v>4192</v>
      </c>
      <c r="P95" s="38">
        <v>45558</v>
      </c>
      <c r="Q95" s="38" t="str">
        <v>Jonathan Espinoza</v>
      </c>
      <c r="R95" s="38" t="str">
        <v>Office Supplies</v>
      </c>
      <c r="S95" s="38" t="str">
        <v>Monitor</v>
      </c>
      <c r="T95" s="38">
        <v>8</v>
      </c>
      <c r="U95" s="40">
        <v>76.680000000000007</v>
      </c>
      <c r="V95" s="40">
        <v>613.44000000000005</v>
      </c>
      <c r="W95" s="38" t="str">
        <v>Low</v>
      </c>
      <c r="X95" s="38">
        <v>2024</v>
      </c>
      <c r="Y95" s="40">
        <v>552.09600000000012</v>
      </c>
      <c r="Z95" s="40">
        <v>110.4192</v>
      </c>
    </row>
    <row r="96" spans="1:26">
      <c r="A96" t="s">
        <v>25</v>
      </c>
      <c r="B96">
        <v>1845</v>
      </c>
      <c r="C96" s="31">
        <v>45428</v>
      </c>
      <c r="D96" t="s">
        <v>748</v>
      </c>
      <c r="E96" t="s">
        <v>20</v>
      </c>
      <c r="F96" t="s">
        <v>29</v>
      </c>
      <c r="G96">
        <v>8</v>
      </c>
      <c r="H96">
        <v>339.67</v>
      </c>
      <c r="I96">
        <v>2717.36</v>
      </c>
      <c r="J96" t="s">
        <v>1279</v>
      </c>
      <c r="K96">
        <v>2024</v>
      </c>
      <c r="L96">
        <v>2445.6240000000003</v>
      </c>
      <c r="M96">
        <v>489.12479999999999</v>
      </c>
      <c r="O96" s="38">
        <v>4367</v>
      </c>
      <c r="P96" s="38">
        <v>45614</v>
      </c>
      <c r="Q96" s="38" t="str">
        <v>David Davis</v>
      </c>
      <c r="R96" s="38" t="str">
        <v>Furniture</v>
      </c>
      <c r="S96" s="38" t="str">
        <v>Laptop</v>
      </c>
      <c r="T96" s="38">
        <v>9</v>
      </c>
      <c r="U96" s="40">
        <v>901.02</v>
      </c>
      <c r="V96" s="40">
        <v>8109.18</v>
      </c>
      <c r="W96" s="38" t="str">
        <v>High</v>
      </c>
      <c r="X96" s="38">
        <v>2024</v>
      </c>
      <c r="Y96" s="40">
        <v>7298.2619999999997</v>
      </c>
      <c r="Z96" s="40">
        <v>1459.6523999999999</v>
      </c>
    </row>
    <row r="97" spans="1:26">
      <c r="A97" t="s">
        <v>25</v>
      </c>
      <c r="B97">
        <v>1847</v>
      </c>
      <c r="C97" s="31">
        <v>45653</v>
      </c>
      <c r="D97" t="s">
        <v>345</v>
      </c>
      <c r="E97" t="s">
        <v>11</v>
      </c>
      <c r="F97" t="s">
        <v>12</v>
      </c>
      <c r="G97">
        <v>6</v>
      </c>
      <c r="H97">
        <v>772.7</v>
      </c>
      <c r="I97">
        <v>4636.2000000000007</v>
      </c>
      <c r="J97" t="s">
        <v>1279</v>
      </c>
      <c r="K97">
        <v>2024</v>
      </c>
      <c r="L97">
        <v>4172.58</v>
      </c>
      <c r="M97">
        <v>834.51600000000008</v>
      </c>
      <c r="O97" s="38">
        <v>4373</v>
      </c>
      <c r="P97" s="38">
        <v>45636</v>
      </c>
      <c r="Q97" s="38" t="str">
        <v>Teresa Underwood</v>
      </c>
      <c r="R97" s="38" t="str">
        <v>Electronics</v>
      </c>
      <c r="S97" s="38" t="str">
        <v>Chair</v>
      </c>
      <c r="T97" s="38">
        <v>6</v>
      </c>
      <c r="U97" s="40">
        <v>683.43</v>
      </c>
      <c r="V97" s="40">
        <v>4100.58</v>
      </c>
      <c r="W97" s="38" t="str">
        <v>Low</v>
      </c>
      <c r="X97" s="38">
        <v>2024</v>
      </c>
      <c r="Y97" s="40">
        <v>3690.5219999999999</v>
      </c>
      <c r="Z97" s="40">
        <v>738.10439999999994</v>
      </c>
    </row>
    <row r="98" spans="1:26">
      <c r="A98" t="s">
        <v>25</v>
      </c>
      <c r="B98">
        <v>1848</v>
      </c>
      <c r="C98" s="31">
        <v>45400</v>
      </c>
      <c r="D98" t="s">
        <v>259</v>
      </c>
      <c r="E98" t="s">
        <v>20</v>
      </c>
      <c r="F98" t="s">
        <v>21</v>
      </c>
      <c r="G98">
        <v>2</v>
      </c>
      <c r="H98">
        <v>878.69</v>
      </c>
      <c r="I98">
        <v>1757.38</v>
      </c>
      <c r="J98" t="s">
        <v>1279</v>
      </c>
      <c r="K98">
        <v>2024</v>
      </c>
      <c r="L98">
        <v>1581.6420000000001</v>
      </c>
      <c r="M98">
        <v>316.32839999999999</v>
      </c>
      <c r="O98" s="38">
        <v>4375</v>
      </c>
      <c r="P98" s="38">
        <v>45067</v>
      </c>
      <c r="Q98" s="38" t="str">
        <v>Charles Flowers</v>
      </c>
      <c r="R98" s="38" t="str">
        <v>Electronics</v>
      </c>
      <c r="S98" s="38" t="str">
        <v>Chair</v>
      </c>
      <c r="T98" s="38">
        <v>8</v>
      </c>
      <c r="U98" s="40">
        <v>971.68</v>
      </c>
      <c r="V98" s="40">
        <v>7773.44</v>
      </c>
      <c r="W98" s="38" t="str">
        <v>High</v>
      </c>
      <c r="X98" s="38">
        <v>2023</v>
      </c>
      <c r="Y98" s="40">
        <v>6996.0959999999995</v>
      </c>
      <c r="Z98" s="40">
        <v>1399.2191999999998</v>
      </c>
    </row>
    <row r="99" spans="1:26">
      <c r="A99" t="s">
        <v>10</v>
      </c>
      <c r="B99">
        <v>1849</v>
      </c>
      <c r="C99" s="31">
        <v>45616</v>
      </c>
      <c r="D99" t="s">
        <v>222</v>
      </c>
      <c r="E99" t="s">
        <v>14</v>
      </c>
      <c r="F99" t="s">
        <v>35</v>
      </c>
      <c r="G99">
        <v>8</v>
      </c>
      <c r="H99">
        <v>950.46</v>
      </c>
      <c r="I99">
        <v>7603.68</v>
      </c>
      <c r="J99" t="s">
        <v>1278</v>
      </c>
      <c r="K99">
        <v>2024</v>
      </c>
      <c r="L99">
        <v>6843.3120000000008</v>
      </c>
      <c r="M99">
        <v>1368.6623999999999</v>
      </c>
      <c r="O99" s="38">
        <v>4385</v>
      </c>
      <c r="P99" s="38">
        <v>45047</v>
      </c>
      <c r="Q99" s="38" t="str">
        <v>Daniel Morgan</v>
      </c>
      <c r="R99" s="38" t="str">
        <v>Furniture</v>
      </c>
      <c r="S99" s="38" t="str">
        <v>Pen</v>
      </c>
      <c r="T99" s="38">
        <v>4</v>
      </c>
      <c r="U99" s="40">
        <v>358.11</v>
      </c>
      <c r="V99" s="40">
        <v>1432.44</v>
      </c>
      <c r="W99" s="38" t="str">
        <v>Low</v>
      </c>
      <c r="X99" s="38">
        <v>2023</v>
      </c>
      <c r="Y99" s="40">
        <v>1289.1960000000001</v>
      </c>
      <c r="Z99" s="40">
        <v>257.83920000000001</v>
      </c>
    </row>
    <row r="100" spans="1:26">
      <c r="A100" t="s">
        <v>25</v>
      </c>
      <c r="B100">
        <v>1854</v>
      </c>
      <c r="C100" s="31">
        <v>45571</v>
      </c>
      <c r="D100" t="s">
        <v>1002</v>
      </c>
      <c r="E100" t="s">
        <v>20</v>
      </c>
      <c r="F100" t="s">
        <v>43</v>
      </c>
      <c r="G100">
        <v>1</v>
      </c>
      <c r="H100">
        <v>594.44000000000005</v>
      </c>
      <c r="I100">
        <v>594.44000000000005</v>
      </c>
      <c r="J100" t="s">
        <v>1279</v>
      </c>
      <c r="K100">
        <v>2024</v>
      </c>
      <c r="L100">
        <v>534.99600000000009</v>
      </c>
      <c r="M100">
        <v>106.9992</v>
      </c>
      <c r="O100" s="38">
        <v>4449</v>
      </c>
      <c r="P100" s="38">
        <v>45436</v>
      </c>
      <c r="Q100" s="38" t="str">
        <v>Danielle Hebert</v>
      </c>
      <c r="R100" s="38" t="str">
        <v>Electronics</v>
      </c>
      <c r="S100" s="38" t="str">
        <v>Printer</v>
      </c>
      <c r="T100" s="38">
        <v>8</v>
      </c>
      <c r="U100" s="40">
        <v>869.94</v>
      </c>
      <c r="V100" s="40">
        <v>6959.52</v>
      </c>
      <c r="W100" s="38" t="str">
        <v>High</v>
      </c>
      <c r="X100" s="38">
        <v>2024</v>
      </c>
      <c r="Y100" s="40">
        <v>6263.5680000000002</v>
      </c>
      <c r="Z100" s="40">
        <v>1252.7136</v>
      </c>
    </row>
    <row r="101" spans="1:26">
      <c r="A101" t="s">
        <v>25</v>
      </c>
      <c r="B101">
        <v>1858</v>
      </c>
      <c r="C101" s="31">
        <v>45488</v>
      </c>
      <c r="D101" t="s">
        <v>276</v>
      </c>
      <c r="E101" t="s">
        <v>11</v>
      </c>
      <c r="F101" t="s">
        <v>12</v>
      </c>
      <c r="G101">
        <v>1</v>
      </c>
      <c r="H101">
        <v>686.43</v>
      </c>
      <c r="I101">
        <v>686.43</v>
      </c>
      <c r="J101" t="s">
        <v>1279</v>
      </c>
      <c r="K101">
        <v>2024</v>
      </c>
      <c r="L101">
        <v>617.78699999999992</v>
      </c>
      <c r="M101">
        <v>123.55739999999999</v>
      </c>
      <c r="O101" s="38">
        <v>4461</v>
      </c>
      <c r="P101" s="38">
        <v>45101</v>
      </c>
      <c r="Q101" s="38" t="str">
        <v>Jordan Williams</v>
      </c>
      <c r="R101" s="38" t="str">
        <v>Office Supplies</v>
      </c>
      <c r="S101" s="38" t="str">
        <v>Notebook</v>
      </c>
      <c r="T101" s="38">
        <v>9</v>
      </c>
      <c r="U101" s="40">
        <v>727.1</v>
      </c>
      <c r="V101" s="40">
        <v>6543.9000000000005</v>
      </c>
      <c r="W101" s="38" t="str">
        <v>High</v>
      </c>
      <c r="X101" s="38">
        <v>2023</v>
      </c>
      <c r="Y101" s="40">
        <v>5889.51</v>
      </c>
      <c r="Z101" s="40">
        <v>1177.902</v>
      </c>
    </row>
    <row r="102" spans="1:26">
      <c r="A102" t="s">
        <v>10</v>
      </c>
      <c r="B102">
        <v>1871</v>
      </c>
      <c r="C102" s="31">
        <v>45126</v>
      </c>
      <c r="D102" t="s">
        <v>980</v>
      </c>
      <c r="E102" t="s">
        <v>14</v>
      </c>
      <c r="F102" t="s">
        <v>12</v>
      </c>
      <c r="G102">
        <v>3</v>
      </c>
      <c r="H102">
        <v>919.74</v>
      </c>
      <c r="I102">
        <v>2759.22</v>
      </c>
      <c r="J102" t="s">
        <v>1279</v>
      </c>
      <c r="K102">
        <v>2023</v>
      </c>
      <c r="L102">
        <v>2483.2980000000002</v>
      </c>
      <c r="M102">
        <v>496.65959999999995</v>
      </c>
      <c r="O102" s="38">
        <v>4499</v>
      </c>
      <c r="P102" s="38">
        <v>45341</v>
      </c>
      <c r="Q102" s="38" t="str">
        <v>John Roberts</v>
      </c>
      <c r="R102" s="38" t="str">
        <v>Electronics</v>
      </c>
      <c r="S102" s="38" t="str">
        <v>Monitor</v>
      </c>
      <c r="T102" s="38">
        <v>2</v>
      </c>
      <c r="U102" s="40">
        <v>787.17</v>
      </c>
      <c r="V102" s="40">
        <v>1574.34</v>
      </c>
      <c r="W102" s="38" t="str">
        <v>Low</v>
      </c>
      <c r="X102" s="38">
        <v>2024</v>
      </c>
      <c r="Y102" s="40">
        <v>1416.9059999999999</v>
      </c>
      <c r="Z102" s="40">
        <v>283.38119999999998</v>
      </c>
    </row>
    <row r="103" spans="1:26">
      <c r="A103" t="s">
        <v>25</v>
      </c>
      <c r="B103">
        <v>1877</v>
      </c>
      <c r="C103" s="31">
        <v>45194</v>
      </c>
      <c r="D103" t="s">
        <v>41</v>
      </c>
      <c r="E103" t="s">
        <v>20</v>
      </c>
      <c r="F103" t="s">
        <v>29</v>
      </c>
      <c r="G103">
        <v>2</v>
      </c>
      <c r="H103">
        <v>22.87</v>
      </c>
      <c r="I103">
        <v>45.74</v>
      </c>
      <c r="J103" t="s">
        <v>1279</v>
      </c>
      <c r="K103">
        <v>2023</v>
      </c>
      <c r="L103">
        <v>41.166000000000004</v>
      </c>
      <c r="M103">
        <v>8.2332000000000001</v>
      </c>
      <c r="O103" s="38">
        <v>4505</v>
      </c>
      <c r="P103" s="38">
        <v>45686</v>
      </c>
      <c r="Q103" s="38" t="str">
        <v>Danny Burns</v>
      </c>
      <c r="R103" s="38" t="str">
        <v>Furniture</v>
      </c>
      <c r="S103" s="38" t="str">
        <v>Printer</v>
      </c>
      <c r="T103" s="38">
        <v>5</v>
      </c>
      <c r="U103" s="40">
        <v>175.94</v>
      </c>
      <c r="V103" s="40">
        <v>879.7</v>
      </c>
      <c r="W103" s="38" t="str">
        <v>Low</v>
      </c>
      <c r="X103" s="38">
        <v>2025</v>
      </c>
      <c r="Y103" s="40">
        <v>791.73</v>
      </c>
      <c r="Z103" s="40">
        <v>158.346</v>
      </c>
    </row>
    <row r="104" spans="1:26">
      <c r="A104" t="s">
        <v>17</v>
      </c>
      <c r="B104">
        <v>1905</v>
      </c>
      <c r="C104" s="31">
        <v>45271</v>
      </c>
      <c r="D104" t="s">
        <v>924</v>
      </c>
      <c r="E104" t="s">
        <v>20</v>
      </c>
      <c r="F104" t="s">
        <v>35</v>
      </c>
      <c r="G104">
        <v>9</v>
      </c>
      <c r="H104">
        <v>93.94</v>
      </c>
      <c r="I104">
        <v>845.46</v>
      </c>
      <c r="J104" t="s">
        <v>1279</v>
      </c>
      <c r="K104">
        <v>2023</v>
      </c>
      <c r="L104">
        <v>760.9140000000001</v>
      </c>
      <c r="M104">
        <v>152.18280000000001</v>
      </c>
      <c r="O104" s="38">
        <v>4511</v>
      </c>
      <c r="P104" s="38">
        <v>45351</v>
      </c>
      <c r="Q104" s="38" t="str">
        <v>Justin Smith</v>
      </c>
      <c r="R104" s="38" t="str">
        <v>Electronics</v>
      </c>
      <c r="S104" s="38" t="str">
        <v>Pen</v>
      </c>
      <c r="T104" s="38">
        <v>3</v>
      </c>
      <c r="U104" s="40">
        <v>87.79</v>
      </c>
      <c r="V104" s="40">
        <v>263.37</v>
      </c>
      <c r="W104" s="38" t="str">
        <v>Low</v>
      </c>
      <c r="X104" s="38">
        <v>2024</v>
      </c>
      <c r="Y104" s="40">
        <v>237.03300000000002</v>
      </c>
      <c r="Z104" s="40">
        <v>47.406599999999997</v>
      </c>
    </row>
    <row r="105" spans="1:26">
      <c r="A105" t="s">
        <v>31</v>
      </c>
      <c r="B105">
        <v>1909</v>
      </c>
      <c r="C105" s="31">
        <v>45548</v>
      </c>
      <c r="D105" t="s">
        <v>656</v>
      </c>
      <c r="E105" t="s">
        <v>14</v>
      </c>
      <c r="F105" t="s">
        <v>21</v>
      </c>
      <c r="G105">
        <v>5</v>
      </c>
      <c r="H105">
        <v>935.09</v>
      </c>
      <c r="I105">
        <v>4675.45</v>
      </c>
      <c r="J105" t="s">
        <v>1279</v>
      </c>
      <c r="K105">
        <v>2024</v>
      </c>
      <c r="L105">
        <v>4207.9049999999997</v>
      </c>
      <c r="M105">
        <v>841.5809999999999</v>
      </c>
      <c r="O105" s="38">
        <v>4524</v>
      </c>
      <c r="P105" s="38">
        <v>45623</v>
      </c>
      <c r="Q105" s="38" t="str">
        <v>Crystal Rose</v>
      </c>
      <c r="R105" s="38" t="str">
        <v>Office Supplies</v>
      </c>
      <c r="S105" s="38" t="str">
        <v>Printer</v>
      </c>
      <c r="T105" s="38">
        <v>9</v>
      </c>
      <c r="U105" s="40">
        <v>513.28</v>
      </c>
      <c r="V105" s="40">
        <v>4619.5200000000004</v>
      </c>
      <c r="W105" s="38" t="str">
        <v>Low</v>
      </c>
      <c r="X105" s="38">
        <v>2024</v>
      </c>
      <c r="Y105" s="40">
        <v>4157.5680000000002</v>
      </c>
      <c r="Z105" s="40">
        <v>831.5136</v>
      </c>
    </row>
    <row r="106" spans="1:26">
      <c r="A106" t="s">
        <v>31</v>
      </c>
      <c r="B106">
        <v>1920</v>
      </c>
      <c r="C106" s="31">
        <v>45708</v>
      </c>
      <c r="D106" t="s">
        <v>48</v>
      </c>
      <c r="E106" t="s">
        <v>14</v>
      </c>
      <c r="F106" t="s">
        <v>15</v>
      </c>
      <c r="G106">
        <v>3</v>
      </c>
      <c r="H106">
        <v>427.21</v>
      </c>
      <c r="I106">
        <v>1281.6300000000001</v>
      </c>
      <c r="J106" t="s">
        <v>1279</v>
      </c>
      <c r="K106">
        <v>2025</v>
      </c>
      <c r="L106">
        <v>1153.4669999999999</v>
      </c>
      <c r="M106">
        <v>230.6934</v>
      </c>
      <c r="O106" s="38">
        <v>4541</v>
      </c>
      <c r="P106" s="38">
        <v>45588</v>
      </c>
      <c r="Q106" s="38" t="str">
        <v>Andre Gutierrez Jr.</v>
      </c>
      <c r="R106" s="38" t="str">
        <v>Furniture</v>
      </c>
      <c r="S106" s="38" t="str">
        <v>Monitor</v>
      </c>
      <c r="T106" s="38">
        <v>9</v>
      </c>
      <c r="U106" s="40">
        <v>466.86</v>
      </c>
      <c r="V106" s="40">
        <v>4201.74</v>
      </c>
      <c r="W106" s="38" t="str">
        <v>Low</v>
      </c>
      <c r="X106" s="38">
        <v>2024</v>
      </c>
      <c r="Y106" s="40">
        <v>3781.5660000000003</v>
      </c>
      <c r="Z106" s="40">
        <v>756.31319999999994</v>
      </c>
    </row>
    <row r="107" spans="1:26">
      <c r="A107" t="s">
        <v>17</v>
      </c>
      <c r="B107">
        <v>1921</v>
      </c>
      <c r="C107" s="31">
        <v>45032</v>
      </c>
      <c r="D107" t="s">
        <v>1248</v>
      </c>
      <c r="E107" t="s">
        <v>14</v>
      </c>
      <c r="F107" t="s">
        <v>35</v>
      </c>
      <c r="G107">
        <v>6</v>
      </c>
      <c r="H107">
        <v>739.98</v>
      </c>
      <c r="I107">
        <v>4439.88</v>
      </c>
      <c r="J107" t="s">
        <v>1279</v>
      </c>
      <c r="K107">
        <v>2023</v>
      </c>
      <c r="L107">
        <v>3995.8920000000007</v>
      </c>
      <c r="M107">
        <v>799.17840000000001</v>
      </c>
      <c r="O107" s="38">
        <v>4578</v>
      </c>
      <c r="P107" s="38">
        <v>45125</v>
      </c>
      <c r="Q107" s="38" t="str">
        <v>Michelle Tyler</v>
      </c>
      <c r="R107" s="38" t="str">
        <v>Furniture</v>
      </c>
      <c r="S107" s="38" t="str">
        <v>Printer</v>
      </c>
      <c r="T107" s="38">
        <v>3</v>
      </c>
      <c r="U107" s="40">
        <v>809.77</v>
      </c>
      <c r="V107" s="40">
        <v>2429.31</v>
      </c>
      <c r="W107" s="38" t="str">
        <v>Low</v>
      </c>
      <c r="X107" s="38">
        <v>2023</v>
      </c>
      <c r="Y107" s="40">
        <v>2186.3789999999999</v>
      </c>
      <c r="Z107" s="40">
        <v>437.27579999999995</v>
      </c>
    </row>
    <row r="108" spans="1:26">
      <c r="A108" t="s">
        <v>17</v>
      </c>
      <c r="B108">
        <v>1933</v>
      </c>
      <c r="C108" s="31">
        <v>45372</v>
      </c>
      <c r="D108" t="s">
        <v>651</v>
      </c>
      <c r="E108" t="s">
        <v>20</v>
      </c>
      <c r="F108" t="s">
        <v>29</v>
      </c>
      <c r="G108">
        <v>1</v>
      </c>
      <c r="H108">
        <v>651</v>
      </c>
      <c r="I108">
        <v>651</v>
      </c>
      <c r="J108" t="s">
        <v>1279</v>
      </c>
      <c r="K108">
        <v>2024</v>
      </c>
      <c r="L108">
        <v>585.9</v>
      </c>
      <c r="M108">
        <v>117.17999999999999</v>
      </c>
      <c r="O108" s="38">
        <v>4610</v>
      </c>
      <c r="P108" s="38">
        <v>45629</v>
      </c>
      <c r="Q108" s="38" t="str">
        <v>Kenneth Beck</v>
      </c>
      <c r="R108" s="38" t="str">
        <v>Furniture</v>
      </c>
      <c r="S108" s="38" t="str">
        <v>Table</v>
      </c>
      <c r="T108" s="38">
        <v>5</v>
      </c>
      <c r="U108" s="40">
        <v>158.66999999999999</v>
      </c>
      <c r="V108" s="40">
        <v>793.34999999999991</v>
      </c>
      <c r="W108" s="38" t="str">
        <v>Low</v>
      </c>
      <c r="X108" s="38">
        <v>2024</v>
      </c>
      <c r="Y108" s="40">
        <v>714.01499999999999</v>
      </c>
      <c r="Z108" s="40">
        <v>142.80299999999997</v>
      </c>
    </row>
    <row r="109" spans="1:26">
      <c r="A109" t="s">
        <v>10</v>
      </c>
      <c r="B109">
        <v>1936</v>
      </c>
      <c r="C109" s="31">
        <v>45489</v>
      </c>
      <c r="D109" t="s">
        <v>316</v>
      </c>
      <c r="E109" t="s">
        <v>14</v>
      </c>
      <c r="F109" t="s">
        <v>35</v>
      </c>
      <c r="G109">
        <v>2</v>
      </c>
      <c r="H109">
        <v>544.59</v>
      </c>
      <c r="I109">
        <v>1089.18</v>
      </c>
      <c r="J109" t="s">
        <v>1279</v>
      </c>
      <c r="K109">
        <v>2024</v>
      </c>
      <c r="L109">
        <v>980.26200000000006</v>
      </c>
      <c r="M109">
        <v>196.05240000000001</v>
      </c>
      <c r="O109" s="38">
        <v>4678</v>
      </c>
      <c r="P109" s="38">
        <v>45415</v>
      </c>
      <c r="Q109" s="38" t="str">
        <v>Stacy Phillips</v>
      </c>
      <c r="R109" s="38" t="str">
        <v>Office Supplies</v>
      </c>
      <c r="S109" s="38" t="str">
        <v>Printer</v>
      </c>
      <c r="T109" s="38">
        <v>8</v>
      </c>
      <c r="U109" s="40">
        <v>725.04</v>
      </c>
      <c r="V109" s="40">
        <v>5800.32</v>
      </c>
      <c r="W109" s="38" t="str">
        <v>High</v>
      </c>
      <c r="X109" s="38">
        <v>2024</v>
      </c>
      <c r="Y109" s="40">
        <v>5220.2879999999996</v>
      </c>
      <c r="Z109" s="40">
        <v>1044.0575999999999</v>
      </c>
    </row>
    <row r="110" spans="1:26">
      <c r="A110" t="s">
        <v>17</v>
      </c>
      <c r="B110">
        <v>1941</v>
      </c>
      <c r="C110" s="31">
        <v>45127</v>
      </c>
      <c r="D110" t="s">
        <v>241</v>
      </c>
      <c r="E110" t="s">
        <v>14</v>
      </c>
      <c r="F110" t="s">
        <v>43</v>
      </c>
      <c r="G110">
        <v>3</v>
      </c>
      <c r="H110">
        <v>356.62</v>
      </c>
      <c r="I110">
        <v>1069.8599999999999</v>
      </c>
      <c r="J110" t="s">
        <v>1279</v>
      </c>
      <c r="K110">
        <v>2023</v>
      </c>
      <c r="L110">
        <v>962.87400000000002</v>
      </c>
      <c r="M110">
        <v>192.57479999999998</v>
      </c>
      <c r="O110" s="38">
        <v>4686</v>
      </c>
      <c r="P110" s="38">
        <v>45062</v>
      </c>
      <c r="Q110" s="38" t="str">
        <v>Aaron Griffin</v>
      </c>
      <c r="R110" s="38" t="str">
        <v>Electronics</v>
      </c>
      <c r="S110" s="38" t="str">
        <v>Printer</v>
      </c>
      <c r="T110" s="38">
        <v>6</v>
      </c>
      <c r="U110" s="40">
        <v>852.69</v>
      </c>
      <c r="V110" s="40">
        <v>5116.1400000000003</v>
      </c>
      <c r="W110" s="38" t="str">
        <v>High</v>
      </c>
      <c r="X110" s="38">
        <v>2023</v>
      </c>
      <c r="Y110" s="40">
        <v>4604.5259999999998</v>
      </c>
      <c r="Z110" s="40">
        <v>920.90520000000004</v>
      </c>
    </row>
    <row r="111" spans="1:26">
      <c r="A111" t="s">
        <v>25</v>
      </c>
      <c r="B111">
        <v>1946</v>
      </c>
      <c r="C111" s="31">
        <v>45265</v>
      </c>
      <c r="D111" t="s">
        <v>566</v>
      </c>
      <c r="E111" t="s">
        <v>11</v>
      </c>
      <c r="F111" t="s">
        <v>26</v>
      </c>
      <c r="G111">
        <v>6</v>
      </c>
      <c r="H111">
        <v>520.44000000000005</v>
      </c>
      <c r="I111">
        <v>3122.64</v>
      </c>
      <c r="J111" t="s">
        <v>1279</v>
      </c>
      <c r="K111">
        <v>2023</v>
      </c>
      <c r="L111">
        <v>2810.3760000000002</v>
      </c>
      <c r="M111">
        <v>562.0752</v>
      </c>
      <c r="O111" s="38">
        <v>4750</v>
      </c>
      <c r="P111" s="38">
        <v>45729</v>
      </c>
      <c r="Q111" s="38" t="str">
        <v>Derek Rodriguez</v>
      </c>
      <c r="R111" s="38" t="str">
        <v>Furniture</v>
      </c>
      <c r="S111" s="38" t="str">
        <v>Chair</v>
      </c>
      <c r="T111" s="38">
        <v>2</v>
      </c>
      <c r="U111" s="40">
        <v>765.97</v>
      </c>
      <c r="V111" s="40">
        <v>1531.94</v>
      </c>
      <c r="W111" s="38" t="str">
        <v>Low</v>
      </c>
      <c r="X111" s="38">
        <v>2025</v>
      </c>
      <c r="Y111" s="40">
        <v>1378.7460000000001</v>
      </c>
      <c r="Z111" s="40">
        <v>275.74919999999997</v>
      </c>
    </row>
    <row r="112" spans="1:26">
      <c r="A112" t="s">
        <v>10</v>
      </c>
      <c r="B112">
        <v>1967</v>
      </c>
      <c r="C112" s="31">
        <v>45615</v>
      </c>
      <c r="D112" t="s">
        <v>304</v>
      </c>
      <c r="E112" t="s">
        <v>20</v>
      </c>
      <c r="F112" t="s">
        <v>35</v>
      </c>
      <c r="G112">
        <v>3</v>
      </c>
      <c r="H112">
        <v>341.77</v>
      </c>
      <c r="I112">
        <v>1025.31</v>
      </c>
      <c r="J112" t="s">
        <v>1279</v>
      </c>
      <c r="K112">
        <v>2024</v>
      </c>
      <c r="L112">
        <v>922.779</v>
      </c>
      <c r="M112">
        <v>184.55579999999998</v>
      </c>
      <c r="O112" s="38">
        <v>4854</v>
      </c>
      <c r="P112" s="38">
        <v>45243</v>
      </c>
      <c r="Q112" s="38" t="str">
        <v>Olivia Fernandez</v>
      </c>
      <c r="R112" s="38" t="str">
        <v>Electronics</v>
      </c>
      <c r="S112" s="38" t="str">
        <v>Laptop</v>
      </c>
      <c r="T112" s="38">
        <v>1</v>
      </c>
      <c r="U112" s="40">
        <v>562.21</v>
      </c>
      <c r="V112" s="40">
        <v>562.21</v>
      </c>
      <c r="W112" s="38" t="str">
        <v>Low</v>
      </c>
      <c r="X112" s="38">
        <v>2023</v>
      </c>
      <c r="Y112" s="40">
        <v>505.98900000000003</v>
      </c>
      <c r="Z112" s="40">
        <v>101.1978</v>
      </c>
    </row>
    <row r="113" spans="1:26">
      <c r="A113" t="s">
        <v>31</v>
      </c>
      <c r="B113">
        <v>1986</v>
      </c>
      <c r="C113" s="31">
        <v>45044</v>
      </c>
      <c r="D113" t="s">
        <v>608</v>
      </c>
      <c r="E113" t="s">
        <v>11</v>
      </c>
      <c r="F113" t="s">
        <v>29</v>
      </c>
      <c r="G113">
        <v>5</v>
      </c>
      <c r="H113">
        <v>410.1</v>
      </c>
      <c r="I113">
        <v>2050.5</v>
      </c>
      <c r="J113" t="s">
        <v>1279</v>
      </c>
      <c r="K113">
        <v>2023</v>
      </c>
      <c r="L113">
        <v>1845.4500000000003</v>
      </c>
      <c r="M113">
        <v>369.09</v>
      </c>
      <c r="O113" s="38">
        <v>4891</v>
      </c>
      <c r="P113" s="38">
        <v>45055</v>
      </c>
      <c r="Q113" s="38" t="str">
        <v>Abigail Sullivan</v>
      </c>
      <c r="R113" s="38" t="str">
        <v>Electronics</v>
      </c>
      <c r="S113" s="38" t="str">
        <v>Printer</v>
      </c>
      <c r="T113" s="38">
        <v>9</v>
      </c>
      <c r="U113" s="40">
        <v>635.24</v>
      </c>
      <c r="V113" s="40">
        <v>5717.16</v>
      </c>
      <c r="W113" s="38" t="str">
        <v>High</v>
      </c>
      <c r="X113" s="38">
        <v>2023</v>
      </c>
      <c r="Y113" s="40">
        <v>5145.4440000000004</v>
      </c>
      <c r="Z113" s="40">
        <v>1029.0888</v>
      </c>
    </row>
    <row r="114" spans="1:26">
      <c r="A114" t="s">
        <v>10</v>
      </c>
      <c r="B114">
        <v>1999</v>
      </c>
      <c r="C114" s="31">
        <v>45373</v>
      </c>
      <c r="D114" t="s">
        <v>194</v>
      </c>
      <c r="E114" t="s">
        <v>11</v>
      </c>
      <c r="F114" t="s">
        <v>43</v>
      </c>
      <c r="G114">
        <v>7</v>
      </c>
      <c r="H114">
        <v>875.95</v>
      </c>
      <c r="I114">
        <v>6131.6500000000005</v>
      </c>
      <c r="J114" t="s">
        <v>1278</v>
      </c>
      <c r="K114">
        <v>2024</v>
      </c>
      <c r="L114">
        <v>5518.4850000000006</v>
      </c>
      <c r="M114">
        <v>1103.6970000000001</v>
      </c>
      <c r="O114" s="38">
        <v>4930</v>
      </c>
      <c r="P114" s="38">
        <v>45672</v>
      </c>
      <c r="Q114" s="38" t="str">
        <v>Karen Washington</v>
      </c>
      <c r="R114" s="38" t="str">
        <v>Office Supplies</v>
      </c>
      <c r="S114" s="38" t="str">
        <v>Pen</v>
      </c>
      <c r="T114" s="38">
        <v>2</v>
      </c>
      <c r="U114" s="40">
        <v>29</v>
      </c>
      <c r="V114" s="40">
        <v>58</v>
      </c>
      <c r="W114" s="38" t="str">
        <v>Low</v>
      </c>
      <c r="X114" s="38">
        <v>2025</v>
      </c>
      <c r="Y114" s="40">
        <v>52.2</v>
      </c>
      <c r="Z114" s="40">
        <v>10.44</v>
      </c>
    </row>
    <row r="115" spans="1:26">
      <c r="A115" t="s">
        <v>17</v>
      </c>
      <c r="B115">
        <v>2001</v>
      </c>
      <c r="C115" s="31">
        <v>45199</v>
      </c>
      <c r="D115" t="s">
        <v>848</v>
      </c>
      <c r="E115" t="s">
        <v>20</v>
      </c>
      <c r="F115" t="s">
        <v>21</v>
      </c>
      <c r="G115">
        <v>1</v>
      </c>
      <c r="H115">
        <v>698.08</v>
      </c>
      <c r="I115">
        <v>698.08</v>
      </c>
      <c r="J115" t="s">
        <v>1279</v>
      </c>
      <c r="K115">
        <v>2023</v>
      </c>
      <c r="L115">
        <v>628.27200000000005</v>
      </c>
      <c r="M115">
        <v>125.65440000000001</v>
      </c>
      <c r="O115" s="38">
        <v>4989</v>
      </c>
      <c r="P115" s="38">
        <v>45566</v>
      </c>
      <c r="Q115" s="38" t="str">
        <v>Scott Lopez MD</v>
      </c>
      <c r="R115" s="38" t="str">
        <v>Electronics</v>
      </c>
      <c r="S115" s="38" t="str">
        <v>Notebook</v>
      </c>
      <c r="T115" s="38">
        <v>6</v>
      </c>
      <c r="U115" s="40">
        <v>57.73</v>
      </c>
      <c r="V115" s="40">
        <v>346.38</v>
      </c>
      <c r="W115" s="38" t="str">
        <v>Low</v>
      </c>
      <c r="X115" s="38">
        <v>2024</v>
      </c>
      <c r="Y115" s="40">
        <v>311.74200000000002</v>
      </c>
      <c r="Z115" s="40">
        <v>62.348399999999998</v>
      </c>
    </row>
    <row r="116" spans="1:26">
      <c r="A116" t="s">
        <v>10</v>
      </c>
      <c r="B116">
        <v>2009</v>
      </c>
      <c r="C116" s="31">
        <v>45676</v>
      </c>
      <c r="D116" t="s">
        <v>582</v>
      </c>
      <c r="E116" t="s">
        <v>20</v>
      </c>
      <c r="F116" t="s">
        <v>29</v>
      </c>
      <c r="G116">
        <v>7</v>
      </c>
      <c r="H116">
        <v>839.73</v>
      </c>
      <c r="I116">
        <v>5878.1100000000006</v>
      </c>
      <c r="J116" t="s">
        <v>1278</v>
      </c>
      <c r="K116">
        <v>2025</v>
      </c>
      <c r="L116">
        <v>5290.2990000000009</v>
      </c>
      <c r="M116">
        <v>1058.0598</v>
      </c>
      <c r="O116" s="38">
        <v>5041</v>
      </c>
      <c r="P116" s="38">
        <v>45257</v>
      </c>
      <c r="Q116" s="38" t="str">
        <v>Kevin Lyons</v>
      </c>
      <c r="R116" s="38" t="str">
        <v>Furniture</v>
      </c>
      <c r="S116" s="38" t="str">
        <v>Laptop</v>
      </c>
      <c r="T116" s="38">
        <v>2</v>
      </c>
      <c r="U116" s="40">
        <v>611.83000000000004</v>
      </c>
      <c r="V116" s="40">
        <v>1223.6600000000001</v>
      </c>
      <c r="W116" s="38" t="str">
        <v>Low</v>
      </c>
      <c r="X116" s="38">
        <v>2023</v>
      </c>
      <c r="Y116" s="40">
        <v>1101.2940000000001</v>
      </c>
      <c r="Z116" s="40">
        <v>220.25880000000001</v>
      </c>
    </row>
    <row r="117" spans="1:26">
      <c r="A117" t="s">
        <v>17</v>
      </c>
      <c r="B117">
        <v>2014</v>
      </c>
      <c r="C117" s="31">
        <v>45381</v>
      </c>
      <c r="D117" t="s">
        <v>969</v>
      </c>
      <c r="E117" t="s">
        <v>11</v>
      </c>
      <c r="F117" t="s">
        <v>29</v>
      </c>
      <c r="G117">
        <v>1</v>
      </c>
      <c r="H117">
        <v>445.01</v>
      </c>
      <c r="I117">
        <v>445.01</v>
      </c>
      <c r="J117" t="s">
        <v>1279</v>
      </c>
      <c r="K117">
        <v>2024</v>
      </c>
      <c r="L117">
        <v>400.50900000000001</v>
      </c>
      <c r="M117">
        <v>80.101799999999997</v>
      </c>
      <c r="O117" s="38">
        <v>5045</v>
      </c>
      <c r="P117" s="38">
        <v>45555</v>
      </c>
      <c r="Q117" s="38" t="str">
        <v>Karen Hill</v>
      </c>
      <c r="R117" s="38" t="str">
        <v>Furniture</v>
      </c>
      <c r="S117" s="38" t="str">
        <v>Monitor</v>
      </c>
      <c r="T117" s="38">
        <v>1</v>
      </c>
      <c r="U117" s="40">
        <v>84.39</v>
      </c>
      <c r="V117" s="40">
        <v>84.39</v>
      </c>
      <c r="W117" s="38" t="str">
        <v>Low</v>
      </c>
      <c r="X117" s="38">
        <v>2024</v>
      </c>
      <c r="Y117" s="40">
        <v>75.951000000000008</v>
      </c>
      <c r="Z117" s="40">
        <v>15.190199999999999</v>
      </c>
    </row>
    <row r="118" spans="1:26">
      <c r="A118" t="s">
        <v>10</v>
      </c>
      <c r="B118">
        <v>2015</v>
      </c>
      <c r="C118" s="31">
        <v>45456</v>
      </c>
      <c r="D118" t="s">
        <v>277</v>
      </c>
      <c r="E118" t="s">
        <v>20</v>
      </c>
      <c r="F118" t="s">
        <v>35</v>
      </c>
      <c r="G118">
        <v>3</v>
      </c>
      <c r="H118">
        <v>85.37</v>
      </c>
      <c r="I118">
        <v>256.11</v>
      </c>
      <c r="J118" t="s">
        <v>1279</v>
      </c>
      <c r="K118">
        <v>2024</v>
      </c>
      <c r="L118">
        <v>230.49900000000002</v>
      </c>
      <c r="M118">
        <v>46.099800000000002</v>
      </c>
      <c r="O118" s="38">
        <v>5056</v>
      </c>
      <c r="P118" s="38">
        <v>45354</v>
      </c>
      <c r="Q118" s="38" t="str">
        <v>Amber Duran</v>
      </c>
      <c r="R118" s="38" t="str">
        <v>Office Supplies</v>
      </c>
      <c r="S118" s="38" t="str">
        <v>Table</v>
      </c>
      <c r="T118" s="38">
        <v>5</v>
      </c>
      <c r="U118" s="40">
        <v>19.670000000000002</v>
      </c>
      <c r="V118" s="40">
        <v>98.350000000000009</v>
      </c>
      <c r="W118" s="38" t="str">
        <v>Low</v>
      </c>
      <c r="X118" s="38">
        <v>2024</v>
      </c>
      <c r="Y118" s="40">
        <v>88.515000000000015</v>
      </c>
      <c r="Z118" s="40">
        <v>17.702999999999999</v>
      </c>
    </row>
    <row r="119" spans="1:26">
      <c r="A119" t="s">
        <v>31</v>
      </c>
      <c r="B119">
        <v>2016</v>
      </c>
      <c r="C119" s="31">
        <v>45241</v>
      </c>
      <c r="D119" t="s">
        <v>405</v>
      </c>
      <c r="E119" t="s">
        <v>20</v>
      </c>
      <c r="F119" t="s">
        <v>26</v>
      </c>
      <c r="G119">
        <v>4</v>
      </c>
      <c r="H119">
        <v>398.57</v>
      </c>
      <c r="I119">
        <v>1594.28</v>
      </c>
      <c r="J119" t="s">
        <v>1279</v>
      </c>
      <c r="K119">
        <v>2023</v>
      </c>
      <c r="L119">
        <v>1434.8520000000001</v>
      </c>
      <c r="M119">
        <v>286.97039999999998</v>
      </c>
      <c r="O119" s="38">
        <v>5064</v>
      </c>
      <c r="P119" s="38">
        <v>45460</v>
      </c>
      <c r="Q119" s="38" t="str">
        <v>Kelly Browning DDS</v>
      </c>
      <c r="R119" s="38" t="str">
        <v>Electronics</v>
      </c>
      <c r="S119" s="38" t="str">
        <v>Notebook</v>
      </c>
      <c r="T119" s="38">
        <v>7</v>
      </c>
      <c r="U119" s="40">
        <v>879.73</v>
      </c>
      <c r="V119" s="40">
        <v>6158.1100000000006</v>
      </c>
      <c r="W119" s="38" t="str">
        <v>High</v>
      </c>
      <c r="X119" s="38">
        <v>2024</v>
      </c>
      <c r="Y119" s="40">
        <v>5542.2990000000009</v>
      </c>
      <c r="Z119" s="40">
        <v>1108.4598000000001</v>
      </c>
    </row>
    <row r="120" spans="1:26">
      <c r="A120" t="s">
        <v>25</v>
      </c>
      <c r="B120">
        <v>2021</v>
      </c>
      <c r="C120" s="31">
        <v>45049</v>
      </c>
      <c r="D120" t="s">
        <v>130</v>
      </c>
      <c r="E120" t="s">
        <v>11</v>
      </c>
      <c r="F120" t="s">
        <v>18</v>
      </c>
      <c r="G120">
        <v>7</v>
      </c>
      <c r="H120">
        <v>691.52</v>
      </c>
      <c r="I120">
        <v>4840.6399999999994</v>
      </c>
      <c r="J120" t="s">
        <v>1279</v>
      </c>
      <c r="K120">
        <v>2023</v>
      </c>
      <c r="L120">
        <v>4356.576</v>
      </c>
      <c r="M120">
        <v>871.31519999999989</v>
      </c>
      <c r="O120" s="38">
        <v>5119</v>
      </c>
      <c r="P120" s="38">
        <v>45303</v>
      </c>
      <c r="Q120" s="38" t="str">
        <v>David Patterson</v>
      </c>
      <c r="R120" s="38" t="str">
        <v>Office Supplies</v>
      </c>
      <c r="S120" s="38" t="str">
        <v>Pen</v>
      </c>
      <c r="T120" s="38">
        <v>9</v>
      </c>
      <c r="U120" s="40">
        <v>304.14999999999998</v>
      </c>
      <c r="V120" s="40">
        <v>2737.35</v>
      </c>
      <c r="W120" s="38" t="str">
        <v>Low</v>
      </c>
      <c r="X120" s="38">
        <v>2024</v>
      </c>
      <c r="Y120" s="40">
        <v>2463.6150000000002</v>
      </c>
      <c r="Z120" s="40">
        <v>492.72299999999996</v>
      </c>
    </row>
    <row r="121" spans="1:26">
      <c r="A121" t="s">
        <v>17</v>
      </c>
      <c r="B121">
        <v>2049</v>
      </c>
      <c r="C121" s="31">
        <v>45723</v>
      </c>
      <c r="D121" t="s">
        <v>334</v>
      </c>
      <c r="E121" t="s">
        <v>14</v>
      </c>
      <c r="F121" t="s">
        <v>15</v>
      </c>
      <c r="G121">
        <v>4</v>
      </c>
      <c r="H121">
        <v>624.71</v>
      </c>
      <c r="I121">
        <v>2498.84</v>
      </c>
      <c r="J121" t="s">
        <v>1279</v>
      </c>
      <c r="K121">
        <v>2025</v>
      </c>
      <c r="L121">
        <v>2248.9560000000001</v>
      </c>
      <c r="M121">
        <v>449.7912</v>
      </c>
      <c r="O121" s="38">
        <v>5278</v>
      </c>
      <c r="P121" s="38">
        <v>45252</v>
      </c>
      <c r="Q121" s="38" t="str">
        <v>Jacqueline Anderson</v>
      </c>
      <c r="R121" s="38" t="str">
        <v>Furniture</v>
      </c>
      <c r="S121" s="38" t="str">
        <v>Pen</v>
      </c>
      <c r="T121" s="38">
        <v>4</v>
      </c>
      <c r="U121" s="40">
        <v>845.91</v>
      </c>
      <c r="V121" s="40">
        <v>3383.64</v>
      </c>
      <c r="W121" s="38" t="str">
        <v>Low</v>
      </c>
      <c r="X121" s="38">
        <v>2023</v>
      </c>
      <c r="Y121" s="40">
        <v>3045.2759999999998</v>
      </c>
      <c r="Z121" s="40">
        <v>609.0551999999999</v>
      </c>
    </row>
    <row r="122" spans="1:26">
      <c r="A122" t="s">
        <v>25</v>
      </c>
      <c r="B122">
        <v>2061</v>
      </c>
      <c r="C122" s="31">
        <v>45048</v>
      </c>
      <c r="D122" t="s">
        <v>104</v>
      </c>
      <c r="E122" t="s">
        <v>14</v>
      </c>
      <c r="F122" t="s">
        <v>29</v>
      </c>
      <c r="G122">
        <v>3</v>
      </c>
      <c r="H122">
        <v>91.97</v>
      </c>
      <c r="I122">
        <v>275.91000000000003</v>
      </c>
      <c r="J122" t="s">
        <v>1279</v>
      </c>
      <c r="K122">
        <v>2023</v>
      </c>
      <c r="L122">
        <v>248.31899999999999</v>
      </c>
      <c r="M122">
        <v>49.663800000000002</v>
      </c>
      <c r="O122" s="38">
        <v>5303</v>
      </c>
      <c r="P122" s="38">
        <v>45690</v>
      </c>
      <c r="Q122" s="38" t="str">
        <v>Melissa Santiago</v>
      </c>
      <c r="R122" s="38" t="str">
        <v>Office Supplies</v>
      </c>
      <c r="S122" s="38" t="str">
        <v>Desk</v>
      </c>
      <c r="T122" s="38">
        <v>2</v>
      </c>
      <c r="U122" s="40">
        <v>631.23</v>
      </c>
      <c r="V122" s="40">
        <v>1262.46</v>
      </c>
      <c r="W122" s="38" t="str">
        <v>Low</v>
      </c>
      <c r="X122" s="38">
        <v>2025</v>
      </c>
      <c r="Y122" s="40">
        <v>1136.2140000000002</v>
      </c>
      <c r="Z122" s="40">
        <v>227.24279999999999</v>
      </c>
    </row>
    <row r="123" spans="1:26">
      <c r="A123" t="s">
        <v>10</v>
      </c>
      <c r="B123">
        <v>2064</v>
      </c>
      <c r="C123" s="31">
        <v>45509</v>
      </c>
      <c r="D123" t="s">
        <v>612</v>
      </c>
      <c r="E123" t="s">
        <v>11</v>
      </c>
      <c r="F123" t="s">
        <v>15</v>
      </c>
      <c r="G123">
        <v>1</v>
      </c>
      <c r="H123">
        <v>764.66</v>
      </c>
      <c r="I123">
        <v>764.66</v>
      </c>
      <c r="J123" t="s">
        <v>1279</v>
      </c>
      <c r="K123">
        <v>2024</v>
      </c>
      <c r="L123">
        <v>688.19399999999996</v>
      </c>
      <c r="M123">
        <v>137.6388</v>
      </c>
      <c r="O123" s="38">
        <v>5375</v>
      </c>
      <c r="P123" s="38">
        <v>45571</v>
      </c>
      <c r="Q123" s="38" t="str">
        <v>Lawrence Finley</v>
      </c>
      <c r="R123" s="38" t="str">
        <v>Office Supplies</v>
      </c>
      <c r="S123" s="38" t="str">
        <v>Pen</v>
      </c>
      <c r="T123" s="38">
        <v>8</v>
      </c>
      <c r="U123" s="40">
        <v>77.489999999999995</v>
      </c>
      <c r="V123" s="40">
        <v>619.91999999999996</v>
      </c>
      <c r="W123" s="38" t="str">
        <v>Low</v>
      </c>
      <c r="X123" s="38">
        <v>2024</v>
      </c>
      <c r="Y123" s="40">
        <v>557.928</v>
      </c>
      <c r="Z123" s="40">
        <v>111.58559999999999</v>
      </c>
    </row>
    <row r="124" spans="1:26">
      <c r="A124" t="s">
        <v>25</v>
      </c>
      <c r="B124">
        <v>2069</v>
      </c>
      <c r="C124" s="31">
        <v>45191</v>
      </c>
      <c r="D124" t="s">
        <v>232</v>
      </c>
      <c r="E124" t="s">
        <v>11</v>
      </c>
      <c r="F124" t="s">
        <v>29</v>
      </c>
      <c r="G124">
        <v>2</v>
      </c>
      <c r="H124">
        <v>943.3</v>
      </c>
      <c r="I124">
        <v>1886.6</v>
      </c>
      <c r="J124" t="s">
        <v>1279</v>
      </c>
      <c r="K124">
        <v>2023</v>
      </c>
      <c r="L124">
        <v>1697.94</v>
      </c>
      <c r="M124">
        <v>339.58799999999997</v>
      </c>
      <c r="O124" s="38">
        <v>5398</v>
      </c>
      <c r="P124" s="38">
        <v>45480</v>
      </c>
      <c r="Q124" s="38" t="str">
        <v>Darrell Mccarty</v>
      </c>
      <c r="R124" s="38" t="str">
        <v>Furniture</v>
      </c>
      <c r="S124" s="38" t="str">
        <v>Pen</v>
      </c>
      <c r="T124" s="38">
        <v>7</v>
      </c>
      <c r="U124" s="40">
        <v>137.11000000000001</v>
      </c>
      <c r="V124" s="40">
        <v>959.7700000000001</v>
      </c>
      <c r="W124" s="38" t="str">
        <v>Low</v>
      </c>
      <c r="X124" s="38">
        <v>2024</v>
      </c>
      <c r="Y124" s="40">
        <v>863.79300000000012</v>
      </c>
      <c r="Z124" s="40">
        <v>172.7586</v>
      </c>
    </row>
    <row r="125" spans="1:26">
      <c r="A125" t="s">
        <v>31</v>
      </c>
      <c r="B125">
        <v>2079</v>
      </c>
      <c r="C125" s="31">
        <v>45276</v>
      </c>
      <c r="D125" t="s">
        <v>795</v>
      </c>
      <c r="E125" t="s">
        <v>14</v>
      </c>
      <c r="F125" t="s">
        <v>12</v>
      </c>
      <c r="G125">
        <v>5</v>
      </c>
      <c r="H125">
        <v>520.52</v>
      </c>
      <c r="I125">
        <v>2602.6</v>
      </c>
      <c r="J125" t="s">
        <v>1279</v>
      </c>
      <c r="K125">
        <v>2023</v>
      </c>
      <c r="L125">
        <v>2342.34</v>
      </c>
      <c r="M125">
        <v>468.46799999999996</v>
      </c>
      <c r="O125" s="38">
        <v>5433</v>
      </c>
      <c r="P125" s="38">
        <v>45121</v>
      </c>
      <c r="Q125" s="38" t="str">
        <v>David Melendez</v>
      </c>
      <c r="R125" s="38" t="str">
        <v>Electronics</v>
      </c>
      <c r="S125" s="38" t="str">
        <v>Pen</v>
      </c>
      <c r="T125" s="38">
        <v>9</v>
      </c>
      <c r="U125" s="40">
        <v>136.81</v>
      </c>
      <c r="V125" s="40">
        <v>1231.29</v>
      </c>
      <c r="W125" s="38" t="str">
        <v>Low</v>
      </c>
      <c r="X125" s="38">
        <v>2023</v>
      </c>
      <c r="Y125" s="40">
        <v>1108.1610000000001</v>
      </c>
      <c r="Z125" s="40">
        <v>221.63219999999998</v>
      </c>
    </row>
    <row r="126" spans="1:26">
      <c r="A126" t="s">
        <v>10</v>
      </c>
      <c r="B126">
        <v>2080</v>
      </c>
      <c r="C126" s="31">
        <v>45079</v>
      </c>
      <c r="D126" t="s">
        <v>773</v>
      </c>
      <c r="E126" t="s">
        <v>20</v>
      </c>
      <c r="F126" t="s">
        <v>21</v>
      </c>
      <c r="G126">
        <v>4</v>
      </c>
      <c r="H126">
        <v>927.73</v>
      </c>
      <c r="I126">
        <v>3710.92</v>
      </c>
      <c r="J126" t="s">
        <v>1279</v>
      </c>
      <c r="K126">
        <v>2023</v>
      </c>
      <c r="L126">
        <v>3339.828</v>
      </c>
      <c r="M126">
        <v>667.96559999999999</v>
      </c>
      <c r="O126" s="38">
        <v>5568</v>
      </c>
      <c r="P126" s="38">
        <v>45626</v>
      </c>
      <c r="Q126" s="38" t="str">
        <v>Belinda Bonilla</v>
      </c>
      <c r="R126" s="38" t="str">
        <v>Electronics</v>
      </c>
      <c r="S126" s="38" t="str">
        <v>Chair</v>
      </c>
      <c r="T126" s="38">
        <v>5</v>
      </c>
      <c r="U126" s="40">
        <v>94.65</v>
      </c>
      <c r="V126" s="40">
        <v>473.25</v>
      </c>
      <c r="W126" s="38" t="str">
        <v>Low</v>
      </c>
      <c r="X126" s="38">
        <v>2024</v>
      </c>
      <c r="Y126" s="40">
        <v>425.92500000000001</v>
      </c>
      <c r="Z126" s="40">
        <v>85.185000000000002</v>
      </c>
    </row>
    <row r="127" spans="1:26">
      <c r="A127" t="s">
        <v>10</v>
      </c>
      <c r="B127">
        <v>2083</v>
      </c>
      <c r="C127" s="31">
        <v>45289</v>
      </c>
      <c r="D127" t="s">
        <v>228</v>
      </c>
      <c r="E127" t="s">
        <v>14</v>
      </c>
      <c r="F127" t="s">
        <v>26</v>
      </c>
      <c r="G127">
        <v>7</v>
      </c>
      <c r="H127">
        <v>617.28</v>
      </c>
      <c r="I127">
        <v>4320.96</v>
      </c>
      <c r="J127" t="s">
        <v>1279</v>
      </c>
      <c r="K127">
        <v>2023</v>
      </c>
      <c r="L127">
        <v>3888.864</v>
      </c>
      <c r="M127">
        <v>777.77279999999996</v>
      </c>
      <c r="O127" s="38">
        <v>5581</v>
      </c>
      <c r="P127" s="38">
        <v>45389</v>
      </c>
      <c r="Q127" s="38" t="str">
        <v>Lauren Salazar</v>
      </c>
      <c r="R127" s="38" t="str">
        <v>Office Supplies</v>
      </c>
      <c r="S127" s="38" t="str">
        <v>Table</v>
      </c>
      <c r="T127" s="38">
        <v>5</v>
      </c>
      <c r="U127" s="40">
        <v>994.2</v>
      </c>
      <c r="V127" s="40">
        <v>4971</v>
      </c>
      <c r="W127" s="38" t="str">
        <v>Low</v>
      </c>
      <c r="X127" s="38">
        <v>2024</v>
      </c>
      <c r="Y127" s="40">
        <v>4473.9000000000005</v>
      </c>
      <c r="Z127" s="40">
        <v>894.78</v>
      </c>
    </row>
    <row r="128" spans="1:26">
      <c r="A128" t="s">
        <v>31</v>
      </c>
      <c r="B128">
        <v>2086</v>
      </c>
      <c r="C128" s="31">
        <v>45070</v>
      </c>
      <c r="D128" t="s">
        <v>502</v>
      </c>
      <c r="E128" t="s">
        <v>11</v>
      </c>
      <c r="F128" t="s">
        <v>43</v>
      </c>
      <c r="G128">
        <v>2</v>
      </c>
      <c r="H128">
        <v>140.25</v>
      </c>
      <c r="I128">
        <v>280.5</v>
      </c>
      <c r="J128" t="s">
        <v>1279</v>
      </c>
      <c r="K128">
        <v>2023</v>
      </c>
      <c r="L128">
        <v>252.45000000000002</v>
      </c>
      <c r="M128">
        <v>50.489999999999995</v>
      </c>
      <c r="O128" s="38">
        <v>5588</v>
      </c>
      <c r="P128" s="38">
        <v>45071</v>
      </c>
      <c r="Q128" s="38" t="str">
        <v>Breanna Smith</v>
      </c>
      <c r="R128" s="38" t="str">
        <v>Office Supplies</v>
      </c>
      <c r="S128" s="38" t="str">
        <v>Pen</v>
      </c>
      <c r="T128" s="38">
        <v>7</v>
      </c>
      <c r="U128" s="40">
        <v>640.07000000000005</v>
      </c>
      <c r="V128" s="40">
        <v>4480.4900000000007</v>
      </c>
      <c r="W128" s="38" t="str">
        <v>Low</v>
      </c>
      <c r="X128" s="38">
        <v>2023</v>
      </c>
      <c r="Y128" s="40">
        <v>4032.4410000000007</v>
      </c>
      <c r="Z128" s="40">
        <v>806.48820000000012</v>
      </c>
    </row>
    <row r="129" spans="1:26">
      <c r="A129" t="s">
        <v>25</v>
      </c>
      <c r="B129">
        <v>2087</v>
      </c>
      <c r="C129" s="31">
        <v>45168</v>
      </c>
      <c r="D129" t="s">
        <v>248</v>
      </c>
      <c r="E129" t="s">
        <v>14</v>
      </c>
      <c r="F129" t="s">
        <v>18</v>
      </c>
      <c r="G129">
        <v>4</v>
      </c>
      <c r="H129">
        <v>402.28</v>
      </c>
      <c r="I129">
        <v>1609.12</v>
      </c>
      <c r="J129" t="s">
        <v>1279</v>
      </c>
      <c r="K129">
        <v>2023</v>
      </c>
      <c r="L129">
        <v>1448.2079999999999</v>
      </c>
      <c r="M129">
        <v>289.64159999999998</v>
      </c>
      <c r="O129" s="38">
        <v>5590</v>
      </c>
      <c r="P129" s="38">
        <v>45347</v>
      </c>
      <c r="Q129" s="38" t="str">
        <v>Danielle Brooks</v>
      </c>
      <c r="R129" s="38" t="str">
        <v>Furniture</v>
      </c>
      <c r="S129" s="38" t="str">
        <v>Notebook</v>
      </c>
      <c r="T129" s="38">
        <v>6</v>
      </c>
      <c r="U129" s="40">
        <v>502.2</v>
      </c>
      <c r="V129" s="40">
        <v>3013.2</v>
      </c>
      <c r="W129" s="38" t="str">
        <v>Low</v>
      </c>
      <c r="X129" s="38">
        <v>2024</v>
      </c>
      <c r="Y129" s="40">
        <v>2711.88</v>
      </c>
      <c r="Z129" s="40">
        <v>542.37599999999998</v>
      </c>
    </row>
    <row r="130" spans="1:26">
      <c r="A130" t="s">
        <v>17</v>
      </c>
      <c r="B130">
        <v>2096</v>
      </c>
      <c r="C130" s="31">
        <v>45098</v>
      </c>
      <c r="D130" t="s">
        <v>564</v>
      </c>
      <c r="E130" t="s">
        <v>14</v>
      </c>
      <c r="F130" t="s">
        <v>15</v>
      </c>
      <c r="G130">
        <v>9</v>
      </c>
      <c r="H130">
        <v>869.24</v>
      </c>
      <c r="I130">
        <v>7823.16</v>
      </c>
      <c r="J130" t="s">
        <v>1278</v>
      </c>
      <c r="K130">
        <v>2023</v>
      </c>
      <c r="L130">
        <v>7040.8440000000001</v>
      </c>
      <c r="M130">
        <v>1408.1687999999999</v>
      </c>
      <c r="O130" s="38">
        <v>5621</v>
      </c>
      <c r="P130" s="38">
        <v>45462</v>
      </c>
      <c r="Q130" s="38" t="str">
        <v>Mario Jimenez</v>
      </c>
      <c r="R130" s="38" t="str">
        <v>Furniture</v>
      </c>
      <c r="S130" s="38" t="str">
        <v>Table</v>
      </c>
      <c r="T130" s="38">
        <v>1</v>
      </c>
      <c r="U130" s="40">
        <v>325.91000000000003</v>
      </c>
      <c r="V130" s="40">
        <v>325.91000000000003</v>
      </c>
      <c r="W130" s="38" t="str">
        <v>Low</v>
      </c>
      <c r="X130" s="38">
        <v>2024</v>
      </c>
      <c r="Y130" s="40">
        <v>293.31900000000002</v>
      </c>
      <c r="Z130" s="40">
        <v>58.663800000000002</v>
      </c>
    </row>
    <row r="131" spans="1:26">
      <c r="A131" t="s">
        <v>31</v>
      </c>
      <c r="B131">
        <v>2102</v>
      </c>
      <c r="C131" s="31">
        <v>45501</v>
      </c>
      <c r="D131" t="s">
        <v>555</v>
      </c>
      <c r="E131" t="s">
        <v>11</v>
      </c>
      <c r="F131" t="s">
        <v>21</v>
      </c>
      <c r="G131">
        <v>9</v>
      </c>
      <c r="H131">
        <v>934.54</v>
      </c>
      <c r="I131">
        <v>8410.86</v>
      </c>
      <c r="J131" t="s">
        <v>1278</v>
      </c>
      <c r="K131">
        <v>2024</v>
      </c>
      <c r="L131">
        <v>7569.7740000000003</v>
      </c>
      <c r="M131">
        <v>1513.9548</v>
      </c>
      <c r="O131" s="38">
        <v>5649</v>
      </c>
      <c r="P131" s="38">
        <v>45706</v>
      </c>
      <c r="Q131" s="38" t="str">
        <v>David Holder</v>
      </c>
      <c r="R131" s="38" t="str">
        <v>Electronics</v>
      </c>
      <c r="S131" s="38" t="str">
        <v>Pen</v>
      </c>
      <c r="T131" s="38">
        <v>4</v>
      </c>
      <c r="U131" s="40">
        <v>158.55000000000001</v>
      </c>
      <c r="V131" s="40">
        <v>634.20000000000005</v>
      </c>
      <c r="W131" s="38" t="str">
        <v>Low</v>
      </c>
      <c r="X131" s="38">
        <v>2025</v>
      </c>
      <c r="Y131" s="40">
        <v>570.78000000000009</v>
      </c>
      <c r="Z131" s="40">
        <v>114.15600000000001</v>
      </c>
    </row>
    <row r="132" spans="1:26">
      <c r="A132" t="s">
        <v>31</v>
      </c>
      <c r="B132">
        <v>2126</v>
      </c>
      <c r="C132" s="31">
        <v>45316</v>
      </c>
      <c r="D132" t="s">
        <v>260</v>
      </c>
      <c r="E132" t="s">
        <v>20</v>
      </c>
      <c r="F132" t="s">
        <v>18</v>
      </c>
      <c r="G132">
        <v>2</v>
      </c>
      <c r="H132">
        <v>272.94</v>
      </c>
      <c r="I132">
        <v>545.88</v>
      </c>
      <c r="J132" t="s">
        <v>1279</v>
      </c>
      <c r="K132">
        <v>2024</v>
      </c>
      <c r="L132">
        <v>491.29200000000003</v>
      </c>
      <c r="M132">
        <v>98.258399999999995</v>
      </c>
      <c r="O132" s="38">
        <v>5654</v>
      </c>
      <c r="P132" s="38">
        <v>45482</v>
      </c>
      <c r="Q132" s="38" t="str">
        <v>Nicole Harrington</v>
      </c>
      <c r="R132" s="38" t="str">
        <v>Office Supplies</v>
      </c>
      <c r="S132" s="38" t="str">
        <v>Pen</v>
      </c>
      <c r="T132" s="38">
        <v>5</v>
      </c>
      <c r="U132" s="40">
        <v>491.8</v>
      </c>
      <c r="V132" s="40">
        <v>2459</v>
      </c>
      <c r="W132" s="38" t="str">
        <v>Low</v>
      </c>
      <c r="X132" s="38">
        <v>2024</v>
      </c>
      <c r="Y132" s="40">
        <v>2213.1</v>
      </c>
      <c r="Z132" s="40">
        <v>442.62</v>
      </c>
    </row>
    <row r="133" spans="1:26">
      <c r="A133" t="s">
        <v>25</v>
      </c>
      <c r="B133">
        <v>2127</v>
      </c>
      <c r="C133" s="31">
        <v>45638</v>
      </c>
      <c r="D133" t="s">
        <v>823</v>
      </c>
      <c r="E133" t="s">
        <v>11</v>
      </c>
      <c r="F133" t="s">
        <v>29</v>
      </c>
      <c r="G133">
        <v>3</v>
      </c>
      <c r="H133">
        <v>507.54</v>
      </c>
      <c r="I133">
        <v>1522.62</v>
      </c>
      <c r="J133" t="s">
        <v>1279</v>
      </c>
      <c r="K133">
        <v>2024</v>
      </c>
      <c r="L133">
        <v>1370.3579999999999</v>
      </c>
      <c r="M133">
        <v>274.07159999999999</v>
      </c>
      <c r="O133" s="38">
        <v>5665</v>
      </c>
      <c r="P133" s="38">
        <v>45393</v>
      </c>
      <c r="Q133" s="38" t="str">
        <v>Ashley Jones</v>
      </c>
      <c r="R133" s="38" t="str">
        <v>Electronics</v>
      </c>
      <c r="S133" s="38" t="str">
        <v>Notebook</v>
      </c>
      <c r="T133" s="38">
        <v>6</v>
      </c>
      <c r="U133" s="40">
        <v>817.67</v>
      </c>
      <c r="V133" s="40">
        <v>4906.0200000000004</v>
      </c>
      <c r="W133" s="38" t="str">
        <v>Low</v>
      </c>
      <c r="X133" s="38">
        <v>2024</v>
      </c>
      <c r="Y133" s="40">
        <v>4415.4179999999997</v>
      </c>
      <c r="Z133" s="40">
        <v>883.08360000000005</v>
      </c>
    </row>
    <row r="134" spans="1:26">
      <c r="A134" t="s">
        <v>10</v>
      </c>
      <c r="B134">
        <v>2150</v>
      </c>
      <c r="C134" s="31">
        <v>45271</v>
      </c>
      <c r="D134" t="s">
        <v>628</v>
      </c>
      <c r="E134" t="s">
        <v>20</v>
      </c>
      <c r="F134" t="s">
        <v>15</v>
      </c>
      <c r="G134">
        <v>2</v>
      </c>
      <c r="H134">
        <v>82.46</v>
      </c>
      <c r="I134">
        <v>164.92</v>
      </c>
      <c r="J134" t="s">
        <v>1279</v>
      </c>
      <c r="K134">
        <v>2023</v>
      </c>
      <c r="L134">
        <v>148.428</v>
      </c>
      <c r="M134">
        <v>29.685599999999997</v>
      </c>
      <c r="O134" s="38">
        <v>5671</v>
      </c>
      <c r="P134" s="38">
        <v>45606</v>
      </c>
      <c r="Q134" s="38" t="str">
        <v>Jacob Johnson</v>
      </c>
      <c r="R134" s="38" t="str">
        <v>Office Supplies</v>
      </c>
      <c r="S134" s="38" t="str">
        <v>Chair</v>
      </c>
      <c r="T134" s="38">
        <v>6</v>
      </c>
      <c r="U134" s="40">
        <v>272.39999999999998</v>
      </c>
      <c r="V134" s="40">
        <v>1634.4</v>
      </c>
      <c r="W134" s="38" t="str">
        <v>Low</v>
      </c>
      <c r="X134" s="38">
        <v>2024</v>
      </c>
      <c r="Y134" s="40">
        <v>1470.96</v>
      </c>
      <c r="Z134" s="40">
        <v>294.19200000000001</v>
      </c>
    </row>
    <row r="135" spans="1:26">
      <c r="A135" t="s">
        <v>10</v>
      </c>
      <c r="B135">
        <v>2163</v>
      </c>
      <c r="C135" s="31">
        <v>45718</v>
      </c>
      <c r="D135" t="s">
        <v>53</v>
      </c>
      <c r="E135" t="s">
        <v>20</v>
      </c>
      <c r="F135" t="s">
        <v>26</v>
      </c>
      <c r="G135">
        <v>5</v>
      </c>
      <c r="H135">
        <v>385.9</v>
      </c>
      <c r="I135">
        <v>1929.5</v>
      </c>
      <c r="J135" t="s">
        <v>1279</v>
      </c>
      <c r="K135">
        <v>2025</v>
      </c>
      <c r="L135">
        <v>1736.55</v>
      </c>
      <c r="M135">
        <v>347.31</v>
      </c>
      <c r="O135" s="38">
        <v>5679</v>
      </c>
      <c r="P135" s="38">
        <v>45156</v>
      </c>
      <c r="Q135" s="38" t="str">
        <v>Amanda Martinez</v>
      </c>
      <c r="R135" s="38" t="str">
        <v>Office Supplies</v>
      </c>
      <c r="S135" s="38" t="str">
        <v>Notebook</v>
      </c>
      <c r="T135" s="38">
        <v>2</v>
      </c>
      <c r="U135" s="40">
        <v>869.38</v>
      </c>
      <c r="V135" s="40">
        <v>1738.76</v>
      </c>
      <c r="W135" s="38" t="str">
        <v>Low</v>
      </c>
      <c r="X135" s="38">
        <v>2023</v>
      </c>
      <c r="Y135" s="40">
        <v>1564.884</v>
      </c>
      <c r="Z135" s="40">
        <v>312.97679999999997</v>
      </c>
    </row>
    <row r="136" spans="1:26">
      <c r="A136" t="s">
        <v>10</v>
      </c>
      <c r="B136">
        <v>2168</v>
      </c>
      <c r="C136" s="31">
        <v>45639</v>
      </c>
      <c r="D136" t="s">
        <v>757</v>
      </c>
      <c r="E136" t="s">
        <v>11</v>
      </c>
      <c r="F136" t="s">
        <v>26</v>
      </c>
      <c r="G136">
        <v>6</v>
      </c>
      <c r="H136">
        <v>958.05</v>
      </c>
      <c r="I136">
        <v>5748.2999999999993</v>
      </c>
      <c r="J136" t="s">
        <v>1278</v>
      </c>
      <c r="K136">
        <v>2024</v>
      </c>
      <c r="L136">
        <v>5173.47</v>
      </c>
      <c r="M136">
        <v>1034.6939999999997</v>
      </c>
      <c r="O136" s="38">
        <v>5691</v>
      </c>
      <c r="P136" s="38">
        <v>45577</v>
      </c>
      <c r="Q136" s="38" t="str">
        <v>Alyssa Johnson</v>
      </c>
      <c r="R136" s="38" t="str">
        <v>Furniture</v>
      </c>
      <c r="S136" s="38" t="str">
        <v>Laptop</v>
      </c>
      <c r="T136" s="38">
        <v>3</v>
      </c>
      <c r="U136" s="40">
        <v>584.29</v>
      </c>
      <c r="V136" s="40">
        <v>1752.87</v>
      </c>
      <c r="W136" s="38" t="str">
        <v>Low</v>
      </c>
      <c r="X136" s="38">
        <v>2024</v>
      </c>
      <c r="Y136" s="40">
        <v>1577.5830000000001</v>
      </c>
      <c r="Z136" s="40">
        <v>315.51659999999998</v>
      </c>
    </row>
    <row r="137" spans="1:26">
      <c r="A137" t="s">
        <v>31</v>
      </c>
      <c r="B137">
        <v>2186</v>
      </c>
      <c r="C137" s="31">
        <v>45149</v>
      </c>
      <c r="D137" t="s">
        <v>736</v>
      </c>
      <c r="E137" t="s">
        <v>20</v>
      </c>
      <c r="F137" t="s">
        <v>15</v>
      </c>
      <c r="G137">
        <v>4</v>
      </c>
      <c r="H137">
        <v>234.39</v>
      </c>
      <c r="I137">
        <v>937.56</v>
      </c>
      <c r="J137" t="s">
        <v>1279</v>
      </c>
      <c r="K137">
        <v>2023</v>
      </c>
      <c r="L137">
        <v>843.80399999999997</v>
      </c>
      <c r="M137">
        <v>168.76079999999999</v>
      </c>
      <c r="O137" s="38">
        <v>5809</v>
      </c>
      <c r="P137" s="38">
        <v>45290</v>
      </c>
      <c r="Q137" s="38" t="str">
        <v>Alex Wright</v>
      </c>
      <c r="R137" s="38" t="str">
        <v>Furniture</v>
      </c>
      <c r="S137" s="38" t="str">
        <v>Pen</v>
      </c>
      <c r="T137" s="38">
        <v>7</v>
      </c>
      <c r="U137" s="40">
        <v>801.92</v>
      </c>
      <c r="V137" s="40">
        <v>5613.44</v>
      </c>
      <c r="W137" s="38" t="str">
        <v>High</v>
      </c>
      <c r="X137" s="38">
        <v>2023</v>
      </c>
      <c r="Y137" s="40">
        <v>5052.0959999999995</v>
      </c>
      <c r="Z137" s="40">
        <v>1010.4191999999999</v>
      </c>
    </row>
    <row r="138" spans="1:26">
      <c r="A138" t="s">
        <v>10</v>
      </c>
      <c r="B138">
        <v>2191</v>
      </c>
      <c r="C138" s="31">
        <v>45603</v>
      </c>
      <c r="D138" t="s">
        <v>742</v>
      </c>
      <c r="E138" t="s">
        <v>11</v>
      </c>
      <c r="F138" t="s">
        <v>43</v>
      </c>
      <c r="G138">
        <v>3</v>
      </c>
      <c r="H138">
        <v>241.37</v>
      </c>
      <c r="I138">
        <v>724.11</v>
      </c>
      <c r="J138" t="s">
        <v>1279</v>
      </c>
      <c r="K138">
        <v>2024</v>
      </c>
      <c r="L138">
        <v>651.69900000000007</v>
      </c>
      <c r="M138">
        <v>130.3398</v>
      </c>
      <c r="O138" s="38">
        <v>5825</v>
      </c>
      <c r="P138" s="38">
        <v>45130</v>
      </c>
      <c r="Q138" s="38" t="str">
        <v>Darlene Snyder</v>
      </c>
      <c r="R138" s="38" t="str">
        <v>Furniture</v>
      </c>
      <c r="S138" s="38" t="str">
        <v>Table</v>
      </c>
      <c r="T138" s="38">
        <v>1</v>
      </c>
      <c r="U138" s="40">
        <v>96.12</v>
      </c>
      <c r="V138" s="40">
        <v>96.12</v>
      </c>
      <c r="W138" s="38" t="str">
        <v>Low</v>
      </c>
      <c r="X138" s="38">
        <v>2023</v>
      </c>
      <c r="Y138" s="40">
        <v>86.50800000000001</v>
      </c>
      <c r="Z138" s="40">
        <v>17.301600000000001</v>
      </c>
    </row>
    <row r="139" spans="1:26">
      <c r="A139" t="s">
        <v>17</v>
      </c>
      <c r="B139">
        <v>2192</v>
      </c>
      <c r="C139" s="31">
        <v>45529</v>
      </c>
      <c r="D139" t="s">
        <v>358</v>
      </c>
      <c r="E139" t="s">
        <v>14</v>
      </c>
      <c r="F139" t="s">
        <v>43</v>
      </c>
      <c r="G139">
        <v>6</v>
      </c>
      <c r="H139">
        <v>657.97</v>
      </c>
      <c r="I139">
        <v>3947.82</v>
      </c>
      <c r="J139" t="s">
        <v>1279</v>
      </c>
      <c r="K139">
        <v>2024</v>
      </c>
      <c r="L139">
        <v>3553.038</v>
      </c>
      <c r="M139">
        <v>710.60760000000005</v>
      </c>
      <c r="O139" s="38">
        <v>5836</v>
      </c>
      <c r="P139" s="38">
        <v>45370</v>
      </c>
      <c r="Q139" s="38" t="str">
        <v>Lori Carter</v>
      </c>
      <c r="R139" s="38" t="str">
        <v>Furniture</v>
      </c>
      <c r="S139" s="38" t="str">
        <v>Laptop</v>
      </c>
      <c r="T139" s="38">
        <v>6</v>
      </c>
      <c r="U139" s="40">
        <v>113.07</v>
      </c>
      <c r="V139" s="40">
        <v>678.42</v>
      </c>
      <c r="W139" s="38" t="str">
        <v>Low</v>
      </c>
      <c r="X139" s="38">
        <v>2024</v>
      </c>
      <c r="Y139" s="40">
        <v>610.57799999999997</v>
      </c>
      <c r="Z139" s="40">
        <v>122.11559999999999</v>
      </c>
    </row>
    <row r="140" spans="1:26">
      <c r="A140" t="s">
        <v>25</v>
      </c>
      <c r="B140">
        <v>2196</v>
      </c>
      <c r="C140" s="31">
        <v>45577</v>
      </c>
      <c r="D140" t="s">
        <v>996</v>
      </c>
      <c r="E140" t="s">
        <v>14</v>
      </c>
      <c r="F140" t="s">
        <v>35</v>
      </c>
      <c r="G140">
        <v>1</v>
      </c>
      <c r="H140">
        <v>819.61</v>
      </c>
      <c r="I140">
        <v>819.61</v>
      </c>
      <c r="J140" t="s">
        <v>1279</v>
      </c>
      <c r="K140">
        <v>2024</v>
      </c>
      <c r="L140">
        <v>737.649</v>
      </c>
      <c r="M140">
        <v>147.52979999999999</v>
      </c>
      <c r="O140" s="38">
        <v>5857</v>
      </c>
      <c r="P140" s="38">
        <v>45497</v>
      </c>
      <c r="Q140" s="38" t="str">
        <v>Wendy Turner</v>
      </c>
      <c r="R140" s="38" t="str">
        <v>Office Supplies</v>
      </c>
      <c r="S140" s="38" t="str">
        <v>Desk</v>
      </c>
      <c r="T140" s="38">
        <v>8</v>
      </c>
      <c r="U140" s="40">
        <v>322.99</v>
      </c>
      <c r="V140" s="40">
        <v>2583.92</v>
      </c>
      <c r="W140" s="38" t="str">
        <v>Low</v>
      </c>
      <c r="X140" s="38">
        <v>2024</v>
      </c>
      <c r="Y140" s="40">
        <v>2325.5280000000002</v>
      </c>
      <c r="Z140" s="40">
        <v>465.10559999999998</v>
      </c>
    </row>
    <row r="141" spans="1:26">
      <c r="A141" t="s">
        <v>17</v>
      </c>
      <c r="B141">
        <v>2207</v>
      </c>
      <c r="C141" s="31">
        <v>45657</v>
      </c>
      <c r="D141" t="s">
        <v>634</v>
      </c>
      <c r="E141" t="s">
        <v>14</v>
      </c>
      <c r="F141" t="s">
        <v>21</v>
      </c>
      <c r="G141">
        <v>7</v>
      </c>
      <c r="H141">
        <v>864.7</v>
      </c>
      <c r="I141">
        <v>6052.9000000000005</v>
      </c>
      <c r="J141" t="s">
        <v>1278</v>
      </c>
      <c r="K141">
        <v>2024</v>
      </c>
      <c r="L141">
        <v>5447.6100000000006</v>
      </c>
      <c r="M141">
        <v>1089.5220000000002</v>
      </c>
      <c r="O141" s="38">
        <v>5886</v>
      </c>
      <c r="P141" s="38">
        <v>45164</v>
      </c>
      <c r="Q141" s="38" t="str">
        <v>Michael Roberts</v>
      </c>
      <c r="R141" s="38" t="str">
        <v>Electronics</v>
      </c>
      <c r="S141" s="38" t="str">
        <v>Laptop</v>
      </c>
      <c r="T141" s="38">
        <v>7</v>
      </c>
      <c r="U141" s="40">
        <v>457.68</v>
      </c>
      <c r="V141" s="40">
        <v>3203.76</v>
      </c>
      <c r="W141" s="38" t="str">
        <v>Low</v>
      </c>
      <c r="X141" s="38">
        <v>2023</v>
      </c>
      <c r="Y141" s="40">
        <v>2883.384</v>
      </c>
      <c r="Z141" s="40">
        <v>576.67680000000007</v>
      </c>
    </row>
    <row r="142" spans="1:26">
      <c r="A142" t="s">
        <v>10</v>
      </c>
      <c r="B142">
        <v>2216</v>
      </c>
      <c r="C142" s="31">
        <v>45161</v>
      </c>
      <c r="D142" t="s">
        <v>771</v>
      </c>
      <c r="E142" t="s">
        <v>20</v>
      </c>
      <c r="F142" t="s">
        <v>18</v>
      </c>
      <c r="G142">
        <v>2</v>
      </c>
      <c r="H142">
        <v>160.88999999999999</v>
      </c>
      <c r="I142">
        <v>321.77999999999997</v>
      </c>
      <c r="J142" t="s">
        <v>1279</v>
      </c>
      <c r="K142">
        <v>2023</v>
      </c>
      <c r="L142">
        <v>289.60199999999998</v>
      </c>
      <c r="M142">
        <v>57.920399999999994</v>
      </c>
      <c r="O142" s="38">
        <v>5895</v>
      </c>
      <c r="P142" s="38">
        <v>45032</v>
      </c>
      <c r="Q142" s="38" t="str">
        <v>Christopher Herman</v>
      </c>
      <c r="R142" s="38" t="str">
        <v>Electronics</v>
      </c>
      <c r="S142" s="38" t="str">
        <v>Notebook</v>
      </c>
      <c r="T142" s="38">
        <v>1</v>
      </c>
      <c r="U142" s="40">
        <v>649.35</v>
      </c>
      <c r="V142" s="40">
        <v>649.35</v>
      </c>
      <c r="W142" s="38" t="str">
        <v>Low</v>
      </c>
      <c r="X142" s="38">
        <v>2023</v>
      </c>
      <c r="Y142" s="40">
        <v>584.41500000000008</v>
      </c>
      <c r="Z142" s="40">
        <v>116.883</v>
      </c>
    </row>
    <row r="143" spans="1:26">
      <c r="A143" t="s">
        <v>25</v>
      </c>
      <c r="B143">
        <v>2224</v>
      </c>
      <c r="C143" s="31">
        <v>45063</v>
      </c>
      <c r="D143" t="s">
        <v>117</v>
      </c>
      <c r="E143" t="s">
        <v>14</v>
      </c>
      <c r="F143" t="s">
        <v>15</v>
      </c>
      <c r="G143">
        <v>8</v>
      </c>
      <c r="H143">
        <v>222.79</v>
      </c>
      <c r="I143">
        <v>1782.32</v>
      </c>
      <c r="J143" t="s">
        <v>1279</v>
      </c>
      <c r="K143">
        <v>2023</v>
      </c>
      <c r="L143">
        <v>1604.088</v>
      </c>
      <c r="M143">
        <v>320.81759999999997</v>
      </c>
      <c r="O143" s="38">
        <v>5908</v>
      </c>
      <c r="P143" s="38">
        <v>45172</v>
      </c>
      <c r="Q143" s="38" t="str">
        <v>Alyssa Garcia</v>
      </c>
      <c r="R143" s="38" t="str">
        <v>Furniture</v>
      </c>
      <c r="S143" s="38" t="str">
        <v>Chair</v>
      </c>
      <c r="T143" s="38">
        <v>5</v>
      </c>
      <c r="U143" s="40">
        <v>629.63</v>
      </c>
      <c r="V143" s="40">
        <v>3148.15</v>
      </c>
      <c r="W143" s="38" t="str">
        <v>Low</v>
      </c>
      <c r="X143" s="38">
        <v>2023</v>
      </c>
      <c r="Y143" s="40">
        <v>2833.335</v>
      </c>
      <c r="Z143" s="40">
        <v>566.66700000000003</v>
      </c>
    </row>
    <row r="144" spans="1:26">
      <c r="A144" t="s">
        <v>10</v>
      </c>
      <c r="B144">
        <v>2226</v>
      </c>
      <c r="C144" s="31">
        <v>45632</v>
      </c>
      <c r="D144" t="s">
        <v>27</v>
      </c>
      <c r="E144" t="s">
        <v>20</v>
      </c>
      <c r="F144" t="s">
        <v>18</v>
      </c>
      <c r="G144">
        <v>8</v>
      </c>
      <c r="H144">
        <v>245.8</v>
      </c>
      <c r="I144">
        <v>1966.4</v>
      </c>
      <c r="J144" t="s">
        <v>1279</v>
      </c>
      <c r="K144">
        <v>2024</v>
      </c>
      <c r="L144">
        <v>1769.7600000000002</v>
      </c>
      <c r="M144">
        <v>353.952</v>
      </c>
      <c r="O144" s="38">
        <v>5923</v>
      </c>
      <c r="P144" s="38">
        <v>45041</v>
      </c>
      <c r="Q144" s="38" t="str">
        <v>Joshua Jones</v>
      </c>
      <c r="R144" s="38" t="str">
        <v>Electronics</v>
      </c>
      <c r="S144" s="38" t="str">
        <v>Printer</v>
      </c>
      <c r="T144" s="38">
        <v>2</v>
      </c>
      <c r="U144" s="40">
        <v>862.76</v>
      </c>
      <c r="V144" s="40">
        <v>1725.52</v>
      </c>
      <c r="W144" s="38" t="str">
        <v>Low</v>
      </c>
      <c r="X144" s="38">
        <v>2023</v>
      </c>
      <c r="Y144" s="40">
        <v>1552.9680000000001</v>
      </c>
      <c r="Z144" s="40">
        <v>310.59359999999998</v>
      </c>
    </row>
    <row r="145" spans="1:26">
      <c r="A145" t="s">
        <v>17</v>
      </c>
      <c r="B145">
        <v>2231</v>
      </c>
      <c r="C145" s="31">
        <v>45236</v>
      </c>
      <c r="D145" t="s">
        <v>671</v>
      </c>
      <c r="E145" t="s">
        <v>20</v>
      </c>
      <c r="F145" t="s">
        <v>18</v>
      </c>
      <c r="G145">
        <v>7</v>
      </c>
      <c r="H145">
        <v>189.34</v>
      </c>
      <c r="I145">
        <v>1325.38</v>
      </c>
      <c r="J145" t="s">
        <v>1279</v>
      </c>
      <c r="K145">
        <v>2023</v>
      </c>
      <c r="L145">
        <v>1192.8420000000001</v>
      </c>
      <c r="M145">
        <v>238.5684</v>
      </c>
      <c r="O145" s="38">
        <v>5950</v>
      </c>
      <c r="P145" s="38">
        <v>45228</v>
      </c>
      <c r="Q145" s="38" t="str">
        <v>Tina Rodriguez</v>
      </c>
      <c r="R145" s="38" t="str">
        <v>Electronics</v>
      </c>
      <c r="S145" s="38" t="str">
        <v>Pen</v>
      </c>
      <c r="T145" s="38">
        <v>4</v>
      </c>
      <c r="U145" s="40">
        <v>431.82</v>
      </c>
      <c r="V145" s="40">
        <v>1727.28</v>
      </c>
      <c r="W145" s="38" t="str">
        <v>Low</v>
      </c>
      <c r="X145" s="38">
        <v>2023</v>
      </c>
      <c r="Y145" s="40">
        <v>1554.5519999999999</v>
      </c>
      <c r="Z145" s="40">
        <v>310.91039999999998</v>
      </c>
    </row>
    <row r="146" spans="1:26">
      <c r="A146" t="s">
        <v>31</v>
      </c>
      <c r="B146">
        <v>2243</v>
      </c>
      <c r="C146" s="31">
        <v>45318</v>
      </c>
      <c r="D146" t="s">
        <v>109</v>
      </c>
      <c r="E146" t="s">
        <v>14</v>
      </c>
      <c r="F146" t="s">
        <v>21</v>
      </c>
      <c r="G146">
        <v>9</v>
      </c>
      <c r="H146">
        <v>362.12</v>
      </c>
      <c r="I146">
        <v>3259.08</v>
      </c>
      <c r="J146" t="s">
        <v>1279</v>
      </c>
      <c r="K146">
        <v>2024</v>
      </c>
      <c r="L146">
        <v>2933.172</v>
      </c>
      <c r="M146">
        <v>586.63439999999991</v>
      </c>
      <c r="O146" s="38">
        <v>5980</v>
      </c>
      <c r="P146" s="38">
        <v>45059</v>
      </c>
      <c r="Q146" s="38" t="str">
        <v>Frank Webster</v>
      </c>
      <c r="R146" s="38" t="str">
        <v>Office Supplies</v>
      </c>
      <c r="S146" s="38" t="str">
        <v>Laptop</v>
      </c>
      <c r="T146" s="38">
        <v>1</v>
      </c>
      <c r="U146" s="40">
        <v>692.57</v>
      </c>
      <c r="V146" s="40">
        <v>692.57</v>
      </c>
      <c r="W146" s="38" t="str">
        <v>Low</v>
      </c>
      <c r="X146" s="38">
        <v>2023</v>
      </c>
      <c r="Y146" s="40">
        <v>623.3130000000001</v>
      </c>
      <c r="Z146" s="40">
        <v>124.6626</v>
      </c>
    </row>
    <row r="147" spans="1:26">
      <c r="A147" t="s">
        <v>31</v>
      </c>
      <c r="B147">
        <v>2252</v>
      </c>
      <c r="C147" s="31">
        <v>45411</v>
      </c>
      <c r="D147" t="s">
        <v>374</v>
      </c>
      <c r="E147" t="s">
        <v>11</v>
      </c>
      <c r="F147" t="s">
        <v>43</v>
      </c>
      <c r="G147">
        <v>1</v>
      </c>
      <c r="H147">
        <v>374.84</v>
      </c>
      <c r="I147">
        <v>374.84</v>
      </c>
      <c r="J147" t="s">
        <v>1279</v>
      </c>
      <c r="K147">
        <v>2024</v>
      </c>
      <c r="L147">
        <v>337.35599999999999</v>
      </c>
      <c r="M147">
        <v>67.471199999999996</v>
      </c>
      <c r="O147" s="38">
        <v>6097</v>
      </c>
      <c r="P147" s="38">
        <v>45128</v>
      </c>
      <c r="Q147" s="38" t="str">
        <v>Jordan Joseph</v>
      </c>
      <c r="R147" s="38" t="str">
        <v>Electronics</v>
      </c>
      <c r="S147" s="38" t="str">
        <v>Laptop</v>
      </c>
      <c r="T147" s="38">
        <v>1</v>
      </c>
      <c r="U147" s="40">
        <v>451.44</v>
      </c>
      <c r="V147" s="40">
        <v>451.44</v>
      </c>
      <c r="W147" s="38" t="str">
        <v>Low</v>
      </c>
      <c r="X147" s="38">
        <v>2023</v>
      </c>
      <c r="Y147" s="40">
        <v>406.29599999999999</v>
      </c>
      <c r="Z147" s="40">
        <v>81.259199999999993</v>
      </c>
    </row>
    <row r="148" spans="1:26">
      <c r="A148" t="s">
        <v>10</v>
      </c>
      <c r="B148">
        <v>2261</v>
      </c>
      <c r="C148" s="31">
        <v>45395</v>
      </c>
      <c r="D148" t="s">
        <v>884</v>
      </c>
      <c r="E148" t="s">
        <v>14</v>
      </c>
      <c r="F148" t="s">
        <v>21</v>
      </c>
      <c r="G148">
        <v>8</v>
      </c>
      <c r="H148">
        <v>976.12</v>
      </c>
      <c r="I148">
        <v>7808.96</v>
      </c>
      <c r="J148" t="s">
        <v>1278</v>
      </c>
      <c r="K148">
        <v>2024</v>
      </c>
      <c r="L148">
        <v>7028.0640000000003</v>
      </c>
      <c r="M148">
        <v>1405.6127999999999</v>
      </c>
      <c r="O148" s="38">
        <v>6119</v>
      </c>
      <c r="P148" s="38">
        <v>45110</v>
      </c>
      <c r="Q148" s="38" t="str">
        <v>Lisa Nelson</v>
      </c>
      <c r="R148" s="38" t="str">
        <v>Electronics</v>
      </c>
      <c r="S148" s="38" t="str">
        <v>Desk</v>
      </c>
      <c r="T148" s="38">
        <v>1</v>
      </c>
      <c r="U148" s="40">
        <v>171.99</v>
      </c>
      <c r="V148" s="40">
        <v>171.99</v>
      </c>
      <c r="W148" s="38" t="str">
        <v>Low</v>
      </c>
      <c r="X148" s="38">
        <v>2023</v>
      </c>
      <c r="Y148" s="40">
        <v>154.79100000000003</v>
      </c>
      <c r="Z148" s="40">
        <v>30.958200000000001</v>
      </c>
    </row>
    <row r="149" spans="1:26">
      <c r="A149" t="s">
        <v>31</v>
      </c>
      <c r="B149">
        <v>2272</v>
      </c>
      <c r="C149" s="31">
        <v>45300</v>
      </c>
      <c r="D149" t="s">
        <v>870</v>
      </c>
      <c r="E149" t="s">
        <v>14</v>
      </c>
      <c r="F149" t="s">
        <v>35</v>
      </c>
      <c r="G149">
        <v>9</v>
      </c>
      <c r="H149">
        <v>419.99</v>
      </c>
      <c r="I149">
        <v>3779.91</v>
      </c>
      <c r="J149" t="s">
        <v>1279</v>
      </c>
      <c r="K149">
        <v>2024</v>
      </c>
      <c r="L149">
        <v>3401.9190000000003</v>
      </c>
      <c r="M149">
        <v>680.38379999999995</v>
      </c>
      <c r="O149" s="38">
        <v>6131</v>
      </c>
      <c r="P149" s="38">
        <v>45110</v>
      </c>
      <c r="Q149" s="38" t="str">
        <v>Michael Adams</v>
      </c>
      <c r="R149" s="38" t="str">
        <v>Electronics</v>
      </c>
      <c r="S149" s="38" t="str">
        <v>Desk</v>
      </c>
      <c r="T149" s="38">
        <v>5</v>
      </c>
      <c r="U149" s="40">
        <v>108.45</v>
      </c>
      <c r="V149" s="40">
        <v>542.25</v>
      </c>
      <c r="W149" s="38" t="str">
        <v>Low</v>
      </c>
      <c r="X149" s="38">
        <v>2023</v>
      </c>
      <c r="Y149" s="40">
        <v>488.02500000000003</v>
      </c>
      <c r="Z149" s="40">
        <v>97.60499999999999</v>
      </c>
    </row>
    <row r="150" spans="1:26">
      <c r="A150" t="s">
        <v>25</v>
      </c>
      <c r="B150">
        <v>2277</v>
      </c>
      <c r="C150" s="31">
        <v>45530</v>
      </c>
      <c r="D150" t="s">
        <v>70</v>
      </c>
      <c r="E150" t="s">
        <v>20</v>
      </c>
      <c r="F150" t="s">
        <v>12</v>
      </c>
      <c r="G150">
        <v>1</v>
      </c>
      <c r="H150">
        <v>275.99</v>
      </c>
      <c r="I150">
        <v>275.99</v>
      </c>
      <c r="J150" t="s">
        <v>1279</v>
      </c>
      <c r="K150">
        <v>2024</v>
      </c>
      <c r="L150">
        <v>248.39100000000002</v>
      </c>
      <c r="M150">
        <v>49.678199999999997</v>
      </c>
      <c r="O150" s="38">
        <v>6163</v>
      </c>
      <c r="P150" s="38">
        <v>45289</v>
      </c>
      <c r="Q150" s="38" t="str">
        <v>Joseph Mccoy</v>
      </c>
      <c r="R150" s="38" t="str">
        <v>Office Supplies</v>
      </c>
      <c r="S150" s="38" t="str">
        <v>Laptop</v>
      </c>
      <c r="T150" s="38">
        <v>3</v>
      </c>
      <c r="U150" s="40">
        <v>237.71</v>
      </c>
      <c r="V150" s="40">
        <v>713.13</v>
      </c>
      <c r="W150" s="38" t="str">
        <v>Low</v>
      </c>
      <c r="X150" s="38">
        <v>2023</v>
      </c>
      <c r="Y150" s="40">
        <v>641.81700000000001</v>
      </c>
      <c r="Z150" s="40">
        <v>128.36339999999998</v>
      </c>
    </row>
    <row r="151" spans="1:26">
      <c r="A151" t="s">
        <v>17</v>
      </c>
      <c r="B151">
        <v>2282</v>
      </c>
      <c r="C151" s="31">
        <v>45069</v>
      </c>
      <c r="D151" t="s">
        <v>602</v>
      </c>
      <c r="E151" t="s">
        <v>14</v>
      </c>
      <c r="F151" t="s">
        <v>21</v>
      </c>
      <c r="G151">
        <v>5</v>
      </c>
      <c r="H151">
        <v>412.84</v>
      </c>
      <c r="I151">
        <v>2064.1999999999998</v>
      </c>
      <c r="J151" t="s">
        <v>1279</v>
      </c>
      <c r="K151">
        <v>2023</v>
      </c>
      <c r="L151">
        <v>1857.78</v>
      </c>
      <c r="M151">
        <v>371.55599999999993</v>
      </c>
      <c r="O151" s="38">
        <v>6199</v>
      </c>
      <c r="P151" s="38">
        <v>45539</v>
      </c>
      <c r="Q151" s="38" t="str">
        <v>Richard Fitzpatrick</v>
      </c>
      <c r="R151" s="38" t="str">
        <v>Electronics</v>
      </c>
      <c r="S151" s="38" t="str">
        <v>Chair</v>
      </c>
      <c r="T151" s="38">
        <v>9</v>
      </c>
      <c r="U151" s="40">
        <v>546.48</v>
      </c>
      <c r="V151" s="40">
        <v>4918.32</v>
      </c>
      <c r="W151" s="38" t="str">
        <v>Low</v>
      </c>
      <c r="X151" s="38">
        <v>2024</v>
      </c>
      <c r="Y151" s="40">
        <v>4426.4880000000003</v>
      </c>
      <c r="Z151" s="40">
        <v>885.29759999999987</v>
      </c>
    </row>
    <row r="152" spans="1:26">
      <c r="A152" t="s">
        <v>31</v>
      </c>
      <c r="B152">
        <v>2290</v>
      </c>
      <c r="C152" s="31">
        <v>45403</v>
      </c>
      <c r="D152" t="s">
        <v>672</v>
      </c>
      <c r="E152" t="s">
        <v>14</v>
      </c>
      <c r="F152" t="s">
        <v>21</v>
      </c>
      <c r="G152">
        <v>6</v>
      </c>
      <c r="H152">
        <v>684.31</v>
      </c>
      <c r="I152">
        <v>4105.8599999999997</v>
      </c>
      <c r="J152" t="s">
        <v>1279</v>
      </c>
      <c r="K152">
        <v>2024</v>
      </c>
      <c r="L152">
        <v>3695.2740000000003</v>
      </c>
      <c r="M152">
        <v>739.05479999999989</v>
      </c>
      <c r="O152" s="38">
        <v>6204</v>
      </c>
      <c r="P152" s="38">
        <v>45178</v>
      </c>
      <c r="Q152" s="38" t="str">
        <v>Ashley Turner</v>
      </c>
      <c r="R152" s="38" t="str">
        <v>Electronics</v>
      </c>
      <c r="S152" s="38" t="str">
        <v>Desk</v>
      </c>
      <c r="T152" s="38">
        <v>6</v>
      </c>
      <c r="U152" s="40">
        <v>36.270000000000003</v>
      </c>
      <c r="V152" s="40">
        <v>217.62</v>
      </c>
      <c r="W152" s="38" t="str">
        <v>Low</v>
      </c>
      <c r="X152" s="38">
        <v>2023</v>
      </c>
      <c r="Y152" s="40">
        <v>195.858</v>
      </c>
      <c r="Z152" s="40">
        <v>39.171599999999998</v>
      </c>
    </row>
    <row r="153" spans="1:26">
      <c r="A153" t="s">
        <v>10</v>
      </c>
      <c r="B153">
        <v>2291</v>
      </c>
      <c r="C153" s="31">
        <v>45315</v>
      </c>
      <c r="D153" t="s">
        <v>134</v>
      </c>
      <c r="E153" t="s">
        <v>20</v>
      </c>
      <c r="F153" t="s">
        <v>18</v>
      </c>
      <c r="G153">
        <v>1</v>
      </c>
      <c r="H153">
        <v>801.42</v>
      </c>
      <c r="I153">
        <v>801.42</v>
      </c>
      <c r="J153" t="s">
        <v>1279</v>
      </c>
      <c r="K153">
        <v>2024</v>
      </c>
      <c r="L153">
        <v>721.27800000000002</v>
      </c>
      <c r="M153">
        <v>144.25559999999999</v>
      </c>
      <c r="O153" s="38">
        <v>6269</v>
      </c>
      <c r="P153" s="38">
        <v>45278</v>
      </c>
      <c r="Q153" s="38" t="str">
        <v>Pamela Smith</v>
      </c>
      <c r="R153" s="38" t="str">
        <v>Furniture</v>
      </c>
      <c r="S153" s="38" t="str">
        <v>Table</v>
      </c>
      <c r="T153" s="38">
        <v>4</v>
      </c>
      <c r="U153" s="40">
        <v>895.61</v>
      </c>
      <c r="V153" s="40">
        <v>3582.44</v>
      </c>
      <c r="W153" s="38" t="str">
        <v>Low</v>
      </c>
      <c r="X153" s="38">
        <v>2023</v>
      </c>
      <c r="Y153" s="40">
        <v>3224.1959999999999</v>
      </c>
      <c r="Z153" s="40">
        <v>644.83920000000001</v>
      </c>
    </row>
    <row r="154" spans="1:26">
      <c r="A154" t="s">
        <v>17</v>
      </c>
      <c r="B154">
        <v>2309</v>
      </c>
      <c r="C154" s="31">
        <v>45373</v>
      </c>
      <c r="D154" t="s">
        <v>781</v>
      </c>
      <c r="E154" t="s">
        <v>20</v>
      </c>
      <c r="F154" t="s">
        <v>12</v>
      </c>
      <c r="G154">
        <v>2</v>
      </c>
      <c r="H154">
        <v>827.81</v>
      </c>
      <c r="I154">
        <v>1655.62</v>
      </c>
      <c r="J154" t="s">
        <v>1279</v>
      </c>
      <c r="K154">
        <v>2024</v>
      </c>
      <c r="L154">
        <v>1490.058</v>
      </c>
      <c r="M154">
        <v>298.01159999999999</v>
      </c>
      <c r="O154" s="38">
        <v>6344</v>
      </c>
      <c r="P154" s="38">
        <v>45049</v>
      </c>
      <c r="Q154" s="38" t="str">
        <v>Michael Wong</v>
      </c>
      <c r="R154" s="38" t="str">
        <v>Office Supplies</v>
      </c>
      <c r="S154" s="38" t="str">
        <v>Table</v>
      </c>
      <c r="T154" s="38">
        <v>7</v>
      </c>
      <c r="U154" s="40">
        <v>295.81</v>
      </c>
      <c r="V154" s="40">
        <v>2070.67</v>
      </c>
      <c r="W154" s="38" t="str">
        <v>Low</v>
      </c>
      <c r="X154" s="38">
        <v>2023</v>
      </c>
      <c r="Y154" s="40">
        <v>1863.6029999999998</v>
      </c>
      <c r="Z154" s="40">
        <v>372.72059999999999</v>
      </c>
    </row>
    <row r="155" spans="1:26">
      <c r="A155" t="s">
        <v>17</v>
      </c>
      <c r="B155">
        <v>2310</v>
      </c>
      <c r="C155" s="31">
        <v>45523</v>
      </c>
      <c r="D155" t="s">
        <v>930</v>
      </c>
      <c r="E155" t="s">
        <v>11</v>
      </c>
      <c r="F155" t="s">
        <v>26</v>
      </c>
      <c r="G155">
        <v>9</v>
      </c>
      <c r="H155">
        <v>359.72</v>
      </c>
      <c r="I155">
        <v>3237.48</v>
      </c>
      <c r="J155" t="s">
        <v>1279</v>
      </c>
      <c r="K155">
        <v>2024</v>
      </c>
      <c r="L155">
        <v>2913.7320000000004</v>
      </c>
      <c r="M155">
        <v>582.74639999999999</v>
      </c>
      <c r="O155" s="38">
        <v>6361</v>
      </c>
      <c r="P155" s="38">
        <v>45164</v>
      </c>
      <c r="Q155" s="38" t="str">
        <v>Erik Welch</v>
      </c>
      <c r="R155" s="38" t="str">
        <v>Electronics</v>
      </c>
      <c r="S155" s="38" t="str">
        <v>Printer</v>
      </c>
      <c r="T155" s="38">
        <v>9</v>
      </c>
      <c r="U155" s="40">
        <v>976.11</v>
      </c>
      <c r="V155" s="40">
        <v>8784.99</v>
      </c>
      <c r="W155" s="38" t="str">
        <v>High</v>
      </c>
      <c r="X155" s="38">
        <v>2023</v>
      </c>
      <c r="Y155" s="40">
        <v>7906.491</v>
      </c>
      <c r="Z155" s="40">
        <v>1581.2982</v>
      </c>
    </row>
    <row r="156" spans="1:26">
      <c r="A156" t="s">
        <v>10</v>
      </c>
      <c r="B156">
        <v>2315</v>
      </c>
      <c r="C156" s="31">
        <v>45026</v>
      </c>
      <c r="D156" t="s">
        <v>849</v>
      </c>
      <c r="E156" t="s">
        <v>20</v>
      </c>
      <c r="F156" t="s">
        <v>43</v>
      </c>
      <c r="G156">
        <v>1</v>
      </c>
      <c r="H156">
        <v>983.84</v>
      </c>
      <c r="I156">
        <v>983.84</v>
      </c>
      <c r="J156" t="s">
        <v>1279</v>
      </c>
      <c r="K156">
        <v>2023</v>
      </c>
      <c r="L156">
        <v>885.45600000000002</v>
      </c>
      <c r="M156">
        <v>177.09119999999999</v>
      </c>
      <c r="O156" s="38">
        <v>6376</v>
      </c>
      <c r="P156" s="38">
        <v>45093</v>
      </c>
      <c r="Q156" s="38" t="str">
        <v>Grace Kelly</v>
      </c>
      <c r="R156" s="38" t="str">
        <v>Furniture</v>
      </c>
      <c r="S156" s="38" t="str">
        <v>Monitor</v>
      </c>
      <c r="T156" s="38">
        <v>7</v>
      </c>
      <c r="U156" s="40">
        <v>313.19</v>
      </c>
      <c r="V156" s="40">
        <v>2192.33</v>
      </c>
      <c r="W156" s="38" t="str">
        <v>Low</v>
      </c>
      <c r="X156" s="38">
        <v>2023</v>
      </c>
      <c r="Y156" s="40">
        <v>1973.0969999999998</v>
      </c>
      <c r="Z156" s="40">
        <v>394.61939999999998</v>
      </c>
    </row>
    <row r="157" spans="1:26">
      <c r="A157" t="s">
        <v>31</v>
      </c>
      <c r="B157">
        <v>2317</v>
      </c>
      <c r="C157" s="31">
        <v>45492</v>
      </c>
      <c r="D157" t="s">
        <v>523</v>
      </c>
      <c r="E157" t="s">
        <v>20</v>
      </c>
      <c r="F157" t="s">
        <v>21</v>
      </c>
      <c r="G157">
        <v>2</v>
      </c>
      <c r="H157">
        <v>775.74</v>
      </c>
      <c r="I157">
        <v>1551.48</v>
      </c>
      <c r="J157" t="s">
        <v>1279</v>
      </c>
      <c r="K157">
        <v>2024</v>
      </c>
      <c r="L157">
        <v>1396.3320000000001</v>
      </c>
      <c r="M157">
        <v>279.26639999999998</v>
      </c>
      <c r="O157" s="38">
        <v>6383</v>
      </c>
      <c r="P157" s="38">
        <v>45101</v>
      </c>
      <c r="Q157" s="38" t="str">
        <v>Kristin Watts</v>
      </c>
      <c r="R157" s="38" t="str">
        <v>Furniture</v>
      </c>
      <c r="S157" s="38" t="str">
        <v>Table</v>
      </c>
      <c r="T157" s="38">
        <v>6</v>
      </c>
      <c r="U157" s="40">
        <v>852.91</v>
      </c>
      <c r="V157" s="40">
        <v>5117.46</v>
      </c>
      <c r="W157" s="38" t="str">
        <v>High</v>
      </c>
      <c r="X157" s="38">
        <v>2023</v>
      </c>
      <c r="Y157" s="40">
        <v>4605.7139999999999</v>
      </c>
      <c r="Z157" s="40">
        <v>921.14279999999997</v>
      </c>
    </row>
    <row r="158" spans="1:26">
      <c r="A158" t="s">
        <v>10</v>
      </c>
      <c r="B158">
        <v>2318</v>
      </c>
      <c r="C158" s="31">
        <v>45229</v>
      </c>
      <c r="D158" t="s">
        <v>350</v>
      </c>
      <c r="E158" t="s">
        <v>11</v>
      </c>
      <c r="F158" t="s">
        <v>12</v>
      </c>
      <c r="G158">
        <v>6</v>
      </c>
      <c r="H158">
        <v>431.92</v>
      </c>
      <c r="I158">
        <v>2591.52</v>
      </c>
      <c r="J158" t="s">
        <v>1279</v>
      </c>
      <c r="K158">
        <v>2023</v>
      </c>
      <c r="L158">
        <v>2332.3679999999999</v>
      </c>
      <c r="M158">
        <v>466.47359999999998</v>
      </c>
      <c r="O158" s="38">
        <v>6432</v>
      </c>
      <c r="P158" s="38">
        <v>45580</v>
      </c>
      <c r="Q158" s="38" t="str">
        <v>Jeremiah Fisher</v>
      </c>
      <c r="R158" s="38" t="str">
        <v>Furniture</v>
      </c>
      <c r="S158" s="38" t="str">
        <v>Table</v>
      </c>
      <c r="T158" s="38">
        <v>9</v>
      </c>
      <c r="U158" s="40">
        <v>184.76</v>
      </c>
      <c r="V158" s="40">
        <v>1662.84</v>
      </c>
      <c r="W158" s="38" t="str">
        <v>Low</v>
      </c>
      <c r="X158" s="38">
        <v>2024</v>
      </c>
      <c r="Y158" s="40">
        <v>1496.556</v>
      </c>
      <c r="Z158" s="40">
        <v>299.31119999999999</v>
      </c>
    </row>
    <row r="159" spans="1:26">
      <c r="A159" t="s">
        <v>10</v>
      </c>
      <c r="B159">
        <v>2330</v>
      </c>
      <c r="C159" s="31">
        <v>45607</v>
      </c>
      <c r="D159" t="s">
        <v>165</v>
      </c>
      <c r="E159" t="s">
        <v>20</v>
      </c>
      <c r="F159" t="s">
        <v>12</v>
      </c>
      <c r="G159">
        <v>3</v>
      </c>
      <c r="H159">
        <v>304.38</v>
      </c>
      <c r="I159">
        <v>913.14</v>
      </c>
      <c r="J159" t="s">
        <v>1279</v>
      </c>
      <c r="K159">
        <v>2024</v>
      </c>
      <c r="L159">
        <v>821.82600000000002</v>
      </c>
      <c r="M159">
        <v>164.36519999999999</v>
      </c>
      <c r="O159" s="38">
        <v>6503</v>
      </c>
      <c r="P159" s="38">
        <v>45703</v>
      </c>
      <c r="Q159" s="38" t="str">
        <v>Carol Chase</v>
      </c>
      <c r="R159" s="38" t="str">
        <v>Office Supplies</v>
      </c>
      <c r="S159" s="38" t="str">
        <v>Desk</v>
      </c>
      <c r="T159" s="38">
        <v>4</v>
      </c>
      <c r="U159" s="40">
        <v>231.58</v>
      </c>
      <c r="V159" s="40">
        <v>926.32</v>
      </c>
      <c r="W159" s="38" t="str">
        <v>Low</v>
      </c>
      <c r="X159" s="38">
        <v>2025</v>
      </c>
      <c r="Y159" s="40">
        <v>833.6880000000001</v>
      </c>
      <c r="Z159" s="40">
        <v>166.73760000000001</v>
      </c>
    </row>
    <row r="160" spans="1:26">
      <c r="A160" t="s">
        <v>10</v>
      </c>
      <c r="B160">
        <v>2339</v>
      </c>
      <c r="C160" s="31">
        <v>45702</v>
      </c>
      <c r="D160" t="s">
        <v>386</v>
      </c>
      <c r="E160" t="s">
        <v>14</v>
      </c>
      <c r="F160" t="s">
        <v>18</v>
      </c>
      <c r="G160">
        <v>3</v>
      </c>
      <c r="H160">
        <v>42.2</v>
      </c>
      <c r="I160">
        <v>126.6</v>
      </c>
      <c r="J160" t="s">
        <v>1279</v>
      </c>
      <c r="K160">
        <v>2025</v>
      </c>
      <c r="L160">
        <v>113.94000000000001</v>
      </c>
      <c r="M160">
        <v>22.787999999999997</v>
      </c>
      <c r="O160" s="38">
        <v>6565</v>
      </c>
      <c r="P160" s="38">
        <v>45324</v>
      </c>
      <c r="Q160" s="38" t="str">
        <v>Maria Nguyen</v>
      </c>
      <c r="R160" s="38" t="str">
        <v>Furniture</v>
      </c>
      <c r="S160" s="38" t="str">
        <v>Chair</v>
      </c>
      <c r="T160" s="38">
        <v>5</v>
      </c>
      <c r="U160" s="40">
        <v>614.23</v>
      </c>
      <c r="V160" s="40">
        <v>3071.15</v>
      </c>
      <c r="W160" s="38" t="str">
        <v>Low</v>
      </c>
      <c r="X160" s="38">
        <v>2024</v>
      </c>
      <c r="Y160" s="40">
        <v>2764.0349999999999</v>
      </c>
      <c r="Z160" s="40">
        <v>552.80700000000002</v>
      </c>
    </row>
    <row r="161" spans="1:26">
      <c r="A161" t="s">
        <v>31</v>
      </c>
      <c r="B161">
        <v>2343</v>
      </c>
      <c r="C161" s="31">
        <v>45647</v>
      </c>
      <c r="D161" t="s">
        <v>854</v>
      </c>
      <c r="E161" t="s">
        <v>14</v>
      </c>
      <c r="F161" t="s">
        <v>12</v>
      </c>
      <c r="G161">
        <v>8</v>
      </c>
      <c r="H161">
        <v>110.04</v>
      </c>
      <c r="I161">
        <v>880.32</v>
      </c>
      <c r="J161" t="s">
        <v>1279</v>
      </c>
      <c r="K161">
        <v>2024</v>
      </c>
      <c r="L161">
        <v>792.28800000000001</v>
      </c>
      <c r="M161">
        <v>158.45760000000001</v>
      </c>
      <c r="O161" s="38">
        <v>6580</v>
      </c>
      <c r="P161" s="38">
        <v>45096</v>
      </c>
      <c r="Q161" s="38" t="str">
        <v>Tammy Vega</v>
      </c>
      <c r="R161" s="38" t="str">
        <v>Office Supplies</v>
      </c>
      <c r="S161" s="38" t="str">
        <v>Chair</v>
      </c>
      <c r="T161" s="38">
        <v>6</v>
      </c>
      <c r="U161" s="40">
        <v>405.32</v>
      </c>
      <c r="V161" s="40">
        <v>2431.92</v>
      </c>
      <c r="W161" s="38" t="str">
        <v>Low</v>
      </c>
      <c r="X161" s="38">
        <v>2023</v>
      </c>
      <c r="Y161" s="40">
        <v>2188.7280000000001</v>
      </c>
      <c r="Z161" s="40">
        <v>437.74560000000002</v>
      </c>
    </row>
    <row r="162" spans="1:26">
      <c r="A162" t="s">
        <v>17</v>
      </c>
      <c r="B162">
        <v>2352</v>
      </c>
      <c r="C162" s="31">
        <v>45679</v>
      </c>
      <c r="D162" t="s">
        <v>772</v>
      </c>
      <c r="E162" t="s">
        <v>20</v>
      </c>
      <c r="F162" t="s">
        <v>12</v>
      </c>
      <c r="G162">
        <v>4</v>
      </c>
      <c r="H162">
        <v>992.56</v>
      </c>
      <c r="I162">
        <v>3970.24</v>
      </c>
      <c r="J162" t="s">
        <v>1279</v>
      </c>
      <c r="K162">
        <v>2025</v>
      </c>
      <c r="L162">
        <v>3573.2159999999999</v>
      </c>
      <c r="M162">
        <v>714.64319999999998</v>
      </c>
      <c r="O162" s="38">
        <v>6596</v>
      </c>
      <c r="P162" s="38">
        <v>45483</v>
      </c>
      <c r="Q162" s="38" t="str">
        <v>Christopher Lopez</v>
      </c>
      <c r="R162" s="38" t="str">
        <v>Furniture</v>
      </c>
      <c r="S162" s="38" t="str">
        <v>Table</v>
      </c>
      <c r="T162" s="38">
        <v>3</v>
      </c>
      <c r="U162" s="40">
        <v>590.74</v>
      </c>
      <c r="V162" s="40">
        <v>1772.22</v>
      </c>
      <c r="W162" s="38" t="str">
        <v>Low</v>
      </c>
      <c r="X162" s="38">
        <v>2024</v>
      </c>
      <c r="Y162" s="40">
        <v>1594.998</v>
      </c>
      <c r="Z162" s="40">
        <v>318.99959999999999</v>
      </c>
    </row>
    <row r="163" spans="1:26">
      <c r="A163" t="s">
        <v>17</v>
      </c>
      <c r="B163">
        <v>2355</v>
      </c>
      <c r="C163" s="31">
        <v>45537</v>
      </c>
      <c r="D163" t="s">
        <v>299</v>
      </c>
      <c r="E163" t="s">
        <v>11</v>
      </c>
      <c r="F163" t="s">
        <v>43</v>
      </c>
      <c r="G163">
        <v>9</v>
      </c>
      <c r="H163">
        <v>882.06</v>
      </c>
      <c r="I163">
        <v>7938.5399999999991</v>
      </c>
      <c r="J163" t="s">
        <v>1278</v>
      </c>
      <c r="K163">
        <v>2024</v>
      </c>
      <c r="L163">
        <v>7144.6859999999997</v>
      </c>
      <c r="M163">
        <v>1428.9371999999998</v>
      </c>
      <c r="O163" s="38">
        <v>6658</v>
      </c>
      <c r="P163" s="38">
        <v>45555</v>
      </c>
      <c r="Q163" s="38" t="str">
        <v>Michelle Sanders</v>
      </c>
      <c r="R163" s="38" t="str">
        <v>Electronics</v>
      </c>
      <c r="S163" s="38" t="str">
        <v>Table</v>
      </c>
      <c r="T163" s="38">
        <v>6</v>
      </c>
      <c r="U163" s="40">
        <v>984.56</v>
      </c>
      <c r="V163" s="40">
        <v>5907.36</v>
      </c>
      <c r="W163" s="38" t="str">
        <v>High</v>
      </c>
      <c r="X163" s="38">
        <v>2024</v>
      </c>
      <c r="Y163" s="40">
        <v>5316.6239999999998</v>
      </c>
      <c r="Z163" s="40">
        <v>1063.3247999999999</v>
      </c>
    </row>
    <row r="164" spans="1:26">
      <c r="A164" t="s">
        <v>25</v>
      </c>
      <c r="B164">
        <v>2367</v>
      </c>
      <c r="C164" s="31">
        <v>45094</v>
      </c>
      <c r="D164" t="s">
        <v>416</v>
      </c>
      <c r="E164" t="s">
        <v>14</v>
      </c>
      <c r="F164" t="s">
        <v>21</v>
      </c>
      <c r="G164">
        <v>8</v>
      </c>
      <c r="H164">
        <v>986.8</v>
      </c>
      <c r="I164">
        <v>7894.4</v>
      </c>
      <c r="J164" t="s">
        <v>1278</v>
      </c>
      <c r="K164">
        <v>2023</v>
      </c>
      <c r="L164">
        <v>7104.96</v>
      </c>
      <c r="M164">
        <v>1420.992</v>
      </c>
      <c r="O164" s="38">
        <v>6689</v>
      </c>
      <c r="P164" s="38">
        <v>45628</v>
      </c>
      <c r="Q164" s="38" t="str">
        <v>Margaret Castillo</v>
      </c>
      <c r="R164" s="38" t="str">
        <v>Furniture</v>
      </c>
      <c r="S164" s="38" t="str">
        <v>Pen</v>
      </c>
      <c r="T164" s="38">
        <v>6</v>
      </c>
      <c r="U164" s="40">
        <v>235.8</v>
      </c>
      <c r="V164" s="40">
        <v>1414.8</v>
      </c>
      <c r="W164" s="38" t="str">
        <v>Low</v>
      </c>
      <c r="X164" s="38">
        <v>2024</v>
      </c>
      <c r="Y164" s="40">
        <v>1273.3200000000002</v>
      </c>
      <c r="Z164" s="40">
        <v>254.66399999999999</v>
      </c>
    </row>
    <row r="165" spans="1:26">
      <c r="A165" t="s">
        <v>10</v>
      </c>
      <c r="B165">
        <v>2372</v>
      </c>
      <c r="C165" s="31">
        <v>45127</v>
      </c>
      <c r="D165" t="s">
        <v>972</v>
      </c>
      <c r="E165" t="s">
        <v>14</v>
      </c>
      <c r="F165" t="s">
        <v>12</v>
      </c>
      <c r="G165">
        <v>7</v>
      </c>
      <c r="H165">
        <v>248.29</v>
      </c>
      <c r="I165">
        <v>1738.03</v>
      </c>
      <c r="J165" t="s">
        <v>1279</v>
      </c>
      <c r="K165">
        <v>2023</v>
      </c>
      <c r="L165">
        <v>1564.2269999999999</v>
      </c>
      <c r="M165">
        <v>312.84539999999998</v>
      </c>
      <c r="O165" s="38">
        <v>6771</v>
      </c>
      <c r="P165" s="38">
        <v>45299</v>
      </c>
      <c r="Q165" s="38" t="str">
        <v>Harold Mack</v>
      </c>
      <c r="R165" s="38" t="str">
        <v>Furniture</v>
      </c>
      <c r="S165" s="38" t="str">
        <v>Table</v>
      </c>
      <c r="T165" s="38">
        <v>1</v>
      </c>
      <c r="U165" s="40">
        <v>558.26</v>
      </c>
      <c r="V165" s="40">
        <v>558.26</v>
      </c>
      <c r="W165" s="38" t="str">
        <v>Low</v>
      </c>
      <c r="X165" s="38">
        <v>2024</v>
      </c>
      <c r="Y165" s="40">
        <v>502.43400000000003</v>
      </c>
      <c r="Z165" s="40">
        <v>100.48679999999999</v>
      </c>
    </row>
    <row r="166" spans="1:26">
      <c r="A166" t="s">
        <v>10</v>
      </c>
      <c r="B166">
        <v>2376</v>
      </c>
      <c r="C166" s="31">
        <v>45146</v>
      </c>
      <c r="D166" t="s">
        <v>641</v>
      </c>
      <c r="E166" t="s">
        <v>11</v>
      </c>
      <c r="F166" t="s">
        <v>18</v>
      </c>
      <c r="G166">
        <v>2</v>
      </c>
      <c r="H166">
        <v>584.37</v>
      </c>
      <c r="I166">
        <v>1168.74</v>
      </c>
      <c r="J166" t="s">
        <v>1279</v>
      </c>
      <c r="K166">
        <v>2023</v>
      </c>
      <c r="L166">
        <v>1051.866</v>
      </c>
      <c r="M166">
        <v>210.3732</v>
      </c>
      <c r="O166" s="38">
        <v>6790</v>
      </c>
      <c r="P166" s="38">
        <v>45719</v>
      </c>
      <c r="Q166" s="38" t="str">
        <v>Shane Roberts</v>
      </c>
      <c r="R166" s="38" t="str">
        <v>Office Supplies</v>
      </c>
      <c r="S166" s="38" t="str">
        <v>Table</v>
      </c>
      <c r="T166" s="38">
        <v>9</v>
      </c>
      <c r="U166" s="40">
        <v>416.92</v>
      </c>
      <c r="V166" s="40">
        <v>3752.28</v>
      </c>
      <c r="W166" s="38" t="str">
        <v>Low</v>
      </c>
      <c r="X166" s="38">
        <v>2025</v>
      </c>
      <c r="Y166" s="40">
        <v>3377.0520000000001</v>
      </c>
      <c r="Z166" s="40">
        <v>675.41039999999998</v>
      </c>
    </row>
    <row r="167" spans="1:26">
      <c r="A167" t="s">
        <v>10</v>
      </c>
      <c r="B167">
        <v>2404</v>
      </c>
      <c r="C167" s="31">
        <v>45073</v>
      </c>
      <c r="D167" t="s">
        <v>397</v>
      </c>
      <c r="E167" t="s">
        <v>11</v>
      </c>
      <c r="F167" t="s">
        <v>18</v>
      </c>
      <c r="G167">
        <v>4</v>
      </c>
      <c r="H167">
        <v>73.569999999999993</v>
      </c>
      <c r="I167">
        <v>294.27999999999997</v>
      </c>
      <c r="J167" t="s">
        <v>1279</v>
      </c>
      <c r="K167">
        <v>2023</v>
      </c>
      <c r="L167">
        <v>264.85199999999998</v>
      </c>
      <c r="M167">
        <v>52.970399999999991</v>
      </c>
      <c r="O167" s="38">
        <v>6818</v>
      </c>
      <c r="P167" s="38">
        <v>45695</v>
      </c>
      <c r="Q167" s="38" t="str">
        <v>Aaron Sanders</v>
      </c>
      <c r="R167" s="38" t="str">
        <v>Furniture</v>
      </c>
      <c r="S167" s="38" t="str">
        <v>Desk</v>
      </c>
      <c r="T167" s="38">
        <v>3</v>
      </c>
      <c r="U167" s="40">
        <v>635.5</v>
      </c>
      <c r="V167" s="40">
        <v>1906.5</v>
      </c>
      <c r="W167" s="38" t="str">
        <v>Low</v>
      </c>
      <c r="X167" s="38">
        <v>2025</v>
      </c>
      <c r="Y167" s="40">
        <v>1715.8500000000001</v>
      </c>
      <c r="Z167" s="40">
        <v>343.16999999999996</v>
      </c>
    </row>
    <row r="168" spans="1:26">
      <c r="A168" t="s">
        <v>10</v>
      </c>
      <c r="B168">
        <v>2431</v>
      </c>
      <c r="C168" s="31">
        <v>45365</v>
      </c>
      <c r="D168" t="s">
        <v>636</v>
      </c>
      <c r="E168" t="s">
        <v>11</v>
      </c>
      <c r="F168" t="s">
        <v>15</v>
      </c>
      <c r="G168">
        <v>5</v>
      </c>
      <c r="H168">
        <v>484.39</v>
      </c>
      <c r="I168">
        <v>2421.9499999999998</v>
      </c>
      <c r="J168" t="s">
        <v>1279</v>
      </c>
      <c r="K168">
        <v>2024</v>
      </c>
      <c r="L168">
        <v>2179.7550000000001</v>
      </c>
      <c r="M168">
        <v>435.95099999999996</v>
      </c>
      <c r="O168" s="38">
        <v>6846</v>
      </c>
      <c r="P168" s="38">
        <v>45594</v>
      </c>
      <c r="Q168" s="38" t="str">
        <v>Kristen Cook</v>
      </c>
      <c r="R168" s="38" t="str">
        <v>Furniture</v>
      </c>
      <c r="S168" s="38" t="str">
        <v>Notebook</v>
      </c>
      <c r="T168" s="38">
        <v>9</v>
      </c>
      <c r="U168" s="40">
        <v>67.2</v>
      </c>
      <c r="V168" s="40">
        <v>604.80000000000007</v>
      </c>
      <c r="W168" s="38" t="str">
        <v>Low</v>
      </c>
      <c r="X168" s="38">
        <v>2024</v>
      </c>
      <c r="Y168" s="40">
        <v>544.32000000000005</v>
      </c>
      <c r="Z168" s="40">
        <v>108.864</v>
      </c>
    </row>
    <row r="169" spans="1:26">
      <c r="A169" t="s">
        <v>10</v>
      </c>
      <c r="B169">
        <v>2446</v>
      </c>
      <c r="C169" s="31">
        <v>45387</v>
      </c>
      <c r="D169" t="s">
        <v>494</v>
      </c>
      <c r="E169" t="s">
        <v>20</v>
      </c>
      <c r="F169" t="s">
        <v>18</v>
      </c>
      <c r="G169">
        <v>2</v>
      </c>
      <c r="H169">
        <v>427.5</v>
      </c>
      <c r="I169">
        <v>855</v>
      </c>
      <c r="J169" t="s">
        <v>1279</v>
      </c>
      <c r="K169">
        <v>2024</v>
      </c>
      <c r="L169">
        <v>769.5</v>
      </c>
      <c r="M169">
        <v>153.9</v>
      </c>
      <c r="O169" s="38">
        <v>6860</v>
      </c>
      <c r="P169" s="38">
        <v>45442</v>
      </c>
      <c r="Q169" s="38" t="str">
        <v>Mrs. Karen Hall</v>
      </c>
      <c r="R169" s="38" t="str">
        <v>Office Supplies</v>
      </c>
      <c r="S169" s="38" t="str">
        <v>Desk</v>
      </c>
      <c r="T169" s="38">
        <v>7</v>
      </c>
      <c r="U169" s="40">
        <v>496.68</v>
      </c>
      <c r="V169" s="40">
        <v>3476.76</v>
      </c>
      <c r="W169" s="38" t="str">
        <v>Low</v>
      </c>
      <c r="X169" s="38">
        <v>2024</v>
      </c>
      <c r="Y169" s="40">
        <v>3129.0839999999998</v>
      </c>
      <c r="Z169" s="40">
        <v>625.81680000000006</v>
      </c>
    </row>
    <row r="170" spans="1:26">
      <c r="A170" t="s">
        <v>25</v>
      </c>
      <c r="B170">
        <v>2461</v>
      </c>
      <c r="C170" s="31">
        <v>45125</v>
      </c>
      <c r="D170" t="s">
        <v>212</v>
      </c>
      <c r="E170" t="s">
        <v>20</v>
      </c>
      <c r="F170" t="s">
        <v>21</v>
      </c>
      <c r="G170">
        <v>3</v>
      </c>
      <c r="H170">
        <v>294.37</v>
      </c>
      <c r="I170">
        <v>883.11</v>
      </c>
      <c r="J170" t="s">
        <v>1279</v>
      </c>
      <c r="K170">
        <v>2023</v>
      </c>
      <c r="L170">
        <v>794.79899999999998</v>
      </c>
      <c r="M170">
        <v>158.9598</v>
      </c>
      <c r="O170" s="38">
        <v>6863</v>
      </c>
      <c r="P170" s="38">
        <v>45396</v>
      </c>
      <c r="Q170" s="38" t="str">
        <v>Courtney Padilla</v>
      </c>
      <c r="R170" s="38" t="str">
        <v>Office Supplies</v>
      </c>
      <c r="S170" s="38" t="str">
        <v>Table</v>
      </c>
      <c r="T170" s="38">
        <v>4</v>
      </c>
      <c r="U170" s="40">
        <v>918.14</v>
      </c>
      <c r="V170" s="40">
        <v>3672.56</v>
      </c>
      <c r="W170" s="38" t="str">
        <v>Low</v>
      </c>
      <c r="X170" s="38">
        <v>2024</v>
      </c>
      <c r="Y170" s="40">
        <v>3305.3040000000001</v>
      </c>
      <c r="Z170" s="40">
        <v>661.06079999999997</v>
      </c>
    </row>
    <row r="171" spans="1:26">
      <c r="A171" t="s">
        <v>17</v>
      </c>
      <c r="B171">
        <v>2466</v>
      </c>
      <c r="C171" s="31">
        <v>45747</v>
      </c>
      <c r="D171" t="s">
        <v>290</v>
      </c>
      <c r="E171" t="s">
        <v>20</v>
      </c>
      <c r="F171" t="s">
        <v>35</v>
      </c>
      <c r="G171">
        <v>5</v>
      </c>
      <c r="H171">
        <v>852.08</v>
      </c>
      <c r="I171">
        <v>4260.4000000000005</v>
      </c>
      <c r="J171" t="s">
        <v>1279</v>
      </c>
      <c r="K171">
        <v>2025</v>
      </c>
      <c r="L171">
        <v>3834.3600000000006</v>
      </c>
      <c r="M171">
        <v>766.87200000000007</v>
      </c>
      <c r="O171" s="38">
        <v>6869</v>
      </c>
      <c r="P171" s="38">
        <v>45029</v>
      </c>
      <c r="Q171" s="38" t="str">
        <v>Kathleen King</v>
      </c>
      <c r="R171" s="38" t="str">
        <v>Furniture</v>
      </c>
      <c r="S171" s="38" t="str">
        <v>Laptop</v>
      </c>
      <c r="T171" s="38">
        <v>6</v>
      </c>
      <c r="U171" s="40">
        <v>782.95</v>
      </c>
      <c r="V171" s="40">
        <v>4697.7000000000007</v>
      </c>
      <c r="W171" s="38" t="str">
        <v>Low</v>
      </c>
      <c r="X171" s="38">
        <v>2023</v>
      </c>
      <c r="Y171" s="40">
        <v>4227.93</v>
      </c>
      <c r="Z171" s="40">
        <v>845.58600000000013</v>
      </c>
    </row>
    <row r="172" spans="1:26">
      <c r="A172" t="s">
        <v>25</v>
      </c>
      <c r="B172">
        <v>2480</v>
      </c>
      <c r="C172" s="31">
        <v>45585</v>
      </c>
      <c r="D172" t="s">
        <v>593</v>
      </c>
      <c r="E172" t="s">
        <v>20</v>
      </c>
      <c r="F172" t="s">
        <v>26</v>
      </c>
      <c r="G172">
        <v>1</v>
      </c>
      <c r="H172">
        <v>223.52</v>
      </c>
      <c r="I172">
        <v>223.52</v>
      </c>
      <c r="J172" t="s">
        <v>1279</v>
      </c>
      <c r="K172">
        <v>2024</v>
      </c>
      <c r="L172">
        <v>201.16800000000001</v>
      </c>
      <c r="M172">
        <v>40.233600000000003</v>
      </c>
      <c r="O172" s="38">
        <v>6873</v>
      </c>
      <c r="P172" s="38">
        <v>45526</v>
      </c>
      <c r="Q172" s="38" t="str">
        <v>Ronald Galvan</v>
      </c>
      <c r="R172" s="38" t="str">
        <v>Electronics</v>
      </c>
      <c r="S172" s="38" t="str">
        <v>Pen</v>
      </c>
      <c r="T172" s="38">
        <v>6</v>
      </c>
      <c r="U172" s="40">
        <v>245.17</v>
      </c>
      <c r="V172" s="40">
        <v>1471.02</v>
      </c>
      <c r="W172" s="38" t="str">
        <v>Low</v>
      </c>
      <c r="X172" s="38">
        <v>2024</v>
      </c>
      <c r="Y172" s="40">
        <v>1323.9179999999999</v>
      </c>
      <c r="Z172" s="40">
        <v>264.78359999999998</v>
      </c>
    </row>
    <row r="173" spans="1:26">
      <c r="A173" t="s">
        <v>17</v>
      </c>
      <c r="B173">
        <v>2481</v>
      </c>
      <c r="C173" s="31">
        <v>45032</v>
      </c>
      <c r="D173" t="s">
        <v>1247</v>
      </c>
      <c r="E173" t="s">
        <v>14</v>
      </c>
      <c r="F173" t="s">
        <v>12</v>
      </c>
      <c r="G173">
        <v>2</v>
      </c>
      <c r="H173">
        <v>880.33</v>
      </c>
      <c r="I173">
        <v>1760.66</v>
      </c>
      <c r="J173" t="s">
        <v>1279</v>
      </c>
      <c r="K173">
        <v>2023</v>
      </c>
      <c r="L173">
        <v>1584.5940000000001</v>
      </c>
      <c r="M173">
        <v>316.91879999999998</v>
      </c>
      <c r="O173" s="38">
        <v>6891</v>
      </c>
      <c r="P173" s="38">
        <v>45165</v>
      </c>
      <c r="Q173" s="38" t="str">
        <v>Katie Wang</v>
      </c>
      <c r="R173" s="38" t="str">
        <v>Furniture</v>
      </c>
      <c r="S173" s="38" t="str">
        <v>Laptop</v>
      </c>
      <c r="T173" s="38">
        <v>8</v>
      </c>
      <c r="U173" s="40">
        <v>348.45</v>
      </c>
      <c r="V173" s="40">
        <v>2787.6</v>
      </c>
      <c r="W173" s="38" t="str">
        <v>Low</v>
      </c>
      <c r="X173" s="38">
        <v>2023</v>
      </c>
      <c r="Y173" s="40">
        <v>2508.84</v>
      </c>
      <c r="Z173" s="40">
        <v>501.76799999999997</v>
      </c>
    </row>
    <row r="174" spans="1:26">
      <c r="A174" t="s">
        <v>25</v>
      </c>
      <c r="B174">
        <v>2482</v>
      </c>
      <c r="C174" s="31">
        <v>45132</v>
      </c>
      <c r="D174" t="s">
        <v>128</v>
      </c>
      <c r="E174" t="s">
        <v>20</v>
      </c>
      <c r="F174" t="s">
        <v>26</v>
      </c>
      <c r="G174">
        <v>5</v>
      </c>
      <c r="H174">
        <v>730.91</v>
      </c>
      <c r="I174">
        <v>3654.55</v>
      </c>
      <c r="J174" t="s">
        <v>1279</v>
      </c>
      <c r="K174">
        <v>2023</v>
      </c>
      <c r="L174">
        <v>3289.0949999999998</v>
      </c>
      <c r="M174">
        <v>657.81899999999996</v>
      </c>
      <c r="O174" s="38">
        <v>6944</v>
      </c>
      <c r="P174" s="38">
        <v>45160</v>
      </c>
      <c r="Q174" s="38" t="str">
        <v>Kimberly Chapman</v>
      </c>
      <c r="R174" s="38" t="str">
        <v>Electronics</v>
      </c>
      <c r="S174" s="38" t="str">
        <v>Printer</v>
      </c>
      <c r="T174" s="38">
        <v>8</v>
      </c>
      <c r="U174" s="40">
        <v>599.13</v>
      </c>
      <c r="V174" s="40">
        <v>4793.04</v>
      </c>
      <c r="W174" s="38" t="str">
        <v>Low</v>
      </c>
      <c r="X174" s="38">
        <v>2023</v>
      </c>
      <c r="Y174" s="40">
        <v>4313.7359999999999</v>
      </c>
      <c r="Z174" s="40">
        <v>862.74719999999991</v>
      </c>
    </row>
    <row r="175" spans="1:26">
      <c r="A175" t="s">
        <v>31</v>
      </c>
      <c r="B175">
        <v>2498</v>
      </c>
      <c r="C175" s="31">
        <v>45317</v>
      </c>
      <c r="D175" t="s">
        <v>431</v>
      </c>
      <c r="E175" t="s">
        <v>14</v>
      </c>
      <c r="F175" t="s">
        <v>18</v>
      </c>
      <c r="G175">
        <v>7</v>
      </c>
      <c r="H175">
        <v>571.87</v>
      </c>
      <c r="I175">
        <v>4003.09</v>
      </c>
      <c r="J175" t="s">
        <v>1279</v>
      </c>
      <c r="K175">
        <v>2024</v>
      </c>
      <c r="L175">
        <v>3602.7809999999999</v>
      </c>
      <c r="M175">
        <v>720.55619999999999</v>
      </c>
      <c r="O175" s="38">
        <v>6955</v>
      </c>
      <c r="P175" s="38">
        <v>45587</v>
      </c>
      <c r="Q175" s="38" t="str">
        <v>Jeremiah Reed</v>
      </c>
      <c r="R175" s="38" t="str">
        <v>Office Supplies</v>
      </c>
      <c r="S175" s="38" t="str">
        <v>Desk</v>
      </c>
      <c r="T175" s="38">
        <v>4</v>
      </c>
      <c r="U175" s="40">
        <v>249.62</v>
      </c>
      <c r="V175" s="40">
        <v>998.48</v>
      </c>
      <c r="W175" s="38" t="str">
        <v>Low</v>
      </c>
      <c r="X175" s="38">
        <v>2024</v>
      </c>
      <c r="Y175" s="40">
        <v>898.63200000000006</v>
      </c>
      <c r="Z175" s="40">
        <v>179.72639999999998</v>
      </c>
    </row>
    <row r="176" spans="1:26">
      <c r="A176" t="s">
        <v>17</v>
      </c>
      <c r="B176">
        <v>2536</v>
      </c>
      <c r="C176" s="31">
        <v>45449</v>
      </c>
      <c r="D176" t="s">
        <v>163</v>
      </c>
      <c r="E176" t="s">
        <v>14</v>
      </c>
      <c r="F176" t="s">
        <v>35</v>
      </c>
      <c r="G176">
        <v>5</v>
      </c>
      <c r="H176">
        <v>43.61</v>
      </c>
      <c r="I176">
        <v>218.05</v>
      </c>
      <c r="J176" t="s">
        <v>1279</v>
      </c>
      <c r="K176">
        <v>2024</v>
      </c>
      <c r="L176">
        <v>196.245</v>
      </c>
      <c r="M176">
        <v>39.249000000000002</v>
      </c>
      <c r="O176" s="38">
        <v>6983</v>
      </c>
      <c r="P176" s="38">
        <v>45659</v>
      </c>
      <c r="Q176" s="38" t="str">
        <v>Stanley Watson</v>
      </c>
      <c r="R176" s="38" t="str">
        <v>Furniture</v>
      </c>
      <c r="S176" s="38" t="str">
        <v>Chair</v>
      </c>
      <c r="T176" s="38">
        <v>7</v>
      </c>
      <c r="U176" s="40">
        <v>735.47</v>
      </c>
      <c r="V176" s="40">
        <v>5148.29</v>
      </c>
      <c r="W176" s="38" t="str">
        <v>High</v>
      </c>
      <c r="X176" s="38">
        <v>2025</v>
      </c>
      <c r="Y176" s="40">
        <v>4633.4610000000002</v>
      </c>
      <c r="Z176" s="40">
        <v>926.69219999999996</v>
      </c>
    </row>
    <row r="177" spans="1:26">
      <c r="A177" t="s">
        <v>25</v>
      </c>
      <c r="B177">
        <v>2544</v>
      </c>
      <c r="C177" s="31">
        <v>45527</v>
      </c>
      <c r="D177" t="s">
        <v>443</v>
      </c>
      <c r="E177" t="s">
        <v>11</v>
      </c>
      <c r="F177" t="s">
        <v>15</v>
      </c>
      <c r="G177">
        <v>9</v>
      </c>
      <c r="H177">
        <v>711.97</v>
      </c>
      <c r="I177">
        <v>6407.73</v>
      </c>
      <c r="J177" t="s">
        <v>1278</v>
      </c>
      <c r="K177">
        <v>2024</v>
      </c>
      <c r="L177">
        <v>5766.9570000000003</v>
      </c>
      <c r="M177">
        <v>1153.3914</v>
      </c>
      <c r="O177" s="38">
        <v>7002</v>
      </c>
      <c r="P177" s="38">
        <v>45060</v>
      </c>
      <c r="Q177" s="38" t="str">
        <v>Danielle Doyle</v>
      </c>
      <c r="R177" s="38" t="str">
        <v>Office Supplies</v>
      </c>
      <c r="S177" s="38" t="str">
        <v>Pen</v>
      </c>
      <c r="T177" s="38">
        <v>1</v>
      </c>
      <c r="U177" s="40">
        <v>219.92</v>
      </c>
      <c r="V177" s="40">
        <v>219.92</v>
      </c>
      <c r="W177" s="38" t="str">
        <v>Low</v>
      </c>
      <c r="X177" s="38">
        <v>2023</v>
      </c>
      <c r="Y177" s="40">
        <v>197.928</v>
      </c>
      <c r="Z177" s="40">
        <v>39.585599999999999</v>
      </c>
    </row>
    <row r="178" spans="1:26">
      <c r="A178" t="s">
        <v>25</v>
      </c>
      <c r="B178">
        <v>2553</v>
      </c>
      <c r="C178" s="31">
        <v>45392</v>
      </c>
      <c r="D178" t="s">
        <v>303</v>
      </c>
      <c r="E178" t="s">
        <v>11</v>
      </c>
      <c r="F178" t="s">
        <v>29</v>
      </c>
      <c r="G178">
        <v>5</v>
      </c>
      <c r="H178">
        <v>137.58000000000001</v>
      </c>
      <c r="I178">
        <v>687.90000000000009</v>
      </c>
      <c r="J178" t="s">
        <v>1279</v>
      </c>
      <c r="K178">
        <v>2024</v>
      </c>
      <c r="L178">
        <v>619.11000000000013</v>
      </c>
      <c r="M178">
        <v>123.82200000000002</v>
      </c>
      <c r="O178" s="38">
        <v>7006</v>
      </c>
      <c r="P178" s="38">
        <v>45709</v>
      </c>
      <c r="Q178" s="38" t="str">
        <v>Katie Stone</v>
      </c>
      <c r="R178" s="38" t="str">
        <v>Office Supplies</v>
      </c>
      <c r="S178" s="38" t="str">
        <v>Table</v>
      </c>
      <c r="T178" s="38">
        <v>1</v>
      </c>
      <c r="U178" s="40">
        <v>254.76</v>
      </c>
      <c r="V178" s="40">
        <v>254.76</v>
      </c>
      <c r="W178" s="38" t="str">
        <v>Low</v>
      </c>
      <c r="X178" s="38">
        <v>2025</v>
      </c>
      <c r="Y178" s="40">
        <v>229.28399999999999</v>
      </c>
      <c r="Z178" s="40">
        <v>45.8568</v>
      </c>
    </row>
    <row r="179" spans="1:26">
      <c r="A179" t="s">
        <v>17</v>
      </c>
      <c r="B179">
        <v>2557</v>
      </c>
      <c r="C179" s="31">
        <v>45510</v>
      </c>
      <c r="D179" t="s">
        <v>551</v>
      </c>
      <c r="E179" t="s">
        <v>14</v>
      </c>
      <c r="F179" t="s">
        <v>18</v>
      </c>
      <c r="G179">
        <v>6</v>
      </c>
      <c r="H179">
        <v>937.24</v>
      </c>
      <c r="I179">
        <v>5623.4400000000014</v>
      </c>
      <c r="J179" t="s">
        <v>1278</v>
      </c>
      <c r="K179">
        <v>2024</v>
      </c>
      <c r="L179">
        <v>5061.0960000000005</v>
      </c>
      <c r="M179">
        <v>1012.2192000000002</v>
      </c>
      <c r="O179" s="38">
        <v>7007</v>
      </c>
      <c r="P179" s="38">
        <v>45469</v>
      </c>
      <c r="Q179" s="38" t="str">
        <v>Troy Cook</v>
      </c>
      <c r="R179" s="38" t="str">
        <v>Office Supplies</v>
      </c>
      <c r="S179" s="38" t="str">
        <v>Notebook</v>
      </c>
      <c r="T179" s="38">
        <v>6</v>
      </c>
      <c r="U179" s="40">
        <v>465.93</v>
      </c>
      <c r="V179" s="40">
        <v>2795.58</v>
      </c>
      <c r="W179" s="38" t="str">
        <v>Low</v>
      </c>
      <c r="X179" s="38">
        <v>2024</v>
      </c>
      <c r="Y179" s="40">
        <v>2516.0219999999999</v>
      </c>
      <c r="Z179" s="40">
        <v>503.20439999999996</v>
      </c>
    </row>
    <row r="180" spans="1:26">
      <c r="A180" t="s">
        <v>31</v>
      </c>
      <c r="B180">
        <v>2578</v>
      </c>
      <c r="C180" s="31">
        <v>45390</v>
      </c>
      <c r="D180" t="s">
        <v>710</v>
      </c>
      <c r="E180" t="s">
        <v>20</v>
      </c>
      <c r="F180" t="s">
        <v>15</v>
      </c>
      <c r="G180">
        <v>8</v>
      </c>
      <c r="H180">
        <v>104.76</v>
      </c>
      <c r="I180">
        <v>838.08</v>
      </c>
      <c r="J180" t="s">
        <v>1279</v>
      </c>
      <c r="K180">
        <v>2024</v>
      </c>
      <c r="L180">
        <v>754.27200000000005</v>
      </c>
      <c r="M180">
        <v>150.8544</v>
      </c>
      <c r="O180" s="38">
        <v>7043</v>
      </c>
      <c r="P180" s="38">
        <v>45141</v>
      </c>
      <c r="Q180" s="38" t="str">
        <v>Eileen Lopez</v>
      </c>
      <c r="R180" s="38" t="str">
        <v>Electronics</v>
      </c>
      <c r="S180" s="38" t="str">
        <v>Chair</v>
      </c>
      <c r="T180" s="38">
        <v>9</v>
      </c>
      <c r="U180" s="40">
        <v>711.09</v>
      </c>
      <c r="V180" s="40">
        <v>6399.81</v>
      </c>
      <c r="W180" s="38" t="str">
        <v>High</v>
      </c>
      <c r="X180" s="38">
        <v>2023</v>
      </c>
      <c r="Y180" s="40">
        <v>5759.8289999999997</v>
      </c>
      <c r="Z180" s="40">
        <v>1151.9657999999999</v>
      </c>
    </row>
    <row r="181" spans="1:26">
      <c r="A181" t="s">
        <v>25</v>
      </c>
      <c r="B181">
        <v>2587</v>
      </c>
      <c r="C181" s="31">
        <v>45694</v>
      </c>
      <c r="D181" t="s">
        <v>484</v>
      </c>
      <c r="E181" t="s">
        <v>20</v>
      </c>
      <c r="F181" t="s">
        <v>26</v>
      </c>
      <c r="G181">
        <v>4</v>
      </c>
      <c r="H181">
        <v>431.24</v>
      </c>
      <c r="I181">
        <v>1724.96</v>
      </c>
      <c r="J181" t="s">
        <v>1279</v>
      </c>
      <c r="K181">
        <v>2025</v>
      </c>
      <c r="L181">
        <v>1552.4640000000002</v>
      </c>
      <c r="M181">
        <v>310.49279999999999</v>
      </c>
      <c r="O181" s="38">
        <v>7062</v>
      </c>
      <c r="P181" s="38">
        <v>45245</v>
      </c>
      <c r="Q181" s="38" t="str">
        <v>Emily Kelley</v>
      </c>
      <c r="R181" s="38" t="str">
        <v>Office Supplies</v>
      </c>
      <c r="S181" s="38" t="str">
        <v>Pen</v>
      </c>
      <c r="T181" s="38">
        <v>5</v>
      </c>
      <c r="U181" s="40">
        <v>661.27</v>
      </c>
      <c r="V181" s="40">
        <v>3306.35</v>
      </c>
      <c r="W181" s="38" t="str">
        <v>Low</v>
      </c>
      <c r="X181" s="38">
        <v>2023</v>
      </c>
      <c r="Y181" s="40">
        <v>2975.7150000000001</v>
      </c>
      <c r="Z181" s="40">
        <v>595.14299999999992</v>
      </c>
    </row>
    <row r="182" spans="1:26">
      <c r="A182" t="s">
        <v>25</v>
      </c>
      <c r="B182">
        <v>2588</v>
      </c>
      <c r="C182" s="31">
        <v>45111</v>
      </c>
      <c r="D182" t="s">
        <v>206</v>
      </c>
      <c r="E182" t="s">
        <v>20</v>
      </c>
      <c r="F182" t="s">
        <v>15</v>
      </c>
      <c r="G182">
        <v>9</v>
      </c>
      <c r="H182">
        <v>423.59</v>
      </c>
      <c r="I182">
        <v>3812.31</v>
      </c>
      <c r="J182" t="s">
        <v>1279</v>
      </c>
      <c r="K182">
        <v>2023</v>
      </c>
      <c r="L182">
        <v>3431.0789999999997</v>
      </c>
      <c r="M182">
        <v>686.21579999999994</v>
      </c>
      <c r="O182" s="38">
        <v>7230</v>
      </c>
      <c r="P182" s="38">
        <v>45304</v>
      </c>
      <c r="Q182" s="38" t="str">
        <v>Katherine White</v>
      </c>
      <c r="R182" s="38" t="str">
        <v>Furniture</v>
      </c>
      <c r="S182" s="38" t="str">
        <v>Notebook</v>
      </c>
      <c r="T182" s="38">
        <v>2</v>
      </c>
      <c r="U182" s="40">
        <v>841.46</v>
      </c>
      <c r="V182" s="40">
        <v>1682.92</v>
      </c>
      <c r="W182" s="38" t="str">
        <v>Low</v>
      </c>
      <c r="X182" s="38">
        <v>2024</v>
      </c>
      <c r="Y182" s="40">
        <v>1514.6280000000002</v>
      </c>
      <c r="Z182" s="40">
        <v>302.92559999999997</v>
      </c>
    </row>
    <row r="183" spans="1:26">
      <c r="A183" t="s">
        <v>17</v>
      </c>
      <c r="B183">
        <v>2613</v>
      </c>
      <c r="C183" s="31">
        <v>45282</v>
      </c>
      <c r="D183" t="s">
        <v>1005</v>
      </c>
      <c r="E183" t="s">
        <v>14</v>
      </c>
      <c r="F183" t="s">
        <v>18</v>
      </c>
      <c r="G183">
        <v>3</v>
      </c>
      <c r="H183">
        <v>569.37</v>
      </c>
      <c r="I183">
        <v>1708.11</v>
      </c>
      <c r="J183" t="s">
        <v>1279</v>
      </c>
      <c r="K183">
        <v>2023</v>
      </c>
      <c r="L183">
        <v>1537.299</v>
      </c>
      <c r="M183">
        <v>307.45979999999997</v>
      </c>
      <c r="O183" s="38">
        <v>7314</v>
      </c>
      <c r="P183" s="38">
        <v>45601</v>
      </c>
      <c r="Q183" s="38" t="str">
        <v>Emily Jones</v>
      </c>
      <c r="R183" s="38" t="str">
        <v>Furniture</v>
      </c>
      <c r="S183" s="38" t="str">
        <v>Chair</v>
      </c>
      <c r="T183" s="38">
        <v>6</v>
      </c>
      <c r="U183" s="40">
        <v>209.83</v>
      </c>
      <c r="V183" s="40">
        <v>1258.98</v>
      </c>
      <c r="W183" s="38" t="str">
        <v>Low</v>
      </c>
      <c r="X183" s="38">
        <v>2024</v>
      </c>
      <c r="Y183" s="40">
        <v>1133.0820000000001</v>
      </c>
      <c r="Z183" s="40">
        <v>226.6164</v>
      </c>
    </row>
    <row r="184" spans="1:26">
      <c r="A184" t="s">
        <v>31</v>
      </c>
      <c r="B184">
        <v>2618</v>
      </c>
      <c r="C184" s="31">
        <v>45449</v>
      </c>
      <c r="D184" t="s">
        <v>320</v>
      </c>
      <c r="E184" t="s">
        <v>14</v>
      </c>
      <c r="F184" t="s">
        <v>12</v>
      </c>
      <c r="G184">
        <v>2</v>
      </c>
      <c r="H184">
        <v>545.85</v>
      </c>
      <c r="I184">
        <v>1091.7</v>
      </c>
      <c r="J184" t="s">
        <v>1279</v>
      </c>
      <c r="K184">
        <v>2024</v>
      </c>
      <c r="L184">
        <v>982.53000000000009</v>
      </c>
      <c r="M184">
        <v>196.506</v>
      </c>
      <c r="O184" s="38">
        <v>7329</v>
      </c>
      <c r="P184" s="38">
        <v>45349</v>
      </c>
      <c r="Q184" s="38" t="str">
        <v>George Curry</v>
      </c>
      <c r="R184" s="38" t="str">
        <v>Office Supplies</v>
      </c>
      <c r="S184" s="38" t="str">
        <v>Notebook</v>
      </c>
      <c r="T184" s="38">
        <v>5</v>
      </c>
      <c r="U184" s="40">
        <v>20.89</v>
      </c>
      <c r="V184" s="40">
        <v>104.45</v>
      </c>
      <c r="W184" s="38" t="str">
        <v>Low</v>
      </c>
      <c r="X184" s="38">
        <v>2024</v>
      </c>
      <c r="Y184" s="40">
        <v>94.00500000000001</v>
      </c>
      <c r="Z184" s="40">
        <v>18.800999999999998</v>
      </c>
    </row>
    <row r="185" spans="1:26">
      <c r="A185" t="s">
        <v>31</v>
      </c>
      <c r="B185">
        <v>2619</v>
      </c>
      <c r="C185" s="31">
        <v>45121</v>
      </c>
      <c r="D185" t="s">
        <v>315</v>
      </c>
      <c r="E185" t="s">
        <v>20</v>
      </c>
      <c r="F185" t="s">
        <v>12</v>
      </c>
      <c r="G185">
        <v>8</v>
      </c>
      <c r="H185">
        <v>637.66999999999996</v>
      </c>
      <c r="I185">
        <v>5101.3599999999997</v>
      </c>
      <c r="J185" t="s">
        <v>1278</v>
      </c>
      <c r="K185">
        <v>2023</v>
      </c>
      <c r="L185">
        <v>4591.2240000000002</v>
      </c>
      <c r="M185">
        <v>918.24479999999994</v>
      </c>
      <c r="O185" s="38">
        <v>7358</v>
      </c>
      <c r="P185" s="38">
        <v>45472</v>
      </c>
      <c r="Q185" s="38" t="str">
        <v>Patricia Nichols</v>
      </c>
      <c r="R185" s="38" t="str">
        <v>Office Supplies</v>
      </c>
      <c r="S185" s="38" t="str">
        <v>Desk</v>
      </c>
      <c r="T185" s="38">
        <v>8</v>
      </c>
      <c r="U185" s="40">
        <v>208.92</v>
      </c>
      <c r="V185" s="40">
        <v>1671.36</v>
      </c>
      <c r="W185" s="38" t="str">
        <v>Low</v>
      </c>
      <c r="X185" s="38">
        <v>2024</v>
      </c>
      <c r="Y185" s="40">
        <v>1504.2239999999999</v>
      </c>
      <c r="Z185" s="40">
        <v>300.84479999999996</v>
      </c>
    </row>
    <row r="186" spans="1:26">
      <c r="A186" t="s">
        <v>10</v>
      </c>
      <c r="B186">
        <v>2645</v>
      </c>
      <c r="C186" s="31">
        <v>45202</v>
      </c>
      <c r="D186" t="s">
        <v>265</v>
      </c>
      <c r="E186" t="s">
        <v>14</v>
      </c>
      <c r="F186" t="s">
        <v>21</v>
      </c>
      <c r="G186">
        <v>4</v>
      </c>
      <c r="H186">
        <v>811.42</v>
      </c>
      <c r="I186">
        <v>3245.68</v>
      </c>
      <c r="J186" t="s">
        <v>1279</v>
      </c>
      <c r="K186">
        <v>2023</v>
      </c>
      <c r="L186">
        <v>2921.1120000000001</v>
      </c>
      <c r="M186">
        <v>584.22239999999999</v>
      </c>
      <c r="O186" s="38">
        <v>7359</v>
      </c>
      <c r="P186" s="38">
        <v>45742</v>
      </c>
      <c r="Q186" s="38" t="str">
        <v>Michael Barnes</v>
      </c>
      <c r="R186" s="38" t="str">
        <v>Furniture</v>
      </c>
      <c r="S186" s="38" t="str">
        <v>Table</v>
      </c>
      <c r="T186" s="38">
        <v>4</v>
      </c>
      <c r="U186" s="40">
        <v>460.19</v>
      </c>
      <c r="V186" s="40">
        <v>1840.76</v>
      </c>
      <c r="W186" s="38" t="str">
        <v>Low</v>
      </c>
      <c r="X186" s="38">
        <v>2025</v>
      </c>
      <c r="Y186" s="40">
        <v>1656.684</v>
      </c>
      <c r="Z186" s="40">
        <v>331.33679999999998</v>
      </c>
    </row>
    <row r="187" spans="1:26">
      <c r="A187" t="s">
        <v>10</v>
      </c>
      <c r="B187">
        <v>2646</v>
      </c>
      <c r="C187" s="31">
        <v>45174</v>
      </c>
      <c r="D187" t="s">
        <v>235</v>
      </c>
      <c r="E187" t="s">
        <v>11</v>
      </c>
      <c r="F187" t="s">
        <v>21</v>
      </c>
      <c r="G187">
        <v>5</v>
      </c>
      <c r="H187">
        <v>517.55999999999995</v>
      </c>
      <c r="I187">
        <v>2587.8000000000002</v>
      </c>
      <c r="J187" t="s">
        <v>1279</v>
      </c>
      <c r="K187">
        <v>2023</v>
      </c>
      <c r="L187">
        <v>2329.02</v>
      </c>
      <c r="M187">
        <v>465.80400000000003</v>
      </c>
      <c r="O187" s="38">
        <v>7385</v>
      </c>
      <c r="P187" s="38">
        <v>45214</v>
      </c>
      <c r="Q187" s="38" t="str">
        <v>Shelley Cordova</v>
      </c>
      <c r="R187" s="38" t="str">
        <v>Furniture</v>
      </c>
      <c r="S187" s="38" t="str">
        <v>Chair</v>
      </c>
      <c r="T187" s="38">
        <v>3</v>
      </c>
      <c r="U187" s="40">
        <v>757.72</v>
      </c>
      <c r="V187" s="40">
        <v>2273.16</v>
      </c>
      <c r="W187" s="38" t="str">
        <v>Low</v>
      </c>
      <c r="X187" s="38">
        <v>2023</v>
      </c>
      <c r="Y187" s="40">
        <v>2045.8440000000003</v>
      </c>
      <c r="Z187" s="40">
        <v>409.16879999999998</v>
      </c>
    </row>
    <row r="188" spans="1:26">
      <c r="A188" t="s">
        <v>25</v>
      </c>
      <c r="B188">
        <v>2653</v>
      </c>
      <c r="C188" s="31">
        <v>45583</v>
      </c>
      <c r="D188" t="s">
        <v>465</v>
      </c>
      <c r="E188" t="s">
        <v>20</v>
      </c>
      <c r="F188" t="s">
        <v>26</v>
      </c>
      <c r="G188">
        <v>9</v>
      </c>
      <c r="H188">
        <v>190.3</v>
      </c>
      <c r="I188">
        <v>1712.7</v>
      </c>
      <c r="J188" t="s">
        <v>1279</v>
      </c>
      <c r="K188">
        <v>2024</v>
      </c>
      <c r="L188">
        <v>1541.43</v>
      </c>
      <c r="M188">
        <v>308.286</v>
      </c>
      <c r="O188" s="38">
        <v>7433</v>
      </c>
      <c r="P188" s="38">
        <v>45475</v>
      </c>
      <c r="Q188" s="38" t="str">
        <v>Amy Lynch</v>
      </c>
      <c r="R188" s="38" t="str">
        <v>Furniture</v>
      </c>
      <c r="S188" s="38" t="str">
        <v>Table</v>
      </c>
      <c r="T188" s="38">
        <v>1</v>
      </c>
      <c r="U188" s="40">
        <v>800.73</v>
      </c>
      <c r="V188" s="40">
        <v>800.73</v>
      </c>
      <c r="W188" s="38" t="str">
        <v>Low</v>
      </c>
      <c r="X188" s="38">
        <v>2024</v>
      </c>
      <c r="Y188" s="40">
        <v>720.65700000000004</v>
      </c>
      <c r="Z188" s="40">
        <v>144.13139999999999</v>
      </c>
    </row>
    <row r="189" spans="1:26">
      <c r="A189" t="s">
        <v>25</v>
      </c>
      <c r="B189">
        <v>2670</v>
      </c>
      <c r="C189" s="31">
        <v>45734</v>
      </c>
      <c r="D189" t="s">
        <v>514</v>
      </c>
      <c r="E189" t="s">
        <v>14</v>
      </c>
      <c r="F189" t="s">
        <v>43</v>
      </c>
      <c r="G189">
        <v>4</v>
      </c>
      <c r="H189">
        <v>519.66999999999996</v>
      </c>
      <c r="I189">
        <v>2078.6799999999998</v>
      </c>
      <c r="J189" t="s">
        <v>1279</v>
      </c>
      <c r="K189">
        <v>2025</v>
      </c>
      <c r="L189">
        <v>1870.8119999999999</v>
      </c>
      <c r="M189">
        <v>374.16239999999993</v>
      </c>
      <c r="O189" s="38">
        <v>7454</v>
      </c>
      <c r="P189" s="38">
        <v>45457</v>
      </c>
      <c r="Q189" s="38" t="str">
        <v>Eric Pratt</v>
      </c>
      <c r="R189" s="38" t="str">
        <v>Electronics</v>
      </c>
      <c r="S189" s="38" t="str">
        <v>Notebook</v>
      </c>
      <c r="T189" s="38">
        <v>7</v>
      </c>
      <c r="U189" s="40">
        <v>660.17</v>
      </c>
      <c r="V189" s="40">
        <v>4621.1899999999996</v>
      </c>
      <c r="W189" s="38" t="str">
        <v>Low</v>
      </c>
      <c r="X189" s="38">
        <v>2024</v>
      </c>
      <c r="Y189" s="40">
        <v>4159.0709999999999</v>
      </c>
      <c r="Z189" s="40">
        <v>831.81419999999991</v>
      </c>
    </row>
    <row r="190" spans="1:26">
      <c r="A190" t="s">
        <v>17</v>
      </c>
      <c r="B190">
        <v>2673</v>
      </c>
      <c r="C190" s="31">
        <v>45378</v>
      </c>
      <c r="D190" t="s">
        <v>696</v>
      </c>
      <c r="E190" t="s">
        <v>14</v>
      </c>
      <c r="F190" t="s">
        <v>18</v>
      </c>
      <c r="G190">
        <v>9</v>
      </c>
      <c r="H190">
        <v>244.5</v>
      </c>
      <c r="I190">
        <v>2200.5</v>
      </c>
      <c r="J190" t="s">
        <v>1279</v>
      </c>
      <c r="K190">
        <v>2024</v>
      </c>
      <c r="L190">
        <v>1980.45</v>
      </c>
      <c r="M190">
        <v>396.09</v>
      </c>
      <c r="O190" s="38">
        <v>7477</v>
      </c>
      <c r="P190" s="38">
        <v>45244</v>
      </c>
      <c r="Q190" s="38" t="str">
        <v>Colin Mitchell</v>
      </c>
      <c r="R190" s="38" t="str">
        <v>Office Supplies</v>
      </c>
      <c r="S190" s="38" t="str">
        <v>Laptop</v>
      </c>
      <c r="T190" s="38">
        <v>5</v>
      </c>
      <c r="U190" s="40">
        <v>143.81</v>
      </c>
      <c r="V190" s="40">
        <v>719.05</v>
      </c>
      <c r="W190" s="38" t="str">
        <v>Low</v>
      </c>
      <c r="X190" s="38">
        <v>2023</v>
      </c>
      <c r="Y190" s="40">
        <v>647.14499999999998</v>
      </c>
      <c r="Z190" s="40">
        <v>129.42899999999997</v>
      </c>
    </row>
    <row r="191" spans="1:26">
      <c r="A191" t="s">
        <v>25</v>
      </c>
      <c r="B191">
        <v>2676</v>
      </c>
      <c r="C191" s="31">
        <v>45635</v>
      </c>
      <c r="D191" t="s">
        <v>87</v>
      </c>
      <c r="E191" t="s">
        <v>20</v>
      </c>
      <c r="F191" t="s">
        <v>21</v>
      </c>
      <c r="G191">
        <v>5</v>
      </c>
      <c r="H191">
        <v>831.44</v>
      </c>
      <c r="I191">
        <v>4157.2000000000007</v>
      </c>
      <c r="J191" t="s">
        <v>1279</v>
      </c>
      <c r="K191">
        <v>2024</v>
      </c>
      <c r="L191">
        <v>3741.4800000000005</v>
      </c>
      <c r="M191">
        <v>748.29600000000005</v>
      </c>
      <c r="O191" s="38">
        <v>7497</v>
      </c>
      <c r="P191" s="38">
        <v>45524</v>
      </c>
      <c r="Q191" s="38" t="str">
        <v>Amanda Cross</v>
      </c>
      <c r="R191" s="38" t="str">
        <v>Electronics</v>
      </c>
      <c r="S191" s="38" t="str">
        <v>Table</v>
      </c>
      <c r="T191" s="38">
        <v>9</v>
      </c>
      <c r="U191" s="40">
        <v>98.52</v>
      </c>
      <c r="V191" s="40">
        <v>886.68</v>
      </c>
      <c r="W191" s="38" t="str">
        <v>Low</v>
      </c>
      <c r="X191" s="38">
        <v>2024</v>
      </c>
      <c r="Y191" s="40">
        <v>798.01199999999994</v>
      </c>
      <c r="Z191" s="40">
        <v>159.60239999999999</v>
      </c>
    </row>
    <row r="192" spans="1:26">
      <c r="A192" t="s">
        <v>10</v>
      </c>
      <c r="B192">
        <v>2695</v>
      </c>
      <c r="C192" s="31">
        <v>45361</v>
      </c>
      <c r="D192" t="s">
        <v>970</v>
      </c>
      <c r="E192" t="s">
        <v>14</v>
      </c>
      <c r="F192" t="s">
        <v>43</v>
      </c>
      <c r="G192">
        <v>7</v>
      </c>
      <c r="H192">
        <v>616.80999999999995</v>
      </c>
      <c r="I192">
        <v>4317.67</v>
      </c>
      <c r="J192" t="s">
        <v>1279</v>
      </c>
      <c r="K192">
        <v>2024</v>
      </c>
      <c r="L192">
        <v>3885.9030000000002</v>
      </c>
      <c r="M192">
        <v>777.18060000000003</v>
      </c>
      <c r="O192" s="38">
        <v>7508</v>
      </c>
      <c r="P192" s="38">
        <v>45732</v>
      </c>
      <c r="Q192" s="38" t="str">
        <v>David Jones</v>
      </c>
      <c r="R192" s="38" t="str">
        <v>Office Supplies</v>
      </c>
      <c r="S192" s="38" t="str">
        <v>Notebook</v>
      </c>
      <c r="T192" s="38">
        <v>5</v>
      </c>
      <c r="U192" s="40">
        <v>622.42999999999995</v>
      </c>
      <c r="V192" s="40">
        <v>3112.15</v>
      </c>
      <c r="W192" s="38" t="str">
        <v>Low</v>
      </c>
      <c r="X192" s="38">
        <v>2025</v>
      </c>
      <c r="Y192" s="40">
        <v>2800.9349999999999</v>
      </c>
      <c r="Z192" s="40">
        <v>560.18700000000001</v>
      </c>
    </row>
    <row r="193" spans="1:26">
      <c r="A193" t="s">
        <v>10</v>
      </c>
      <c r="B193">
        <v>2703</v>
      </c>
      <c r="C193" s="31">
        <v>45576</v>
      </c>
      <c r="D193" t="s">
        <v>791</v>
      </c>
      <c r="E193" t="s">
        <v>14</v>
      </c>
      <c r="F193" t="s">
        <v>15</v>
      </c>
      <c r="G193">
        <v>4</v>
      </c>
      <c r="H193">
        <v>312.47000000000003</v>
      </c>
      <c r="I193">
        <v>1249.8800000000001</v>
      </c>
      <c r="J193" t="s">
        <v>1279</v>
      </c>
      <c r="K193">
        <v>2024</v>
      </c>
      <c r="L193">
        <v>1124.8920000000001</v>
      </c>
      <c r="M193">
        <v>224.97840000000002</v>
      </c>
      <c r="O193" s="38">
        <v>7513</v>
      </c>
      <c r="P193" s="38">
        <v>45541</v>
      </c>
      <c r="Q193" s="38" t="str">
        <v>Marilyn Sullivan</v>
      </c>
      <c r="R193" s="38" t="str">
        <v>Office Supplies</v>
      </c>
      <c r="S193" s="38" t="str">
        <v>Notebook</v>
      </c>
      <c r="T193" s="38">
        <v>9</v>
      </c>
      <c r="U193" s="40">
        <v>863.51</v>
      </c>
      <c r="V193" s="40">
        <v>7771.59</v>
      </c>
      <c r="W193" s="38" t="str">
        <v>High</v>
      </c>
      <c r="X193" s="38">
        <v>2024</v>
      </c>
      <c r="Y193" s="40">
        <v>6994.4309999999996</v>
      </c>
      <c r="Z193" s="40">
        <v>1398.8861999999999</v>
      </c>
    </row>
    <row r="194" spans="1:26">
      <c r="A194" t="s">
        <v>31</v>
      </c>
      <c r="B194">
        <v>2740</v>
      </c>
      <c r="C194" s="31">
        <v>45335</v>
      </c>
      <c r="D194" t="s">
        <v>842</v>
      </c>
      <c r="E194" t="s">
        <v>14</v>
      </c>
      <c r="F194" t="s">
        <v>35</v>
      </c>
      <c r="G194">
        <v>8</v>
      </c>
      <c r="H194">
        <v>160.5</v>
      </c>
      <c r="I194">
        <v>1284</v>
      </c>
      <c r="J194" t="s">
        <v>1279</v>
      </c>
      <c r="K194">
        <v>2024</v>
      </c>
      <c r="L194">
        <v>1155.6000000000001</v>
      </c>
      <c r="M194">
        <v>231.12</v>
      </c>
      <c r="O194" s="38">
        <v>7516</v>
      </c>
      <c r="P194" s="38">
        <v>45649</v>
      </c>
      <c r="Q194" s="38" t="str">
        <v>Kyle Walker</v>
      </c>
      <c r="R194" s="38" t="str">
        <v>Office Supplies</v>
      </c>
      <c r="S194" s="38" t="str">
        <v>Chair</v>
      </c>
      <c r="T194" s="38">
        <v>4</v>
      </c>
      <c r="U194" s="40">
        <v>529.91</v>
      </c>
      <c r="V194" s="40">
        <v>2119.64</v>
      </c>
      <c r="W194" s="38" t="str">
        <v>Low</v>
      </c>
      <c r="X194" s="38">
        <v>2024</v>
      </c>
      <c r="Y194" s="40">
        <v>1907.6759999999999</v>
      </c>
      <c r="Z194" s="40">
        <v>381.53519999999997</v>
      </c>
    </row>
    <row r="195" spans="1:26">
      <c r="A195" t="s">
        <v>10</v>
      </c>
      <c r="B195">
        <v>2758</v>
      </c>
      <c r="C195" s="31">
        <v>45671</v>
      </c>
      <c r="D195" t="s">
        <v>251</v>
      </c>
      <c r="E195" t="s">
        <v>11</v>
      </c>
      <c r="F195" t="s">
        <v>43</v>
      </c>
      <c r="G195">
        <v>4</v>
      </c>
      <c r="H195">
        <v>162.36000000000001</v>
      </c>
      <c r="I195">
        <v>649.44000000000005</v>
      </c>
      <c r="J195" t="s">
        <v>1279</v>
      </c>
      <c r="K195">
        <v>2025</v>
      </c>
      <c r="L195">
        <v>584.49600000000009</v>
      </c>
      <c r="M195">
        <v>116.89920000000001</v>
      </c>
      <c r="O195" s="38">
        <v>7533</v>
      </c>
      <c r="P195" s="38">
        <v>45460</v>
      </c>
      <c r="Q195" s="38" t="str">
        <v>Susan Bradley</v>
      </c>
      <c r="R195" s="38" t="str">
        <v>Furniture</v>
      </c>
      <c r="S195" s="38" t="str">
        <v>Table</v>
      </c>
      <c r="T195" s="38">
        <v>8</v>
      </c>
      <c r="U195" s="40">
        <v>956.94</v>
      </c>
      <c r="V195" s="40">
        <v>7655.52</v>
      </c>
      <c r="W195" s="38" t="str">
        <v>High</v>
      </c>
      <c r="X195" s="38">
        <v>2024</v>
      </c>
      <c r="Y195" s="40">
        <v>6889.9680000000008</v>
      </c>
      <c r="Z195" s="40">
        <v>1377.9936</v>
      </c>
    </row>
    <row r="196" spans="1:26">
      <c r="A196" t="s">
        <v>17</v>
      </c>
      <c r="B196">
        <v>2781</v>
      </c>
      <c r="C196" s="31">
        <v>45718</v>
      </c>
      <c r="D196" t="s">
        <v>769</v>
      </c>
      <c r="E196" t="s">
        <v>11</v>
      </c>
      <c r="F196" t="s">
        <v>21</v>
      </c>
      <c r="G196">
        <v>8</v>
      </c>
      <c r="H196">
        <v>242.3</v>
      </c>
      <c r="I196">
        <v>1938.4</v>
      </c>
      <c r="J196" t="s">
        <v>1279</v>
      </c>
      <c r="K196">
        <v>2025</v>
      </c>
      <c r="L196">
        <v>1744.5600000000002</v>
      </c>
      <c r="M196">
        <v>348.91199999999998</v>
      </c>
      <c r="O196" s="38">
        <v>7556</v>
      </c>
      <c r="P196" s="38">
        <v>45133</v>
      </c>
      <c r="Q196" s="38" t="str">
        <v>Jamie Ochoa DVM</v>
      </c>
      <c r="R196" s="38" t="str">
        <v>Office Supplies</v>
      </c>
      <c r="S196" s="38" t="str">
        <v>Chair</v>
      </c>
      <c r="T196" s="38">
        <v>1</v>
      </c>
      <c r="U196" s="40">
        <v>887.12</v>
      </c>
      <c r="V196" s="40">
        <v>887.12</v>
      </c>
      <c r="W196" s="38" t="str">
        <v>Low</v>
      </c>
      <c r="X196" s="38">
        <v>2023</v>
      </c>
      <c r="Y196" s="40">
        <v>798.40800000000002</v>
      </c>
      <c r="Z196" s="40">
        <v>159.6816</v>
      </c>
    </row>
    <row r="197" spans="1:26">
      <c r="A197" t="s">
        <v>31</v>
      </c>
      <c r="B197">
        <v>2790</v>
      </c>
      <c r="C197" s="31">
        <v>45600</v>
      </c>
      <c r="D197" t="s">
        <v>359</v>
      </c>
      <c r="E197" t="s">
        <v>20</v>
      </c>
      <c r="F197" t="s">
        <v>12</v>
      </c>
      <c r="G197">
        <v>4</v>
      </c>
      <c r="H197">
        <v>280.52999999999997</v>
      </c>
      <c r="I197">
        <v>1122.1199999999999</v>
      </c>
      <c r="J197" t="s">
        <v>1279</v>
      </c>
      <c r="K197">
        <v>2024</v>
      </c>
      <c r="L197">
        <v>1009.9079999999999</v>
      </c>
      <c r="M197">
        <v>201.98159999999999</v>
      </c>
      <c r="O197" s="38">
        <v>7617</v>
      </c>
      <c r="P197" s="38">
        <v>45429</v>
      </c>
      <c r="Q197" s="38" t="str">
        <v>Gregory Horton</v>
      </c>
      <c r="R197" s="38" t="str">
        <v>Furniture</v>
      </c>
      <c r="S197" s="38" t="str">
        <v>Table</v>
      </c>
      <c r="T197" s="38">
        <v>7</v>
      </c>
      <c r="U197" s="40">
        <v>721.86</v>
      </c>
      <c r="V197" s="40">
        <v>5053.0200000000004</v>
      </c>
      <c r="W197" s="38" t="str">
        <v>High</v>
      </c>
      <c r="X197" s="38">
        <v>2024</v>
      </c>
      <c r="Y197" s="40">
        <v>4547.7179999999998</v>
      </c>
      <c r="Z197" s="40">
        <v>909.54360000000008</v>
      </c>
    </row>
    <row r="198" spans="1:26">
      <c r="A198" t="s">
        <v>31</v>
      </c>
      <c r="B198">
        <v>2793</v>
      </c>
      <c r="C198" s="31">
        <v>45167</v>
      </c>
      <c r="D198" t="s">
        <v>835</v>
      </c>
      <c r="E198" t="s">
        <v>14</v>
      </c>
      <c r="F198" t="s">
        <v>26</v>
      </c>
      <c r="G198">
        <v>4</v>
      </c>
      <c r="H198">
        <v>511.08</v>
      </c>
      <c r="I198">
        <v>2044.32</v>
      </c>
      <c r="J198" t="s">
        <v>1279</v>
      </c>
      <c r="K198">
        <v>2023</v>
      </c>
      <c r="L198">
        <v>1839.8879999999999</v>
      </c>
      <c r="M198">
        <v>367.9776</v>
      </c>
      <c r="O198" s="38">
        <v>7643</v>
      </c>
      <c r="P198" s="38">
        <v>45440</v>
      </c>
      <c r="Q198" s="38" t="str">
        <v>Brian Hensley</v>
      </c>
      <c r="R198" s="38" t="str">
        <v>Electronics</v>
      </c>
      <c r="S198" s="38" t="str">
        <v>Printer</v>
      </c>
      <c r="T198" s="38">
        <v>7</v>
      </c>
      <c r="U198" s="40">
        <v>926</v>
      </c>
      <c r="V198" s="40">
        <v>6482</v>
      </c>
      <c r="W198" s="38" t="str">
        <v>High</v>
      </c>
      <c r="X198" s="38">
        <v>2024</v>
      </c>
      <c r="Y198" s="40">
        <v>5833.8</v>
      </c>
      <c r="Z198" s="40">
        <v>1166.76</v>
      </c>
    </row>
    <row r="199" spans="1:26">
      <c r="A199" t="s">
        <v>17</v>
      </c>
      <c r="B199">
        <v>2799</v>
      </c>
      <c r="C199" s="31">
        <v>45670</v>
      </c>
      <c r="D199" t="s">
        <v>558</v>
      </c>
      <c r="E199" t="s">
        <v>14</v>
      </c>
      <c r="F199" t="s">
        <v>29</v>
      </c>
      <c r="G199">
        <v>8</v>
      </c>
      <c r="H199">
        <v>51.16</v>
      </c>
      <c r="I199">
        <v>409.28</v>
      </c>
      <c r="J199" t="s">
        <v>1279</v>
      </c>
      <c r="K199">
        <v>2025</v>
      </c>
      <c r="L199">
        <v>368.35199999999998</v>
      </c>
      <c r="M199">
        <v>73.670399999999987</v>
      </c>
      <c r="O199" s="38">
        <v>7648</v>
      </c>
      <c r="P199" s="38">
        <v>45080</v>
      </c>
      <c r="Q199" s="38" t="str">
        <v>Daniel Williams</v>
      </c>
      <c r="R199" s="38" t="str">
        <v>Office Supplies</v>
      </c>
      <c r="S199" s="38" t="str">
        <v>Chair</v>
      </c>
      <c r="T199" s="38">
        <v>7</v>
      </c>
      <c r="U199" s="40">
        <v>91.56</v>
      </c>
      <c r="V199" s="40">
        <v>640.92000000000007</v>
      </c>
      <c r="W199" s="38" t="str">
        <v>Low</v>
      </c>
      <c r="X199" s="38">
        <v>2023</v>
      </c>
      <c r="Y199" s="40">
        <v>576.82800000000009</v>
      </c>
      <c r="Z199" s="40">
        <v>115.36560000000001</v>
      </c>
    </row>
    <row r="200" spans="1:26">
      <c r="A200" t="s">
        <v>31</v>
      </c>
      <c r="B200">
        <v>2808</v>
      </c>
      <c r="C200" s="31">
        <v>45601</v>
      </c>
      <c r="D200" t="s">
        <v>615</v>
      </c>
      <c r="E200" t="s">
        <v>20</v>
      </c>
      <c r="F200" t="s">
        <v>15</v>
      </c>
      <c r="G200">
        <v>1</v>
      </c>
      <c r="H200">
        <v>819.66</v>
      </c>
      <c r="I200">
        <v>819.66</v>
      </c>
      <c r="J200" t="s">
        <v>1279</v>
      </c>
      <c r="K200">
        <v>2024</v>
      </c>
      <c r="L200">
        <v>737.69399999999996</v>
      </c>
      <c r="M200">
        <v>147.53879999999998</v>
      </c>
      <c r="O200" s="38">
        <v>7669</v>
      </c>
      <c r="P200" s="38">
        <v>45194</v>
      </c>
      <c r="Q200" s="38" t="str">
        <v>Brandy Johnson</v>
      </c>
      <c r="R200" s="38" t="str">
        <v>Office Supplies</v>
      </c>
      <c r="S200" s="38" t="str">
        <v>Pen</v>
      </c>
      <c r="T200" s="38">
        <v>5</v>
      </c>
      <c r="U200" s="40">
        <v>871.4</v>
      </c>
      <c r="V200" s="40">
        <v>4357</v>
      </c>
      <c r="W200" s="38" t="str">
        <v>Low</v>
      </c>
      <c r="X200" s="38">
        <v>2023</v>
      </c>
      <c r="Y200" s="40">
        <v>3921.3</v>
      </c>
      <c r="Z200" s="40">
        <v>784.26</v>
      </c>
    </row>
    <row r="201" spans="1:26">
      <c r="A201" t="s">
        <v>31</v>
      </c>
      <c r="B201">
        <v>2821</v>
      </c>
      <c r="C201" s="31">
        <v>45176</v>
      </c>
      <c r="D201" t="s">
        <v>59</v>
      </c>
      <c r="E201" t="s">
        <v>14</v>
      </c>
      <c r="F201" t="s">
        <v>18</v>
      </c>
      <c r="G201">
        <v>2</v>
      </c>
      <c r="H201">
        <v>441.77</v>
      </c>
      <c r="I201">
        <v>883.54</v>
      </c>
      <c r="J201" t="s">
        <v>1279</v>
      </c>
      <c r="K201">
        <v>2023</v>
      </c>
      <c r="L201">
        <v>795.18600000000004</v>
      </c>
      <c r="M201">
        <v>159.03719999999998</v>
      </c>
      <c r="O201" s="38">
        <v>7756</v>
      </c>
      <c r="P201" s="38">
        <v>45543</v>
      </c>
      <c r="Q201" s="38" t="str">
        <v>Margaret Morris</v>
      </c>
      <c r="R201" s="38" t="str">
        <v>Electronics</v>
      </c>
      <c r="S201" s="38" t="str">
        <v>Laptop</v>
      </c>
      <c r="T201" s="38">
        <v>2</v>
      </c>
      <c r="U201" s="40">
        <v>138.22</v>
      </c>
      <c r="V201" s="40">
        <v>276.44</v>
      </c>
      <c r="W201" s="38" t="str">
        <v>Low</v>
      </c>
      <c r="X201" s="38">
        <v>2024</v>
      </c>
      <c r="Y201" s="40">
        <v>248.79599999999999</v>
      </c>
      <c r="Z201" s="40">
        <v>49.7592</v>
      </c>
    </row>
    <row r="202" spans="1:26">
      <c r="A202" t="s">
        <v>17</v>
      </c>
      <c r="B202">
        <v>2837</v>
      </c>
      <c r="C202" s="31">
        <v>45146</v>
      </c>
      <c r="D202" t="s">
        <v>640</v>
      </c>
      <c r="E202" t="s">
        <v>20</v>
      </c>
      <c r="F202" t="s">
        <v>26</v>
      </c>
      <c r="G202">
        <v>6</v>
      </c>
      <c r="H202">
        <v>404.83</v>
      </c>
      <c r="I202">
        <v>2428.98</v>
      </c>
      <c r="J202" t="s">
        <v>1279</v>
      </c>
      <c r="K202">
        <v>2023</v>
      </c>
      <c r="L202">
        <v>2186.0819999999999</v>
      </c>
      <c r="M202">
        <v>437.21639999999996</v>
      </c>
      <c r="O202" s="38">
        <v>7799</v>
      </c>
      <c r="P202" s="38">
        <v>45408</v>
      </c>
      <c r="Q202" s="38" t="str">
        <v>Bradley Wallace</v>
      </c>
      <c r="R202" s="38" t="str">
        <v>Electronics</v>
      </c>
      <c r="S202" s="38" t="str">
        <v>Laptop</v>
      </c>
      <c r="T202" s="38">
        <v>4</v>
      </c>
      <c r="U202" s="40">
        <v>223.05</v>
      </c>
      <c r="V202" s="40">
        <v>892.2</v>
      </c>
      <c r="W202" s="38" t="str">
        <v>Low</v>
      </c>
      <c r="X202" s="38">
        <v>2024</v>
      </c>
      <c r="Y202" s="40">
        <v>802.98</v>
      </c>
      <c r="Z202" s="40">
        <v>160.596</v>
      </c>
    </row>
    <row r="203" spans="1:26">
      <c r="A203" t="s">
        <v>25</v>
      </c>
      <c r="B203">
        <v>2860</v>
      </c>
      <c r="C203" s="31">
        <v>45366</v>
      </c>
      <c r="D203" t="s">
        <v>896</v>
      </c>
      <c r="E203" t="s">
        <v>11</v>
      </c>
      <c r="F203" t="s">
        <v>12</v>
      </c>
      <c r="G203">
        <v>6</v>
      </c>
      <c r="H203">
        <v>481.26</v>
      </c>
      <c r="I203">
        <v>2887.56</v>
      </c>
      <c r="J203" t="s">
        <v>1279</v>
      </c>
      <c r="K203">
        <v>2024</v>
      </c>
      <c r="L203">
        <v>2598.8040000000001</v>
      </c>
      <c r="M203">
        <v>519.76080000000002</v>
      </c>
      <c r="O203" s="38">
        <v>7819</v>
      </c>
      <c r="P203" s="38">
        <v>45184</v>
      </c>
      <c r="Q203" s="38" t="str">
        <v>Melinda Adams</v>
      </c>
      <c r="R203" s="38" t="str">
        <v>Office Supplies</v>
      </c>
      <c r="S203" s="38" t="str">
        <v>Desk</v>
      </c>
      <c r="T203" s="38">
        <v>9</v>
      </c>
      <c r="U203" s="40">
        <v>459.25</v>
      </c>
      <c r="V203" s="40">
        <v>4133.25</v>
      </c>
      <c r="W203" s="38" t="str">
        <v>Low</v>
      </c>
      <c r="X203" s="38">
        <v>2023</v>
      </c>
      <c r="Y203" s="40">
        <v>3719.9249999999997</v>
      </c>
      <c r="Z203" s="40">
        <v>743.98500000000001</v>
      </c>
    </row>
    <row r="204" spans="1:26">
      <c r="A204" t="s">
        <v>31</v>
      </c>
      <c r="B204">
        <v>2871</v>
      </c>
      <c r="C204" s="31">
        <v>45443</v>
      </c>
      <c r="D204" t="s">
        <v>80</v>
      </c>
      <c r="E204" t="s">
        <v>20</v>
      </c>
      <c r="F204" t="s">
        <v>35</v>
      </c>
      <c r="G204">
        <v>2</v>
      </c>
      <c r="H204">
        <v>28.21</v>
      </c>
      <c r="I204">
        <v>56.42</v>
      </c>
      <c r="J204" t="s">
        <v>1279</v>
      </c>
      <c r="K204">
        <v>2024</v>
      </c>
      <c r="L204">
        <v>50.778000000000006</v>
      </c>
      <c r="M204">
        <v>10.1556</v>
      </c>
      <c r="O204" s="38">
        <v>7836</v>
      </c>
      <c r="P204" s="38">
        <v>45151</v>
      </c>
      <c r="Q204" s="38" t="str">
        <v>Amber Henry</v>
      </c>
      <c r="R204" s="38" t="str">
        <v>Office Supplies</v>
      </c>
      <c r="S204" s="38" t="str">
        <v>Notebook</v>
      </c>
      <c r="T204" s="38">
        <v>7</v>
      </c>
      <c r="U204" s="40">
        <v>850.7</v>
      </c>
      <c r="V204" s="40">
        <v>5954.9000000000005</v>
      </c>
      <c r="W204" s="38" t="str">
        <v>High</v>
      </c>
      <c r="X204" s="38">
        <v>2023</v>
      </c>
      <c r="Y204" s="40">
        <v>5359.4100000000008</v>
      </c>
      <c r="Z204" s="40">
        <v>1071.8820000000001</v>
      </c>
    </row>
    <row r="205" spans="1:26">
      <c r="A205" t="s">
        <v>31</v>
      </c>
      <c r="B205">
        <v>2877</v>
      </c>
      <c r="C205" s="31">
        <v>45331</v>
      </c>
      <c r="D205" t="s">
        <v>215</v>
      </c>
      <c r="E205" t="s">
        <v>14</v>
      </c>
      <c r="F205" t="s">
        <v>18</v>
      </c>
      <c r="G205">
        <v>7</v>
      </c>
      <c r="H205">
        <v>51.67</v>
      </c>
      <c r="I205">
        <v>361.69</v>
      </c>
      <c r="J205" t="s">
        <v>1279</v>
      </c>
      <c r="K205">
        <v>2024</v>
      </c>
      <c r="L205">
        <v>325.52100000000002</v>
      </c>
      <c r="M205">
        <v>65.104199999999992</v>
      </c>
      <c r="O205" s="38">
        <v>7893</v>
      </c>
      <c r="P205" s="38">
        <v>45093</v>
      </c>
      <c r="Q205" s="38" t="str">
        <v>Tonya Stewart</v>
      </c>
      <c r="R205" s="38" t="str">
        <v>Office Supplies</v>
      </c>
      <c r="S205" s="38" t="str">
        <v>Desk</v>
      </c>
      <c r="T205" s="38">
        <v>5</v>
      </c>
      <c r="U205" s="40">
        <v>627.91</v>
      </c>
      <c r="V205" s="40">
        <v>3139.55</v>
      </c>
      <c r="W205" s="38" t="str">
        <v>Low</v>
      </c>
      <c r="X205" s="38">
        <v>2023</v>
      </c>
      <c r="Y205" s="40">
        <v>2825.5950000000003</v>
      </c>
      <c r="Z205" s="40">
        <v>565.11900000000003</v>
      </c>
    </row>
    <row r="206" spans="1:26">
      <c r="A206" t="s">
        <v>17</v>
      </c>
      <c r="B206">
        <v>2891</v>
      </c>
      <c r="C206" s="31">
        <v>45574</v>
      </c>
      <c r="D206" t="s">
        <v>959</v>
      </c>
      <c r="E206" t="s">
        <v>14</v>
      </c>
      <c r="F206" t="s">
        <v>15</v>
      </c>
      <c r="G206">
        <v>1</v>
      </c>
      <c r="H206">
        <v>586.6</v>
      </c>
      <c r="I206">
        <v>586.6</v>
      </c>
      <c r="J206" t="s">
        <v>1279</v>
      </c>
      <c r="K206">
        <v>2024</v>
      </c>
      <c r="L206">
        <v>527.94000000000005</v>
      </c>
      <c r="M206">
        <v>105.58799999999999</v>
      </c>
      <c r="O206" s="38">
        <v>7904</v>
      </c>
      <c r="P206" s="38">
        <v>45680</v>
      </c>
      <c r="Q206" s="38" t="str">
        <v>Keith Olsen</v>
      </c>
      <c r="R206" s="38" t="str">
        <v>Electronics</v>
      </c>
      <c r="S206" s="38" t="str">
        <v>Printer</v>
      </c>
      <c r="T206" s="38">
        <v>3</v>
      </c>
      <c r="U206" s="40">
        <v>459.83</v>
      </c>
      <c r="V206" s="40">
        <v>1379.49</v>
      </c>
      <c r="W206" s="38" t="str">
        <v>Low</v>
      </c>
      <c r="X206" s="38">
        <v>2025</v>
      </c>
      <c r="Y206" s="40">
        <v>1241.5409999999999</v>
      </c>
      <c r="Z206" s="40">
        <v>248.3082</v>
      </c>
    </row>
    <row r="207" spans="1:26">
      <c r="A207" t="s">
        <v>10</v>
      </c>
      <c r="B207">
        <v>2898</v>
      </c>
      <c r="C207" s="31">
        <v>45519</v>
      </c>
      <c r="D207" t="s">
        <v>9</v>
      </c>
      <c r="E207" t="s">
        <v>11</v>
      </c>
      <c r="F207" t="s">
        <v>12</v>
      </c>
      <c r="G207">
        <v>7</v>
      </c>
      <c r="H207">
        <v>238.76</v>
      </c>
      <c r="I207">
        <v>1671.32</v>
      </c>
      <c r="J207" t="s">
        <v>1279</v>
      </c>
      <c r="K207">
        <v>2024</v>
      </c>
      <c r="L207">
        <v>1504.1879999999999</v>
      </c>
      <c r="M207">
        <v>300.83759999999995</v>
      </c>
      <c r="O207" s="38">
        <v>7934</v>
      </c>
      <c r="P207" s="38">
        <v>45159</v>
      </c>
      <c r="Q207" s="38" t="str">
        <v>Brittany Nichols</v>
      </c>
      <c r="R207" s="38" t="str">
        <v>Furniture</v>
      </c>
      <c r="S207" s="38" t="str">
        <v>Laptop</v>
      </c>
      <c r="T207" s="38">
        <v>9</v>
      </c>
      <c r="U207" s="40">
        <v>175.36</v>
      </c>
      <c r="V207" s="40">
        <v>1578.24</v>
      </c>
      <c r="W207" s="38" t="str">
        <v>Low</v>
      </c>
      <c r="X207" s="38">
        <v>2023</v>
      </c>
      <c r="Y207" s="40">
        <v>1420.4160000000002</v>
      </c>
      <c r="Z207" s="40">
        <v>284.08319999999998</v>
      </c>
    </row>
    <row r="208" spans="1:26">
      <c r="A208" t="s">
        <v>31</v>
      </c>
      <c r="B208">
        <v>2909</v>
      </c>
      <c r="C208" s="31">
        <v>45478</v>
      </c>
      <c r="D208" t="s">
        <v>915</v>
      </c>
      <c r="E208" t="s">
        <v>14</v>
      </c>
      <c r="F208" t="s">
        <v>26</v>
      </c>
      <c r="G208">
        <v>9</v>
      </c>
      <c r="H208">
        <v>640.29999999999995</v>
      </c>
      <c r="I208">
        <v>5762.7</v>
      </c>
      <c r="J208" t="s">
        <v>1278</v>
      </c>
      <c r="K208">
        <v>2024</v>
      </c>
      <c r="L208">
        <v>5186.43</v>
      </c>
      <c r="M208">
        <v>1037.2859999999998</v>
      </c>
      <c r="O208" s="38">
        <v>7989</v>
      </c>
      <c r="P208" s="38">
        <v>45576</v>
      </c>
      <c r="Q208" s="38" t="str">
        <v>William Scott</v>
      </c>
      <c r="R208" s="38" t="str">
        <v>Electronics</v>
      </c>
      <c r="S208" s="38" t="str">
        <v>Printer</v>
      </c>
      <c r="T208" s="38">
        <v>1</v>
      </c>
      <c r="U208" s="40">
        <v>167.95</v>
      </c>
      <c r="V208" s="40">
        <v>167.95</v>
      </c>
      <c r="W208" s="38" t="str">
        <v>Low</v>
      </c>
      <c r="X208" s="38">
        <v>2024</v>
      </c>
      <c r="Y208" s="40">
        <v>151.155</v>
      </c>
      <c r="Z208" s="40">
        <v>30.230999999999998</v>
      </c>
    </row>
    <row r="209" spans="1:26">
      <c r="A209" t="s">
        <v>25</v>
      </c>
      <c r="B209">
        <v>2912</v>
      </c>
      <c r="C209" s="31">
        <v>45470</v>
      </c>
      <c r="D209" t="s">
        <v>353</v>
      </c>
      <c r="E209" t="s">
        <v>14</v>
      </c>
      <c r="F209" t="s">
        <v>29</v>
      </c>
      <c r="G209">
        <v>7</v>
      </c>
      <c r="H209">
        <v>901.69</v>
      </c>
      <c r="I209">
        <v>6311.83</v>
      </c>
      <c r="J209" t="s">
        <v>1278</v>
      </c>
      <c r="K209">
        <v>2024</v>
      </c>
      <c r="L209">
        <v>5680.6470000000008</v>
      </c>
      <c r="M209">
        <v>1136.1294</v>
      </c>
      <c r="O209" s="38">
        <v>8043</v>
      </c>
      <c r="P209" s="38">
        <v>45563</v>
      </c>
      <c r="Q209" s="38" t="str">
        <v>Patrick Farrell</v>
      </c>
      <c r="R209" s="38" t="str">
        <v>Furniture</v>
      </c>
      <c r="S209" s="38" t="str">
        <v>Notebook</v>
      </c>
      <c r="T209" s="38">
        <v>3</v>
      </c>
      <c r="U209" s="40">
        <v>868.62</v>
      </c>
      <c r="V209" s="40">
        <v>2605.86</v>
      </c>
      <c r="W209" s="38" t="str">
        <v>Low</v>
      </c>
      <c r="X209" s="38">
        <v>2024</v>
      </c>
      <c r="Y209" s="40">
        <v>2345.2740000000003</v>
      </c>
      <c r="Z209" s="40">
        <v>469.0548</v>
      </c>
    </row>
    <row r="210" spans="1:26">
      <c r="A210" t="s">
        <v>10</v>
      </c>
      <c r="B210">
        <v>2915</v>
      </c>
      <c r="C210" s="31">
        <v>45025</v>
      </c>
      <c r="D210" t="s">
        <v>579</v>
      </c>
      <c r="E210" t="s">
        <v>14</v>
      </c>
      <c r="F210" t="s">
        <v>21</v>
      </c>
      <c r="G210">
        <v>8</v>
      </c>
      <c r="H210">
        <v>869.46</v>
      </c>
      <c r="I210">
        <v>6955.68</v>
      </c>
      <c r="J210" t="s">
        <v>1278</v>
      </c>
      <c r="K210">
        <v>2023</v>
      </c>
      <c r="L210">
        <v>6260.1120000000001</v>
      </c>
      <c r="M210">
        <v>1252.0224000000001</v>
      </c>
      <c r="O210" s="38">
        <v>8068</v>
      </c>
      <c r="P210" s="38">
        <v>45584</v>
      </c>
      <c r="Q210" s="38" t="str">
        <v>Elizabeth Bell</v>
      </c>
      <c r="R210" s="38" t="str">
        <v>Furniture</v>
      </c>
      <c r="S210" s="38" t="str">
        <v>Desk</v>
      </c>
      <c r="T210" s="38">
        <v>6</v>
      </c>
      <c r="U210" s="40">
        <v>996.73</v>
      </c>
      <c r="V210" s="40">
        <v>5980.38</v>
      </c>
      <c r="W210" s="38" t="str">
        <v>High</v>
      </c>
      <c r="X210" s="38">
        <v>2024</v>
      </c>
      <c r="Y210" s="40">
        <v>5382.3420000000006</v>
      </c>
      <c r="Z210" s="40">
        <v>1076.4684</v>
      </c>
    </row>
    <row r="211" spans="1:26">
      <c r="A211" t="s">
        <v>31</v>
      </c>
      <c r="B211">
        <v>2918</v>
      </c>
      <c r="C211" s="31">
        <v>45497</v>
      </c>
      <c r="D211" t="s">
        <v>711</v>
      </c>
      <c r="E211" t="s">
        <v>14</v>
      </c>
      <c r="F211" t="s">
        <v>12</v>
      </c>
      <c r="G211">
        <v>2</v>
      </c>
      <c r="H211">
        <v>33.4</v>
      </c>
      <c r="I211">
        <v>66.8</v>
      </c>
      <c r="J211" t="s">
        <v>1279</v>
      </c>
      <c r="K211">
        <v>2024</v>
      </c>
      <c r="L211">
        <v>60.12</v>
      </c>
      <c r="M211">
        <v>12.023999999999999</v>
      </c>
      <c r="O211" s="38">
        <v>8163</v>
      </c>
      <c r="P211" s="38">
        <v>45705</v>
      </c>
      <c r="Q211" s="38" t="str">
        <v>Julie Carlson</v>
      </c>
      <c r="R211" s="38" t="str">
        <v>Furniture</v>
      </c>
      <c r="S211" s="38" t="str">
        <v>Desk</v>
      </c>
      <c r="T211" s="38">
        <v>4</v>
      </c>
      <c r="U211" s="40">
        <v>517.1</v>
      </c>
      <c r="V211" s="40">
        <v>2068.4</v>
      </c>
      <c r="W211" s="38" t="str">
        <v>Low</v>
      </c>
      <c r="X211" s="38">
        <v>2025</v>
      </c>
      <c r="Y211" s="40">
        <v>1861.5600000000002</v>
      </c>
      <c r="Z211" s="40">
        <v>372.31200000000001</v>
      </c>
    </row>
    <row r="212" spans="1:26">
      <c r="A212" t="s">
        <v>17</v>
      </c>
      <c r="B212">
        <v>2919</v>
      </c>
      <c r="C212" s="31">
        <v>45503</v>
      </c>
      <c r="D212" t="s">
        <v>283</v>
      </c>
      <c r="E212" t="s">
        <v>11</v>
      </c>
      <c r="F212" t="s">
        <v>29</v>
      </c>
      <c r="G212">
        <v>3</v>
      </c>
      <c r="H212">
        <v>354.33</v>
      </c>
      <c r="I212">
        <v>1062.99</v>
      </c>
      <c r="J212" t="s">
        <v>1279</v>
      </c>
      <c r="K212">
        <v>2024</v>
      </c>
      <c r="L212">
        <v>956.69100000000003</v>
      </c>
      <c r="M212">
        <v>191.3382</v>
      </c>
      <c r="O212" s="38">
        <v>8175</v>
      </c>
      <c r="P212" s="38">
        <v>45697</v>
      </c>
      <c r="Q212" s="38" t="str">
        <v>Mark Glover</v>
      </c>
      <c r="R212" s="38" t="str">
        <v>Furniture</v>
      </c>
      <c r="S212" s="38" t="str">
        <v>Laptop</v>
      </c>
      <c r="T212" s="38">
        <v>1</v>
      </c>
      <c r="U212" s="40">
        <v>574.9</v>
      </c>
      <c r="V212" s="40">
        <v>574.9</v>
      </c>
      <c r="W212" s="38" t="str">
        <v>Low</v>
      </c>
      <c r="X212" s="38">
        <v>2025</v>
      </c>
      <c r="Y212" s="40">
        <v>517.41</v>
      </c>
      <c r="Z212" s="40">
        <v>103.48199999999999</v>
      </c>
    </row>
    <row r="213" spans="1:26">
      <c r="A213" t="s">
        <v>25</v>
      </c>
      <c r="B213">
        <v>2929</v>
      </c>
      <c r="C213" s="31">
        <v>45235</v>
      </c>
      <c r="D213" t="s">
        <v>369</v>
      </c>
      <c r="E213" t="s">
        <v>11</v>
      </c>
      <c r="F213" t="s">
        <v>26</v>
      </c>
      <c r="G213">
        <v>5</v>
      </c>
      <c r="H213">
        <v>895.16</v>
      </c>
      <c r="I213">
        <v>4475.8</v>
      </c>
      <c r="J213" t="s">
        <v>1279</v>
      </c>
      <c r="K213">
        <v>2023</v>
      </c>
      <c r="L213">
        <v>4028.2200000000003</v>
      </c>
      <c r="M213">
        <v>805.64400000000001</v>
      </c>
      <c r="O213" s="38">
        <v>8236</v>
      </c>
      <c r="P213" s="38">
        <v>45140</v>
      </c>
      <c r="Q213" s="38" t="str">
        <v>Jeffrey Black</v>
      </c>
      <c r="R213" s="38" t="str">
        <v>Furniture</v>
      </c>
      <c r="S213" s="38" t="str">
        <v>Monitor</v>
      </c>
      <c r="T213" s="38">
        <v>1</v>
      </c>
      <c r="U213" s="40">
        <v>848.05</v>
      </c>
      <c r="V213" s="40">
        <v>848.05</v>
      </c>
      <c r="W213" s="38" t="str">
        <v>Low</v>
      </c>
      <c r="X213" s="38">
        <v>2023</v>
      </c>
      <c r="Y213" s="40">
        <v>763.245</v>
      </c>
      <c r="Z213" s="40">
        <v>152.64899999999997</v>
      </c>
    </row>
    <row r="214" spans="1:26">
      <c r="A214" t="s">
        <v>25</v>
      </c>
      <c r="B214">
        <v>2938</v>
      </c>
      <c r="C214" s="31">
        <v>45047</v>
      </c>
      <c r="D214" t="s">
        <v>557</v>
      </c>
      <c r="E214" t="s">
        <v>20</v>
      </c>
      <c r="F214" t="s">
        <v>12</v>
      </c>
      <c r="G214">
        <v>6</v>
      </c>
      <c r="H214">
        <v>512.16</v>
      </c>
      <c r="I214">
        <v>3072.96</v>
      </c>
      <c r="J214" t="s">
        <v>1279</v>
      </c>
      <c r="K214">
        <v>2023</v>
      </c>
      <c r="L214">
        <v>2765.6639999999998</v>
      </c>
      <c r="M214">
        <v>553.13279999999997</v>
      </c>
      <c r="O214" s="38">
        <v>8283</v>
      </c>
      <c r="P214" s="38">
        <v>45493</v>
      </c>
      <c r="Q214" s="38" t="str">
        <v>Sarah Newman</v>
      </c>
      <c r="R214" s="38" t="str">
        <v>Electronics</v>
      </c>
      <c r="S214" s="38" t="str">
        <v>Chair</v>
      </c>
      <c r="T214" s="38">
        <v>7</v>
      </c>
      <c r="U214" s="40">
        <v>510.79</v>
      </c>
      <c r="V214" s="40">
        <v>3575.53</v>
      </c>
      <c r="W214" s="38" t="str">
        <v>Low</v>
      </c>
      <c r="X214" s="38">
        <v>2024</v>
      </c>
      <c r="Y214" s="40">
        <v>3217.9769999999999</v>
      </c>
      <c r="Z214" s="40">
        <v>643.59540000000004</v>
      </c>
    </row>
    <row r="215" spans="1:26">
      <c r="A215" t="s">
        <v>31</v>
      </c>
      <c r="B215">
        <v>2941</v>
      </c>
      <c r="C215" s="31">
        <v>45178</v>
      </c>
      <c r="D215" t="s">
        <v>999</v>
      </c>
      <c r="E215" t="s">
        <v>11</v>
      </c>
      <c r="F215" t="s">
        <v>12</v>
      </c>
      <c r="G215">
        <v>2</v>
      </c>
      <c r="H215">
        <v>842.3</v>
      </c>
      <c r="I215">
        <v>1684.6</v>
      </c>
      <c r="J215" t="s">
        <v>1279</v>
      </c>
      <c r="K215">
        <v>2023</v>
      </c>
      <c r="L215">
        <v>1516.1399999999999</v>
      </c>
      <c r="M215">
        <v>303.22799999999995</v>
      </c>
      <c r="O215" s="38">
        <v>8391</v>
      </c>
      <c r="P215" s="38">
        <v>45551</v>
      </c>
      <c r="Q215" s="38" t="str">
        <v>Andrew Smith</v>
      </c>
      <c r="R215" s="38" t="str">
        <v>Furniture</v>
      </c>
      <c r="S215" s="38" t="str">
        <v>Printer</v>
      </c>
      <c r="T215" s="38">
        <v>9</v>
      </c>
      <c r="U215" s="40">
        <v>987.85</v>
      </c>
      <c r="V215" s="40">
        <v>8890.65</v>
      </c>
      <c r="W215" s="38" t="str">
        <v>High</v>
      </c>
      <c r="X215" s="38">
        <v>2024</v>
      </c>
      <c r="Y215" s="40">
        <v>8001.5850000000009</v>
      </c>
      <c r="Z215" s="40">
        <v>1600.3169999999998</v>
      </c>
    </row>
    <row r="216" spans="1:26">
      <c r="A216" t="s">
        <v>17</v>
      </c>
      <c r="B216">
        <v>2945</v>
      </c>
      <c r="C216" s="31">
        <v>45467</v>
      </c>
      <c r="D216" t="s">
        <v>458</v>
      </c>
      <c r="E216" t="s">
        <v>11</v>
      </c>
      <c r="F216" t="s">
        <v>12</v>
      </c>
      <c r="G216">
        <v>7</v>
      </c>
      <c r="H216">
        <v>69.75</v>
      </c>
      <c r="I216">
        <v>488.25</v>
      </c>
      <c r="J216" t="s">
        <v>1279</v>
      </c>
      <c r="K216">
        <v>2024</v>
      </c>
      <c r="L216">
        <v>439.42500000000001</v>
      </c>
      <c r="M216">
        <v>87.884999999999991</v>
      </c>
      <c r="O216" s="38">
        <v>8422</v>
      </c>
      <c r="P216" s="38">
        <v>45651</v>
      </c>
      <c r="Q216" s="38" t="str">
        <v>Gregory Mcfarland</v>
      </c>
      <c r="R216" s="38" t="str">
        <v>Office Supplies</v>
      </c>
      <c r="S216" s="38" t="str">
        <v>Monitor</v>
      </c>
      <c r="T216" s="38">
        <v>2</v>
      </c>
      <c r="U216" s="40">
        <v>807.93</v>
      </c>
      <c r="V216" s="40">
        <v>1615.86</v>
      </c>
      <c r="W216" s="38" t="str">
        <v>Low</v>
      </c>
      <c r="X216" s="38">
        <v>2024</v>
      </c>
      <c r="Y216" s="40">
        <v>1454.2739999999999</v>
      </c>
      <c r="Z216" s="40">
        <v>290.85479999999995</v>
      </c>
    </row>
    <row r="217" spans="1:26">
      <c r="A217" t="s">
        <v>17</v>
      </c>
      <c r="B217">
        <v>2951</v>
      </c>
      <c r="C217" s="31">
        <v>45029</v>
      </c>
      <c r="D217" t="s">
        <v>199</v>
      </c>
      <c r="E217" t="s">
        <v>11</v>
      </c>
      <c r="F217" t="s">
        <v>43</v>
      </c>
      <c r="G217">
        <v>6</v>
      </c>
      <c r="H217">
        <v>357.2</v>
      </c>
      <c r="I217">
        <v>2143.1999999999998</v>
      </c>
      <c r="J217" t="s">
        <v>1279</v>
      </c>
      <c r="K217">
        <v>2023</v>
      </c>
      <c r="L217">
        <v>1928.88</v>
      </c>
      <c r="M217">
        <v>385.77599999999995</v>
      </c>
      <c r="O217" s="38">
        <v>8477</v>
      </c>
      <c r="P217" s="38">
        <v>45068</v>
      </c>
      <c r="Q217" s="38" t="str">
        <v>Christopher Norris</v>
      </c>
      <c r="R217" s="38" t="str">
        <v>Electronics</v>
      </c>
      <c r="S217" s="38" t="str">
        <v>Monitor</v>
      </c>
      <c r="T217" s="38">
        <v>4</v>
      </c>
      <c r="U217" s="40">
        <v>485.08</v>
      </c>
      <c r="V217" s="40">
        <v>1940.32</v>
      </c>
      <c r="W217" s="38" t="str">
        <v>Low</v>
      </c>
      <c r="X217" s="38">
        <v>2023</v>
      </c>
      <c r="Y217" s="40">
        <v>1746.288</v>
      </c>
      <c r="Z217" s="40">
        <v>349.25759999999997</v>
      </c>
    </row>
    <row r="218" spans="1:26">
      <c r="A218" t="s">
        <v>25</v>
      </c>
      <c r="B218">
        <v>2960</v>
      </c>
      <c r="C218" s="31">
        <v>45627</v>
      </c>
      <c r="D218" t="s">
        <v>1004</v>
      </c>
      <c r="E218" t="s">
        <v>20</v>
      </c>
      <c r="F218" t="s">
        <v>43</v>
      </c>
      <c r="G218">
        <v>7</v>
      </c>
      <c r="H218">
        <v>304.57</v>
      </c>
      <c r="I218">
        <v>2131.9899999999998</v>
      </c>
      <c r="J218" t="s">
        <v>1279</v>
      </c>
      <c r="K218">
        <v>2024</v>
      </c>
      <c r="L218">
        <v>1918.7909999999999</v>
      </c>
      <c r="M218">
        <v>383.75819999999993</v>
      </c>
      <c r="O218" s="38">
        <v>8480</v>
      </c>
      <c r="P218" s="38">
        <v>45219</v>
      </c>
      <c r="Q218" s="38" t="str">
        <v>Ashley Brown</v>
      </c>
      <c r="R218" s="38" t="str">
        <v>Office Supplies</v>
      </c>
      <c r="S218" s="38" t="str">
        <v>Desk</v>
      </c>
      <c r="T218" s="38">
        <v>4</v>
      </c>
      <c r="U218" s="40">
        <v>944.18</v>
      </c>
      <c r="V218" s="40">
        <v>3776.72</v>
      </c>
      <c r="W218" s="38" t="str">
        <v>Low</v>
      </c>
      <c r="X218" s="38">
        <v>2023</v>
      </c>
      <c r="Y218" s="40">
        <v>3399.0479999999998</v>
      </c>
      <c r="Z218" s="40">
        <v>679.80959999999993</v>
      </c>
    </row>
    <row r="219" spans="1:26">
      <c r="A219" t="s">
        <v>25</v>
      </c>
      <c r="B219">
        <v>2961</v>
      </c>
      <c r="C219" s="31">
        <v>45468</v>
      </c>
      <c r="D219" t="s">
        <v>293</v>
      </c>
      <c r="E219" t="s">
        <v>11</v>
      </c>
      <c r="F219" t="s">
        <v>43</v>
      </c>
      <c r="G219">
        <v>3</v>
      </c>
      <c r="H219">
        <v>838.64</v>
      </c>
      <c r="I219">
        <v>2515.92</v>
      </c>
      <c r="J219" t="s">
        <v>1279</v>
      </c>
      <c r="K219">
        <v>2024</v>
      </c>
      <c r="L219">
        <v>2264.328</v>
      </c>
      <c r="M219">
        <v>452.86559999999997</v>
      </c>
      <c r="O219" s="38">
        <v>8483</v>
      </c>
      <c r="P219" s="38">
        <v>45484</v>
      </c>
      <c r="Q219" s="38" t="str">
        <v>Alexandra Coleman</v>
      </c>
      <c r="R219" s="38" t="str">
        <v>Office Supplies</v>
      </c>
      <c r="S219" s="38" t="str">
        <v>Pen</v>
      </c>
      <c r="T219" s="38">
        <v>8</v>
      </c>
      <c r="U219" s="40">
        <v>915.27</v>
      </c>
      <c r="V219" s="40">
        <v>7322.16</v>
      </c>
      <c r="W219" s="38" t="str">
        <v>High</v>
      </c>
      <c r="X219" s="38">
        <v>2024</v>
      </c>
      <c r="Y219" s="40">
        <v>6589.9440000000004</v>
      </c>
      <c r="Z219" s="40">
        <v>1317.9887999999999</v>
      </c>
    </row>
    <row r="220" spans="1:26">
      <c r="A220" t="s">
        <v>31</v>
      </c>
      <c r="B220">
        <v>2963</v>
      </c>
      <c r="C220" s="31">
        <v>45070</v>
      </c>
      <c r="D220" t="s">
        <v>485</v>
      </c>
      <c r="E220" t="s">
        <v>14</v>
      </c>
      <c r="F220" t="s">
        <v>21</v>
      </c>
      <c r="G220">
        <v>5</v>
      </c>
      <c r="H220">
        <v>352.48</v>
      </c>
      <c r="I220">
        <v>1762.4</v>
      </c>
      <c r="J220" t="s">
        <v>1279</v>
      </c>
      <c r="K220">
        <v>2023</v>
      </c>
      <c r="L220">
        <v>1586.16</v>
      </c>
      <c r="M220">
        <v>317.23200000000003</v>
      </c>
      <c r="O220" s="38">
        <v>8489</v>
      </c>
      <c r="P220" s="38">
        <v>45380</v>
      </c>
      <c r="Q220" s="38" t="str">
        <v>Scott Holloway</v>
      </c>
      <c r="R220" s="38" t="str">
        <v>Furniture</v>
      </c>
      <c r="S220" s="38" t="str">
        <v>Pen</v>
      </c>
      <c r="T220" s="38">
        <v>1</v>
      </c>
      <c r="U220" s="40">
        <v>843.58</v>
      </c>
      <c r="V220" s="40">
        <v>843.58</v>
      </c>
      <c r="W220" s="38" t="str">
        <v>Low</v>
      </c>
      <c r="X220" s="38">
        <v>2024</v>
      </c>
      <c r="Y220" s="40">
        <v>759.22200000000009</v>
      </c>
      <c r="Z220" s="40">
        <v>151.84440000000001</v>
      </c>
    </row>
    <row r="221" spans="1:26">
      <c r="A221" t="s">
        <v>10</v>
      </c>
      <c r="B221">
        <v>2968</v>
      </c>
      <c r="C221" s="31">
        <v>45581</v>
      </c>
      <c r="D221" t="s">
        <v>353</v>
      </c>
      <c r="E221" t="s">
        <v>14</v>
      </c>
      <c r="F221" t="s">
        <v>12</v>
      </c>
      <c r="G221">
        <v>8</v>
      </c>
      <c r="H221">
        <v>796.86</v>
      </c>
      <c r="I221">
        <v>6374.88</v>
      </c>
      <c r="J221" t="s">
        <v>1278</v>
      </c>
      <c r="K221">
        <v>2024</v>
      </c>
      <c r="L221">
        <v>5737.3919999999998</v>
      </c>
      <c r="M221">
        <v>1147.4784</v>
      </c>
      <c r="O221" s="38">
        <v>8515</v>
      </c>
      <c r="P221" s="38">
        <v>45269</v>
      </c>
      <c r="Q221" s="38" t="str">
        <v>Terry Johnson</v>
      </c>
      <c r="R221" s="38" t="str">
        <v>Furniture</v>
      </c>
      <c r="S221" s="38" t="str">
        <v>Table</v>
      </c>
      <c r="T221" s="38">
        <v>4</v>
      </c>
      <c r="U221" s="40">
        <v>675.17</v>
      </c>
      <c r="V221" s="40">
        <v>2700.68</v>
      </c>
      <c r="W221" s="38" t="str">
        <v>Low</v>
      </c>
      <c r="X221" s="38">
        <v>2023</v>
      </c>
      <c r="Y221" s="40">
        <v>2430.6120000000001</v>
      </c>
      <c r="Z221" s="40">
        <v>486.12239999999997</v>
      </c>
    </row>
    <row r="222" spans="1:26">
      <c r="A222" t="s">
        <v>31</v>
      </c>
      <c r="B222">
        <v>2970</v>
      </c>
      <c r="C222" s="31">
        <v>45559</v>
      </c>
      <c r="D222" t="s">
        <v>412</v>
      </c>
      <c r="E222" t="s">
        <v>20</v>
      </c>
      <c r="F222" t="s">
        <v>26</v>
      </c>
      <c r="G222">
        <v>7</v>
      </c>
      <c r="H222">
        <v>49.22</v>
      </c>
      <c r="I222">
        <v>344.54</v>
      </c>
      <c r="J222" t="s">
        <v>1279</v>
      </c>
      <c r="K222">
        <v>2024</v>
      </c>
      <c r="L222">
        <v>310.08600000000001</v>
      </c>
      <c r="M222">
        <v>62.017200000000003</v>
      </c>
      <c r="O222" s="38">
        <v>8522</v>
      </c>
      <c r="P222" s="38">
        <v>45181</v>
      </c>
      <c r="Q222" s="38" t="str">
        <v>Jennifer Anderson</v>
      </c>
      <c r="R222" s="38" t="str">
        <v>Office Supplies</v>
      </c>
      <c r="S222" s="38" t="str">
        <v>Table</v>
      </c>
      <c r="T222" s="38">
        <v>3</v>
      </c>
      <c r="U222" s="40">
        <v>265.55</v>
      </c>
      <c r="V222" s="40">
        <v>796.65000000000009</v>
      </c>
      <c r="W222" s="38" t="str">
        <v>Low</v>
      </c>
      <c r="X222" s="38">
        <v>2023</v>
      </c>
      <c r="Y222" s="40">
        <v>716.98500000000001</v>
      </c>
      <c r="Z222" s="40">
        <v>143.39700000000002</v>
      </c>
    </row>
    <row r="223" spans="1:26">
      <c r="A223" t="s">
        <v>31</v>
      </c>
      <c r="B223">
        <v>2984</v>
      </c>
      <c r="C223" s="31">
        <v>45661</v>
      </c>
      <c r="D223" t="s">
        <v>143</v>
      </c>
      <c r="E223" t="s">
        <v>14</v>
      </c>
      <c r="F223" t="s">
        <v>43</v>
      </c>
      <c r="G223">
        <v>6</v>
      </c>
      <c r="H223">
        <v>451.55</v>
      </c>
      <c r="I223">
        <v>2709.3</v>
      </c>
      <c r="J223" t="s">
        <v>1279</v>
      </c>
      <c r="K223">
        <v>2025</v>
      </c>
      <c r="L223">
        <v>2438.3700000000003</v>
      </c>
      <c r="M223">
        <v>487.67400000000004</v>
      </c>
      <c r="O223" s="38">
        <v>8568</v>
      </c>
      <c r="P223" s="38">
        <v>45056</v>
      </c>
      <c r="Q223" s="38" t="str">
        <v>William Howard</v>
      </c>
      <c r="R223" s="38" t="str">
        <v>Office Supplies</v>
      </c>
      <c r="S223" s="38" t="str">
        <v>Printer</v>
      </c>
      <c r="T223" s="38">
        <v>2</v>
      </c>
      <c r="U223" s="40">
        <v>836.58</v>
      </c>
      <c r="V223" s="40">
        <v>1673.16</v>
      </c>
      <c r="W223" s="38" t="str">
        <v>Low</v>
      </c>
      <c r="X223" s="38">
        <v>2023</v>
      </c>
      <c r="Y223" s="40">
        <v>1505.8440000000001</v>
      </c>
      <c r="Z223" s="40">
        <v>301.16879999999998</v>
      </c>
    </row>
    <row r="224" spans="1:26">
      <c r="A224" t="s">
        <v>25</v>
      </c>
      <c r="B224">
        <v>2995</v>
      </c>
      <c r="C224" s="31">
        <v>45342</v>
      </c>
      <c r="D224" t="s">
        <v>899</v>
      </c>
      <c r="E224" t="s">
        <v>11</v>
      </c>
      <c r="F224" t="s">
        <v>35</v>
      </c>
      <c r="G224">
        <v>8</v>
      </c>
      <c r="H224">
        <v>464.85</v>
      </c>
      <c r="I224">
        <v>3718.8</v>
      </c>
      <c r="J224" t="s">
        <v>1279</v>
      </c>
      <c r="K224">
        <v>2024</v>
      </c>
      <c r="L224">
        <v>3346.92</v>
      </c>
      <c r="M224">
        <v>669.38400000000001</v>
      </c>
      <c r="O224" s="38">
        <v>8592</v>
      </c>
      <c r="P224" s="38">
        <v>45200</v>
      </c>
      <c r="Q224" s="38" t="str">
        <v>Gregory Mcdonald</v>
      </c>
      <c r="R224" s="38" t="str">
        <v>Electronics</v>
      </c>
      <c r="S224" s="38" t="str">
        <v>Monitor</v>
      </c>
      <c r="T224" s="38">
        <v>6</v>
      </c>
      <c r="U224" s="40">
        <v>984.24</v>
      </c>
      <c r="V224" s="40">
        <v>5905.4400000000014</v>
      </c>
      <c r="W224" s="38" t="str">
        <v>High</v>
      </c>
      <c r="X224" s="38">
        <v>2023</v>
      </c>
      <c r="Y224" s="40">
        <v>5314.8960000000006</v>
      </c>
      <c r="Z224" s="40">
        <v>1062.9792000000002</v>
      </c>
    </row>
    <row r="225" spans="1:26">
      <c r="A225" t="s">
        <v>10</v>
      </c>
      <c r="B225">
        <v>2997</v>
      </c>
      <c r="C225" s="31">
        <v>45192</v>
      </c>
      <c r="D225" t="s">
        <v>346</v>
      </c>
      <c r="E225" t="s">
        <v>11</v>
      </c>
      <c r="F225" t="s">
        <v>12</v>
      </c>
      <c r="G225">
        <v>6</v>
      </c>
      <c r="H225">
        <v>686.46</v>
      </c>
      <c r="I225">
        <v>4118.76</v>
      </c>
      <c r="J225" t="s">
        <v>1279</v>
      </c>
      <c r="K225">
        <v>2023</v>
      </c>
      <c r="L225">
        <v>3706.8840000000005</v>
      </c>
      <c r="M225">
        <v>741.3768</v>
      </c>
      <c r="O225" s="38">
        <v>8612</v>
      </c>
      <c r="P225" s="38">
        <v>45698</v>
      </c>
      <c r="Q225" s="38" t="str">
        <v>Melinda Dorsey</v>
      </c>
      <c r="R225" s="38" t="str">
        <v>Furniture</v>
      </c>
      <c r="S225" s="38" t="str">
        <v>Printer</v>
      </c>
      <c r="T225" s="38">
        <v>4</v>
      </c>
      <c r="U225" s="40">
        <v>301.52</v>
      </c>
      <c r="V225" s="40">
        <v>1206.08</v>
      </c>
      <c r="W225" s="38" t="str">
        <v>Low</v>
      </c>
      <c r="X225" s="38">
        <v>2025</v>
      </c>
      <c r="Y225" s="40">
        <v>1085.472</v>
      </c>
      <c r="Z225" s="40">
        <v>217.09439999999998</v>
      </c>
    </row>
    <row r="226" spans="1:26">
      <c r="A226" t="s">
        <v>31</v>
      </c>
      <c r="B226">
        <v>3015</v>
      </c>
      <c r="C226" s="31">
        <v>45506</v>
      </c>
      <c r="D226" t="s">
        <v>82</v>
      </c>
      <c r="E226" t="s">
        <v>20</v>
      </c>
      <c r="F226" t="s">
        <v>26</v>
      </c>
      <c r="G226">
        <v>4</v>
      </c>
      <c r="H226">
        <v>126.57</v>
      </c>
      <c r="I226">
        <v>506.28</v>
      </c>
      <c r="J226" t="s">
        <v>1279</v>
      </c>
      <c r="K226">
        <v>2024</v>
      </c>
      <c r="L226">
        <v>455.65199999999999</v>
      </c>
      <c r="M226">
        <v>91.130399999999995</v>
      </c>
      <c r="O226" s="38">
        <v>8633</v>
      </c>
      <c r="P226" s="38">
        <v>45329</v>
      </c>
      <c r="Q226" s="38" t="str">
        <v>John Salinas</v>
      </c>
      <c r="R226" s="38" t="str">
        <v>Electronics</v>
      </c>
      <c r="S226" s="38" t="str">
        <v>Chair</v>
      </c>
      <c r="T226" s="38">
        <v>6</v>
      </c>
      <c r="U226" s="40">
        <v>270.48</v>
      </c>
      <c r="V226" s="40">
        <v>1622.88</v>
      </c>
      <c r="W226" s="38" t="str">
        <v>Low</v>
      </c>
      <c r="X226" s="38">
        <v>2024</v>
      </c>
      <c r="Y226" s="40">
        <v>1460.5920000000001</v>
      </c>
      <c r="Z226" s="40">
        <v>292.11840000000001</v>
      </c>
    </row>
    <row r="227" spans="1:26">
      <c r="A227" t="s">
        <v>10</v>
      </c>
      <c r="B227">
        <v>3027</v>
      </c>
      <c r="C227" s="31">
        <v>45469</v>
      </c>
      <c r="D227" t="s">
        <v>888</v>
      </c>
      <c r="E227" t="s">
        <v>20</v>
      </c>
      <c r="F227" t="s">
        <v>15</v>
      </c>
      <c r="G227">
        <v>2</v>
      </c>
      <c r="H227">
        <v>118.64</v>
      </c>
      <c r="I227">
        <v>237.28</v>
      </c>
      <c r="J227" t="s">
        <v>1279</v>
      </c>
      <c r="K227">
        <v>2024</v>
      </c>
      <c r="L227">
        <v>213.55199999999999</v>
      </c>
      <c r="M227">
        <v>42.7104</v>
      </c>
      <c r="O227" s="38">
        <v>8706</v>
      </c>
      <c r="P227" s="38">
        <v>45560</v>
      </c>
      <c r="Q227" s="38" t="str">
        <v>Dr. Daniel Lee</v>
      </c>
      <c r="R227" s="38" t="str">
        <v>Furniture</v>
      </c>
      <c r="S227" s="38" t="str">
        <v>Laptop</v>
      </c>
      <c r="T227" s="38">
        <v>4</v>
      </c>
      <c r="U227" s="40">
        <v>711.28</v>
      </c>
      <c r="V227" s="40">
        <v>2845.12</v>
      </c>
      <c r="W227" s="38" t="str">
        <v>Low</v>
      </c>
      <c r="X227" s="38">
        <v>2024</v>
      </c>
      <c r="Y227" s="40">
        <v>2560.6080000000002</v>
      </c>
      <c r="Z227" s="40">
        <v>512.12159999999994</v>
      </c>
    </row>
    <row r="228" spans="1:26">
      <c r="A228" t="s">
        <v>31</v>
      </c>
      <c r="B228">
        <v>3029</v>
      </c>
      <c r="C228" s="31">
        <v>45270</v>
      </c>
      <c r="D228" t="s">
        <v>902</v>
      </c>
      <c r="E228" t="s">
        <v>20</v>
      </c>
      <c r="F228" t="s">
        <v>29</v>
      </c>
      <c r="G228">
        <v>1</v>
      </c>
      <c r="H228">
        <v>955.78</v>
      </c>
      <c r="I228">
        <v>955.78</v>
      </c>
      <c r="J228" t="s">
        <v>1279</v>
      </c>
      <c r="K228">
        <v>2023</v>
      </c>
      <c r="L228">
        <v>860.202</v>
      </c>
      <c r="M228">
        <v>172.04039999999998</v>
      </c>
      <c r="O228" s="38">
        <v>8731</v>
      </c>
      <c r="P228" s="38">
        <v>45741</v>
      </c>
      <c r="Q228" s="38" t="str">
        <v>Frank Waters</v>
      </c>
      <c r="R228" s="38" t="str">
        <v>Office Supplies</v>
      </c>
      <c r="S228" s="38" t="str">
        <v>Printer</v>
      </c>
      <c r="T228" s="38">
        <v>2</v>
      </c>
      <c r="U228" s="40">
        <v>274.36</v>
      </c>
      <c r="V228" s="40">
        <v>548.72</v>
      </c>
      <c r="W228" s="38" t="str">
        <v>Low</v>
      </c>
      <c r="X228" s="38">
        <v>2025</v>
      </c>
      <c r="Y228" s="40">
        <v>493.84800000000001</v>
      </c>
      <c r="Z228" s="40">
        <v>98.769599999999997</v>
      </c>
    </row>
    <row r="229" spans="1:26">
      <c r="A229" t="s">
        <v>31</v>
      </c>
      <c r="B229">
        <v>3066</v>
      </c>
      <c r="C229" s="31">
        <v>45110</v>
      </c>
      <c r="D229" t="s">
        <v>549</v>
      </c>
      <c r="E229" t="s">
        <v>20</v>
      </c>
      <c r="F229" t="s">
        <v>26</v>
      </c>
      <c r="G229">
        <v>1</v>
      </c>
      <c r="H229">
        <v>66.52</v>
      </c>
      <c r="I229">
        <v>66.52</v>
      </c>
      <c r="J229" t="s">
        <v>1279</v>
      </c>
      <c r="K229">
        <v>2023</v>
      </c>
      <c r="L229">
        <v>59.867999999999995</v>
      </c>
      <c r="M229">
        <v>11.973599999999999</v>
      </c>
      <c r="O229" s="38">
        <v>8734</v>
      </c>
      <c r="P229" s="38">
        <v>45396</v>
      </c>
      <c r="Q229" s="38" t="str">
        <v>Joanne Thomas</v>
      </c>
      <c r="R229" s="38" t="str">
        <v>Electronics</v>
      </c>
      <c r="S229" s="38" t="str">
        <v>Chair</v>
      </c>
      <c r="T229" s="38">
        <v>3</v>
      </c>
      <c r="U229" s="40">
        <v>167.02</v>
      </c>
      <c r="V229" s="40">
        <v>501.06000000000012</v>
      </c>
      <c r="W229" s="38" t="str">
        <v>Low</v>
      </c>
      <c r="X229" s="38">
        <v>2024</v>
      </c>
      <c r="Y229" s="40">
        <v>450.95400000000006</v>
      </c>
      <c r="Z229" s="40">
        <v>90.190800000000024</v>
      </c>
    </row>
    <row r="230" spans="1:26">
      <c r="A230" t="s">
        <v>25</v>
      </c>
      <c r="B230">
        <v>3086</v>
      </c>
      <c r="C230" s="31">
        <v>45577</v>
      </c>
      <c r="D230" t="s">
        <v>840</v>
      </c>
      <c r="E230" t="s">
        <v>20</v>
      </c>
      <c r="F230" t="s">
        <v>18</v>
      </c>
      <c r="G230">
        <v>8</v>
      </c>
      <c r="H230">
        <v>623.39</v>
      </c>
      <c r="I230">
        <v>4987.12</v>
      </c>
      <c r="J230" t="s">
        <v>1279</v>
      </c>
      <c r="K230">
        <v>2024</v>
      </c>
      <c r="L230">
        <v>4488.4080000000004</v>
      </c>
      <c r="M230">
        <v>897.6816</v>
      </c>
      <c r="O230" s="38">
        <v>8774</v>
      </c>
      <c r="P230" s="38">
        <v>45192</v>
      </c>
      <c r="Q230" s="38" t="str">
        <v>Zachary Knox</v>
      </c>
      <c r="R230" s="38" t="str">
        <v>Office Supplies</v>
      </c>
      <c r="S230" s="38" t="str">
        <v>Chair</v>
      </c>
      <c r="T230" s="38">
        <v>4</v>
      </c>
      <c r="U230" s="40">
        <v>147.96</v>
      </c>
      <c r="V230" s="40">
        <v>591.84</v>
      </c>
      <c r="W230" s="38" t="str">
        <v>Low</v>
      </c>
      <c r="X230" s="38">
        <v>2023</v>
      </c>
      <c r="Y230" s="40">
        <v>532.65600000000006</v>
      </c>
      <c r="Z230" s="40">
        <v>106.5312</v>
      </c>
    </row>
    <row r="231" spans="1:26">
      <c r="A231" t="s">
        <v>17</v>
      </c>
      <c r="B231">
        <v>3090</v>
      </c>
      <c r="C231" s="31">
        <v>45671</v>
      </c>
      <c r="D231" t="s">
        <v>68</v>
      </c>
      <c r="E231" t="s">
        <v>20</v>
      </c>
      <c r="F231" t="s">
        <v>43</v>
      </c>
      <c r="G231">
        <v>8</v>
      </c>
      <c r="H231">
        <v>430.96</v>
      </c>
      <c r="I231">
        <v>3447.68</v>
      </c>
      <c r="J231" t="s">
        <v>1279</v>
      </c>
      <c r="K231">
        <v>2025</v>
      </c>
      <c r="L231">
        <v>3102.9119999999998</v>
      </c>
      <c r="M231">
        <v>620.58239999999989</v>
      </c>
      <c r="O231" s="38">
        <v>8868</v>
      </c>
      <c r="P231" s="38">
        <v>45179</v>
      </c>
      <c r="Q231" s="38" t="str">
        <v>Jonathan York</v>
      </c>
      <c r="R231" s="38" t="str">
        <v>Furniture</v>
      </c>
      <c r="S231" s="38" t="str">
        <v>Notebook</v>
      </c>
      <c r="T231" s="38">
        <v>2</v>
      </c>
      <c r="U231" s="40">
        <v>150.83000000000001</v>
      </c>
      <c r="V231" s="40">
        <v>301.66000000000003</v>
      </c>
      <c r="W231" s="38" t="str">
        <v>Low</v>
      </c>
      <c r="X231" s="38">
        <v>2023</v>
      </c>
      <c r="Y231" s="40">
        <v>271.49400000000003</v>
      </c>
      <c r="Z231" s="40">
        <v>54.2988</v>
      </c>
    </row>
    <row r="232" spans="1:26">
      <c r="A232" t="s">
        <v>31</v>
      </c>
      <c r="B232">
        <v>3092</v>
      </c>
      <c r="C232" s="31">
        <v>45393</v>
      </c>
      <c r="D232" t="s">
        <v>637</v>
      </c>
      <c r="E232" t="s">
        <v>11</v>
      </c>
      <c r="F232" t="s">
        <v>35</v>
      </c>
      <c r="G232">
        <v>2</v>
      </c>
      <c r="H232">
        <v>35.39</v>
      </c>
      <c r="I232">
        <v>70.78</v>
      </c>
      <c r="J232" t="s">
        <v>1279</v>
      </c>
      <c r="K232">
        <v>2024</v>
      </c>
      <c r="L232">
        <v>63.702000000000005</v>
      </c>
      <c r="M232">
        <v>12.740399999999999</v>
      </c>
      <c r="O232" s="38">
        <v>8896</v>
      </c>
      <c r="P232" s="38">
        <v>45304</v>
      </c>
      <c r="Q232" s="38" t="str">
        <v>Jason Brewer</v>
      </c>
      <c r="R232" s="38" t="str">
        <v>Furniture</v>
      </c>
      <c r="S232" s="38" t="str">
        <v>Chair</v>
      </c>
      <c r="T232" s="38">
        <v>9</v>
      </c>
      <c r="U232" s="40">
        <v>183.62</v>
      </c>
      <c r="V232" s="40">
        <v>1652.58</v>
      </c>
      <c r="W232" s="38" t="str">
        <v>Low</v>
      </c>
      <c r="X232" s="38">
        <v>2024</v>
      </c>
      <c r="Y232" s="40">
        <v>1487.3220000000001</v>
      </c>
      <c r="Z232" s="40">
        <v>297.46439999999996</v>
      </c>
    </row>
    <row r="233" spans="1:26">
      <c r="A233" t="s">
        <v>25</v>
      </c>
      <c r="B233">
        <v>3110</v>
      </c>
      <c r="C233" s="31">
        <v>45458</v>
      </c>
      <c r="D233" t="s">
        <v>311</v>
      </c>
      <c r="E233" t="s">
        <v>20</v>
      </c>
      <c r="F233" t="s">
        <v>35</v>
      </c>
      <c r="G233">
        <v>2</v>
      </c>
      <c r="H233">
        <v>294.17</v>
      </c>
      <c r="I233">
        <v>588.34</v>
      </c>
      <c r="J233" t="s">
        <v>1279</v>
      </c>
      <c r="K233">
        <v>2024</v>
      </c>
      <c r="L233">
        <v>529.50600000000009</v>
      </c>
      <c r="M233">
        <v>105.9012</v>
      </c>
      <c r="O233" s="38">
        <v>8914</v>
      </c>
      <c r="P233" s="38">
        <v>45065</v>
      </c>
      <c r="Q233" s="38" t="str">
        <v>Corey Clarke</v>
      </c>
      <c r="R233" s="38" t="str">
        <v>Furniture</v>
      </c>
      <c r="S233" s="38" t="str">
        <v>Monitor</v>
      </c>
      <c r="T233" s="38">
        <v>5</v>
      </c>
      <c r="U233" s="40">
        <v>460.67</v>
      </c>
      <c r="V233" s="40">
        <v>2303.35</v>
      </c>
      <c r="W233" s="38" t="str">
        <v>Low</v>
      </c>
      <c r="X233" s="38">
        <v>2023</v>
      </c>
      <c r="Y233" s="40">
        <v>2073.0149999999999</v>
      </c>
      <c r="Z233" s="40">
        <v>414.60299999999995</v>
      </c>
    </row>
    <row r="234" spans="1:26">
      <c r="A234" t="s">
        <v>25</v>
      </c>
      <c r="B234">
        <v>3113</v>
      </c>
      <c r="C234" s="31">
        <v>45708</v>
      </c>
      <c r="D234" t="s">
        <v>617</v>
      </c>
      <c r="E234" t="s">
        <v>11</v>
      </c>
      <c r="F234" t="s">
        <v>21</v>
      </c>
      <c r="G234">
        <v>4</v>
      </c>
      <c r="H234">
        <v>549.04</v>
      </c>
      <c r="I234">
        <v>2196.16</v>
      </c>
      <c r="J234" t="s">
        <v>1279</v>
      </c>
      <c r="K234">
        <v>2025</v>
      </c>
      <c r="L234">
        <v>1976.5439999999999</v>
      </c>
      <c r="M234">
        <v>395.30879999999996</v>
      </c>
      <c r="O234" s="38">
        <v>9042</v>
      </c>
      <c r="P234" s="38">
        <v>45459</v>
      </c>
      <c r="Q234" s="38" t="str">
        <v>Robert Jones</v>
      </c>
      <c r="R234" s="38" t="str">
        <v>Office Supplies</v>
      </c>
      <c r="S234" s="38" t="str">
        <v>Printer</v>
      </c>
      <c r="T234" s="38">
        <v>5</v>
      </c>
      <c r="U234" s="40">
        <v>959.98</v>
      </c>
      <c r="V234" s="40">
        <v>4799.8999999999996</v>
      </c>
      <c r="W234" s="38" t="str">
        <v>Low</v>
      </c>
      <c r="X234" s="38">
        <v>2024</v>
      </c>
      <c r="Y234" s="40">
        <v>4319.9100000000008</v>
      </c>
      <c r="Z234" s="40">
        <v>863.98199999999986</v>
      </c>
    </row>
    <row r="235" spans="1:26">
      <c r="A235" t="s">
        <v>10</v>
      </c>
      <c r="B235">
        <v>3121</v>
      </c>
      <c r="C235" s="31">
        <v>45631</v>
      </c>
      <c r="D235" t="s">
        <v>321</v>
      </c>
      <c r="E235" t="s">
        <v>20</v>
      </c>
      <c r="F235" t="s">
        <v>35</v>
      </c>
      <c r="G235">
        <v>1</v>
      </c>
      <c r="H235">
        <v>963.36</v>
      </c>
      <c r="I235">
        <v>963.36</v>
      </c>
      <c r="J235" t="s">
        <v>1279</v>
      </c>
      <c r="K235">
        <v>2024</v>
      </c>
      <c r="L235">
        <v>867.024</v>
      </c>
      <c r="M235">
        <v>173.40479999999999</v>
      </c>
      <c r="O235" s="38">
        <v>9120</v>
      </c>
      <c r="P235" s="38">
        <v>45216</v>
      </c>
      <c r="Q235" s="38" t="str">
        <v>Jason Blackburn</v>
      </c>
      <c r="R235" s="38" t="str">
        <v>Office Supplies</v>
      </c>
      <c r="S235" s="38" t="str">
        <v>Printer</v>
      </c>
      <c r="T235" s="38">
        <v>3</v>
      </c>
      <c r="U235" s="40">
        <v>77.16</v>
      </c>
      <c r="V235" s="40">
        <v>231.48</v>
      </c>
      <c r="W235" s="38" t="str">
        <v>Low</v>
      </c>
      <c r="X235" s="38">
        <v>2023</v>
      </c>
      <c r="Y235" s="40">
        <v>208.33199999999999</v>
      </c>
      <c r="Z235" s="40">
        <v>41.666399999999996</v>
      </c>
    </row>
    <row r="236" spans="1:26">
      <c r="A236" t="s">
        <v>25</v>
      </c>
      <c r="B236">
        <v>3130</v>
      </c>
      <c r="C236" s="31">
        <v>45156</v>
      </c>
      <c r="D236" t="s">
        <v>680</v>
      </c>
      <c r="E236" t="s">
        <v>11</v>
      </c>
      <c r="F236" t="s">
        <v>21</v>
      </c>
      <c r="G236">
        <v>3</v>
      </c>
      <c r="H236">
        <v>488.71</v>
      </c>
      <c r="I236">
        <v>1466.13</v>
      </c>
      <c r="J236" t="s">
        <v>1279</v>
      </c>
      <c r="K236">
        <v>2023</v>
      </c>
      <c r="L236">
        <v>1319.5170000000001</v>
      </c>
      <c r="M236">
        <v>263.90340000000003</v>
      </c>
      <c r="O236" s="38">
        <v>9123</v>
      </c>
      <c r="P236" s="38">
        <v>45675</v>
      </c>
      <c r="Q236" s="38" t="str">
        <v>Maria Smith</v>
      </c>
      <c r="R236" s="38" t="str">
        <v>Office Supplies</v>
      </c>
      <c r="S236" s="38" t="str">
        <v>Notebook</v>
      </c>
      <c r="T236" s="38">
        <v>9</v>
      </c>
      <c r="U236" s="40">
        <v>90.11</v>
      </c>
      <c r="V236" s="40">
        <v>810.99</v>
      </c>
      <c r="W236" s="38" t="str">
        <v>Low</v>
      </c>
      <c r="X236" s="38">
        <v>2025</v>
      </c>
      <c r="Y236" s="40">
        <v>729.89100000000008</v>
      </c>
      <c r="Z236" s="40">
        <v>145.97819999999999</v>
      </c>
    </row>
    <row r="237" spans="1:26">
      <c r="A237" t="s">
        <v>25</v>
      </c>
      <c r="B237">
        <v>3133</v>
      </c>
      <c r="C237" s="31">
        <v>45283</v>
      </c>
      <c r="D237" t="s">
        <v>879</v>
      </c>
      <c r="E237" t="s">
        <v>14</v>
      </c>
      <c r="F237" t="s">
        <v>12</v>
      </c>
      <c r="G237">
        <v>6</v>
      </c>
      <c r="H237">
        <v>145.74</v>
      </c>
      <c r="I237">
        <v>874.44</v>
      </c>
      <c r="J237" t="s">
        <v>1279</v>
      </c>
      <c r="K237">
        <v>2023</v>
      </c>
      <c r="L237">
        <v>786.99600000000009</v>
      </c>
      <c r="M237">
        <v>157.39920000000001</v>
      </c>
      <c r="O237" s="38">
        <v>9169</v>
      </c>
      <c r="P237" s="38">
        <v>45384</v>
      </c>
      <c r="Q237" s="38" t="str">
        <v>Timothy Carson</v>
      </c>
      <c r="R237" s="38" t="str">
        <v>Furniture</v>
      </c>
      <c r="S237" s="38" t="str">
        <v>Desk</v>
      </c>
      <c r="T237" s="38">
        <v>8</v>
      </c>
      <c r="U237" s="40">
        <v>293.05</v>
      </c>
      <c r="V237" s="40">
        <v>2344.4</v>
      </c>
      <c r="W237" s="38" t="str">
        <v>Low</v>
      </c>
      <c r="X237" s="38">
        <v>2024</v>
      </c>
      <c r="Y237" s="40">
        <v>2109.96</v>
      </c>
      <c r="Z237" s="40">
        <v>421.99200000000002</v>
      </c>
    </row>
    <row r="238" spans="1:26">
      <c r="A238" t="s">
        <v>17</v>
      </c>
      <c r="B238">
        <v>3139</v>
      </c>
      <c r="C238" s="31">
        <v>45465</v>
      </c>
      <c r="D238" t="s">
        <v>112</v>
      </c>
      <c r="E238" t="s">
        <v>20</v>
      </c>
      <c r="F238" t="s">
        <v>43</v>
      </c>
      <c r="G238">
        <v>8</v>
      </c>
      <c r="H238">
        <v>570.74</v>
      </c>
      <c r="I238">
        <v>4565.92</v>
      </c>
      <c r="J238" t="s">
        <v>1279</v>
      </c>
      <c r="K238">
        <v>2024</v>
      </c>
      <c r="L238">
        <v>4109.3280000000004</v>
      </c>
      <c r="M238">
        <v>821.86559999999997</v>
      </c>
      <c r="O238" s="38">
        <v>9171</v>
      </c>
      <c r="P238" s="38">
        <v>45112</v>
      </c>
      <c r="Q238" s="38" t="str">
        <v>Melinda Bryant</v>
      </c>
      <c r="R238" s="38" t="str">
        <v>Furniture</v>
      </c>
      <c r="S238" s="38" t="str">
        <v>Chair</v>
      </c>
      <c r="T238" s="38">
        <v>4</v>
      </c>
      <c r="U238" s="40">
        <v>533.65</v>
      </c>
      <c r="V238" s="40">
        <v>2134.6</v>
      </c>
      <c r="W238" s="38" t="str">
        <v>Low</v>
      </c>
      <c r="X238" s="38">
        <v>2023</v>
      </c>
      <c r="Y238" s="40">
        <v>1921.1399999999999</v>
      </c>
      <c r="Z238" s="40">
        <v>384.22799999999995</v>
      </c>
    </row>
    <row r="239" spans="1:26">
      <c r="A239" t="s">
        <v>31</v>
      </c>
      <c r="B239">
        <v>3140</v>
      </c>
      <c r="C239" s="31">
        <v>45545</v>
      </c>
      <c r="D239" t="s">
        <v>196</v>
      </c>
      <c r="E239" t="s">
        <v>20</v>
      </c>
      <c r="F239" t="s">
        <v>15</v>
      </c>
      <c r="G239">
        <v>7</v>
      </c>
      <c r="H239">
        <v>939.68</v>
      </c>
      <c r="I239">
        <v>6577.7599999999993</v>
      </c>
      <c r="J239" t="s">
        <v>1278</v>
      </c>
      <c r="K239">
        <v>2024</v>
      </c>
      <c r="L239">
        <v>5919.9840000000004</v>
      </c>
      <c r="M239">
        <v>1183.9967999999999</v>
      </c>
      <c r="O239" s="38">
        <v>9328</v>
      </c>
      <c r="P239" s="38">
        <v>45352</v>
      </c>
      <c r="Q239" s="38" t="str">
        <v>David Warner</v>
      </c>
      <c r="R239" s="38" t="str">
        <v>Electronics</v>
      </c>
      <c r="S239" s="38" t="str">
        <v>Printer</v>
      </c>
      <c r="T239" s="38">
        <v>3</v>
      </c>
      <c r="U239" s="40">
        <v>781.79</v>
      </c>
      <c r="V239" s="40">
        <v>2345.37</v>
      </c>
      <c r="W239" s="38" t="str">
        <v>Low</v>
      </c>
      <c r="X239" s="38">
        <v>2024</v>
      </c>
      <c r="Y239" s="40">
        <v>2110.8330000000001</v>
      </c>
      <c r="Z239" s="40">
        <v>422.16659999999996</v>
      </c>
    </row>
    <row r="240" spans="1:26">
      <c r="A240" t="s">
        <v>31</v>
      </c>
      <c r="B240">
        <v>3143</v>
      </c>
      <c r="C240" s="31">
        <v>45433</v>
      </c>
      <c r="D240" t="s">
        <v>272</v>
      </c>
      <c r="E240" t="s">
        <v>11</v>
      </c>
      <c r="F240" t="s">
        <v>26</v>
      </c>
      <c r="G240">
        <v>8</v>
      </c>
      <c r="H240">
        <v>726.19</v>
      </c>
      <c r="I240">
        <v>5809.52</v>
      </c>
      <c r="J240" t="s">
        <v>1278</v>
      </c>
      <c r="K240">
        <v>2024</v>
      </c>
      <c r="L240">
        <v>5228.5680000000002</v>
      </c>
      <c r="M240">
        <v>1045.7136</v>
      </c>
      <c r="O240" s="38">
        <v>9351</v>
      </c>
      <c r="P240" s="38">
        <v>45562</v>
      </c>
      <c r="Q240" s="38" t="str">
        <v>Danny Barnes</v>
      </c>
      <c r="R240" s="38" t="str">
        <v>Furniture</v>
      </c>
      <c r="S240" s="38" t="str">
        <v>Notebook</v>
      </c>
      <c r="T240" s="38">
        <v>8</v>
      </c>
      <c r="U240" s="40">
        <v>531.77</v>
      </c>
      <c r="V240" s="40">
        <v>4254.16</v>
      </c>
      <c r="W240" s="38" t="str">
        <v>Low</v>
      </c>
      <c r="X240" s="38">
        <v>2024</v>
      </c>
      <c r="Y240" s="40">
        <v>3828.7440000000001</v>
      </c>
      <c r="Z240" s="40">
        <v>765.74879999999996</v>
      </c>
    </row>
    <row r="241" spans="1:26">
      <c r="A241" t="s">
        <v>31</v>
      </c>
      <c r="B241">
        <v>3147</v>
      </c>
      <c r="C241" s="31">
        <v>45099</v>
      </c>
      <c r="D241" t="s">
        <v>249</v>
      </c>
      <c r="E241" t="s">
        <v>14</v>
      </c>
      <c r="F241" t="s">
        <v>26</v>
      </c>
      <c r="G241">
        <v>1</v>
      </c>
      <c r="H241">
        <v>760.66</v>
      </c>
      <c r="I241">
        <v>760.66</v>
      </c>
      <c r="J241" t="s">
        <v>1279</v>
      </c>
      <c r="K241">
        <v>2023</v>
      </c>
      <c r="L241">
        <v>684.59399999999994</v>
      </c>
      <c r="M241">
        <v>136.91879999999998</v>
      </c>
      <c r="O241" s="38">
        <v>9361</v>
      </c>
      <c r="P241" s="38">
        <v>45115</v>
      </c>
      <c r="Q241" s="38" t="str">
        <v>Kristen Smith</v>
      </c>
      <c r="R241" s="38" t="str">
        <v>Electronics</v>
      </c>
      <c r="S241" s="38" t="str">
        <v>Table</v>
      </c>
      <c r="T241" s="38">
        <v>4</v>
      </c>
      <c r="U241" s="40">
        <v>479.88</v>
      </c>
      <c r="V241" s="40">
        <v>1919.52</v>
      </c>
      <c r="W241" s="38" t="str">
        <v>Low</v>
      </c>
      <c r="X241" s="38">
        <v>2023</v>
      </c>
      <c r="Y241" s="40">
        <v>1727.568</v>
      </c>
      <c r="Z241" s="40">
        <v>345.5136</v>
      </c>
    </row>
    <row r="242" spans="1:26">
      <c r="A242" t="s">
        <v>25</v>
      </c>
      <c r="B242">
        <v>3157</v>
      </c>
      <c r="C242" s="31">
        <v>45440</v>
      </c>
      <c r="D242" t="s">
        <v>305</v>
      </c>
      <c r="E242" t="s">
        <v>14</v>
      </c>
      <c r="F242" t="s">
        <v>43</v>
      </c>
      <c r="G242">
        <v>1</v>
      </c>
      <c r="H242">
        <v>746.07</v>
      </c>
      <c r="I242">
        <v>746.07</v>
      </c>
      <c r="J242" t="s">
        <v>1279</v>
      </c>
      <c r="K242">
        <v>2024</v>
      </c>
      <c r="L242">
        <v>671.46300000000008</v>
      </c>
      <c r="M242">
        <v>134.29259999999999</v>
      </c>
      <c r="O242" s="38">
        <v>9402</v>
      </c>
      <c r="P242" s="38">
        <v>45613</v>
      </c>
      <c r="Q242" s="38" t="str">
        <v>Amy Garrett</v>
      </c>
      <c r="R242" s="38" t="str">
        <v>Electronics</v>
      </c>
      <c r="S242" s="38" t="str">
        <v>Printer</v>
      </c>
      <c r="T242" s="38">
        <v>4</v>
      </c>
      <c r="U242" s="40">
        <v>776.91</v>
      </c>
      <c r="V242" s="40">
        <v>3107.64</v>
      </c>
      <c r="W242" s="38" t="str">
        <v>Low</v>
      </c>
      <c r="X242" s="38">
        <v>2024</v>
      </c>
      <c r="Y242" s="40">
        <v>2796.8759999999997</v>
      </c>
      <c r="Z242" s="40">
        <v>559.37519999999995</v>
      </c>
    </row>
    <row r="243" spans="1:26">
      <c r="A243" t="s">
        <v>10</v>
      </c>
      <c r="B243">
        <v>3164</v>
      </c>
      <c r="C243" s="31">
        <v>45604</v>
      </c>
      <c r="D243" t="s">
        <v>419</v>
      </c>
      <c r="E243" t="s">
        <v>11</v>
      </c>
      <c r="F243" t="s">
        <v>35</v>
      </c>
      <c r="G243">
        <v>1</v>
      </c>
      <c r="H243">
        <v>621.97</v>
      </c>
      <c r="I243">
        <v>621.97</v>
      </c>
      <c r="J243" t="s">
        <v>1279</v>
      </c>
      <c r="K243">
        <v>2024</v>
      </c>
      <c r="L243">
        <v>559.77300000000002</v>
      </c>
      <c r="M243">
        <v>111.9546</v>
      </c>
      <c r="O243" s="38">
        <v>9489</v>
      </c>
      <c r="P243" s="38">
        <v>45436</v>
      </c>
      <c r="Q243" s="38" t="str">
        <v>Jessica Yates</v>
      </c>
      <c r="R243" s="38" t="str">
        <v>Electronics</v>
      </c>
      <c r="S243" s="38" t="str">
        <v>Pen</v>
      </c>
      <c r="T243" s="38">
        <v>1</v>
      </c>
      <c r="U243" s="40">
        <v>773.21</v>
      </c>
      <c r="V243" s="40">
        <v>773.21</v>
      </c>
      <c r="W243" s="38" t="str">
        <v>Low</v>
      </c>
      <c r="X243" s="38">
        <v>2024</v>
      </c>
      <c r="Y243" s="40">
        <v>695.88900000000001</v>
      </c>
      <c r="Z243" s="40">
        <v>139.17779999999999</v>
      </c>
    </row>
    <row r="244" spans="1:26">
      <c r="A244" t="s">
        <v>31</v>
      </c>
      <c r="B244">
        <v>3165</v>
      </c>
      <c r="C244" s="31">
        <v>45324</v>
      </c>
      <c r="D244" t="s">
        <v>661</v>
      </c>
      <c r="E244" t="s">
        <v>20</v>
      </c>
      <c r="F244" t="s">
        <v>26</v>
      </c>
      <c r="G244">
        <v>4</v>
      </c>
      <c r="H244">
        <v>292.02</v>
      </c>
      <c r="I244">
        <v>1168.08</v>
      </c>
      <c r="J244" t="s">
        <v>1279</v>
      </c>
      <c r="K244">
        <v>2024</v>
      </c>
      <c r="L244">
        <v>1051.2719999999999</v>
      </c>
      <c r="M244">
        <v>210.25439999999998</v>
      </c>
      <c r="O244" s="38">
        <v>9541</v>
      </c>
      <c r="P244" s="38">
        <v>45356</v>
      </c>
      <c r="Q244" s="38" t="str">
        <v>Heather Rodriguez</v>
      </c>
      <c r="R244" s="38" t="str">
        <v>Furniture</v>
      </c>
      <c r="S244" s="38" t="str">
        <v>Monitor</v>
      </c>
      <c r="T244" s="38">
        <v>9</v>
      </c>
      <c r="U244" s="40">
        <v>136.44</v>
      </c>
      <c r="V244" s="40">
        <v>1227.96</v>
      </c>
      <c r="W244" s="38" t="str">
        <v>Low</v>
      </c>
      <c r="X244" s="38">
        <v>2024</v>
      </c>
      <c r="Y244" s="40">
        <v>1105.164</v>
      </c>
      <c r="Z244" s="40">
        <v>221.03280000000001</v>
      </c>
    </row>
    <row r="245" spans="1:26">
      <c r="A245" t="s">
        <v>31</v>
      </c>
      <c r="B245">
        <v>3168</v>
      </c>
      <c r="C245" s="31">
        <v>45713</v>
      </c>
      <c r="D245" t="s">
        <v>287</v>
      </c>
      <c r="E245" t="s">
        <v>20</v>
      </c>
      <c r="F245" t="s">
        <v>15</v>
      </c>
      <c r="G245">
        <v>5</v>
      </c>
      <c r="H245">
        <v>879.84</v>
      </c>
      <c r="I245">
        <v>4399.2</v>
      </c>
      <c r="J245" t="s">
        <v>1279</v>
      </c>
      <c r="K245">
        <v>2025</v>
      </c>
      <c r="L245">
        <v>3959.2799999999997</v>
      </c>
      <c r="M245">
        <v>791.85599999999999</v>
      </c>
      <c r="O245" s="38">
        <v>9637</v>
      </c>
      <c r="P245" s="38">
        <v>45336</v>
      </c>
      <c r="Q245" s="38" t="str">
        <v>Katie Mcintyre</v>
      </c>
      <c r="R245" s="38" t="str">
        <v>Furniture</v>
      </c>
      <c r="S245" s="38" t="str">
        <v>Table</v>
      </c>
      <c r="T245" s="38">
        <v>9</v>
      </c>
      <c r="U245" s="40">
        <v>932.71</v>
      </c>
      <c r="V245" s="40">
        <v>8394.39</v>
      </c>
      <c r="W245" s="38" t="str">
        <v>High</v>
      </c>
      <c r="X245" s="38">
        <v>2024</v>
      </c>
      <c r="Y245" s="40">
        <v>7554.9510000000009</v>
      </c>
      <c r="Z245" s="40">
        <v>1510.9901999999997</v>
      </c>
    </row>
    <row r="246" spans="1:26">
      <c r="A246" t="s">
        <v>25</v>
      </c>
      <c r="B246">
        <v>3183</v>
      </c>
      <c r="C246" s="31">
        <v>45343</v>
      </c>
      <c r="D246" t="s">
        <v>715</v>
      </c>
      <c r="E246" t="s">
        <v>11</v>
      </c>
      <c r="F246" t="s">
        <v>35</v>
      </c>
      <c r="G246">
        <v>3</v>
      </c>
      <c r="H246">
        <v>239.63</v>
      </c>
      <c r="I246">
        <v>718.89</v>
      </c>
      <c r="J246" t="s">
        <v>1279</v>
      </c>
      <c r="K246">
        <v>2024</v>
      </c>
      <c r="L246">
        <v>647.00099999999998</v>
      </c>
      <c r="M246">
        <v>129.40019999999998</v>
      </c>
      <c r="O246" s="38">
        <v>9696</v>
      </c>
      <c r="P246" s="38">
        <v>45210</v>
      </c>
      <c r="Q246" s="38" t="str">
        <v>Ryan Harris MD</v>
      </c>
      <c r="R246" s="38" t="str">
        <v>Electronics</v>
      </c>
      <c r="S246" s="38" t="str">
        <v>Desk</v>
      </c>
      <c r="T246" s="38">
        <v>5</v>
      </c>
      <c r="U246" s="40">
        <v>125.2</v>
      </c>
      <c r="V246" s="40">
        <v>626</v>
      </c>
      <c r="W246" s="38" t="str">
        <v>Low</v>
      </c>
      <c r="X246" s="38">
        <v>2023</v>
      </c>
      <c r="Y246" s="40">
        <v>563.40000000000009</v>
      </c>
      <c r="Z246" s="40">
        <v>112.67999999999999</v>
      </c>
    </row>
    <row r="247" spans="1:26">
      <c r="A247" t="s">
        <v>10</v>
      </c>
      <c r="B247">
        <v>3188</v>
      </c>
      <c r="C247" s="31">
        <v>45104</v>
      </c>
      <c r="D247" t="s">
        <v>743</v>
      </c>
      <c r="E247" t="s">
        <v>14</v>
      </c>
      <c r="F247" t="s">
        <v>12</v>
      </c>
      <c r="G247">
        <v>9</v>
      </c>
      <c r="H247">
        <v>544.61</v>
      </c>
      <c r="I247">
        <v>4901.49</v>
      </c>
      <c r="J247" t="s">
        <v>1279</v>
      </c>
      <c r="K247">
        <v>2023</v>
      </c>
      <c r="L247">
        <v>4411.3410000000003</v>
      </c>
      <c r="M247">
        <v>882.26819999999998</v>
      </c>
      <c r="O247" s="38">
        <v>9722</v>
      </c>
      <c r="P247" s="38">
        <v>45476</v>
      </c>
      <c r="Q247" s="38" t="str">
        <v>Ronald Morris</v>
      </c>
      <c r="R247" s="38" t="str">
        <v>Office Supplies</v>
      </c>
      <c r="S247" s="38" t="str">
        <v>Chair</v>
      </c>
      <c r="T247" s="38">
        <v>6</v>
      </c>
      <c r="U247" s="40">
        <v>997.15</v>
      </c>
      <c r="V247" s="40">
        <v>5982.9</v>
      </c>
      <c r="W247" s="38" t="str">
        <v>High</v>
      </c>
      <c r="X247" s="38">
        <v>2024</v>
      </c>
      <c r="Y247" s="40">
        <v>5384.61</v>
      </c>
      <c r="Z247" s="40">
        <v>1076.9219999999998</v>
      </c>
    </row>
    <row r="248" spans="1:26">
      <c r="A248" t="s">
        <v>17</v>
      </c>
      <c r="B248">
        <v>3196</v>
      </c>
      <c r="C248" s="31">
        <v>45691</v>
      </c>
      <c r="D248" t="s">
        <v>44</v>
      </c>
      <c r="E248" t="s">
        <v>20</v>
      </c>
      <c r="F248" t="s">
        <v>18</v>
      </c>
      <c r="G248">
        <v>1</v>
      </c>
      <c r="H248">
        <v>215.81</v>
      </c>
      <c r="I248">
        <v>215.81</v>
      </c>
      <c r="J248" t="s">
        <v>1279</v>
      </c>
      <c r="K248">
        <v>2025</v>
      </c>
      <c r="L248">
        <v>194.22900000000001</v>
      </c>
      <c r="M248">
        <v>38.845799999999997</v>
      </c>
      <c r="O248" s="38">
        <v>9760</v>
      </c>
      <c r="P248" s="38">
        <v>45186</v>
      </c>
      <c r="Q248" s="38" t="str">
        <v>Samantha Rice</v>
      </c>
      <c r="R248" s="38" t="str">
        <v>Electronics</v>
      </c>
      <c r="S248" s="38" t="str">
        <v>Pen</v>
      </c>
      <c r="T248" s="38">
        <v>7</v>
      </c>
      <c r="U248" s="40">
        <v>801.86</v>
      </c>
      <c r="V248" s="40">
        <v>5613.02</v>
      </c>
      <c r="W248" s="38" t="str">
        <v>High</v>
      </c>
      <c r="X248" s="38">
        <v>2023</v>
      </c>
      <c r="Y248" s="40">
        <v>5051.7179999999998</v>
      </c>
      <c r="Z248" s="40">
        <v>1010.3436</v>
      </c>
    </row>
    <row r="249" spans="1:26">
      <c r="A249" t="s">
        <v>10</v>
      </c>
      <c r="B249">
        <v>3197</v>
      </c>
      <c r="C249" s="31">
        <v>45056</v>
      </c>
      <c r="D249" t="s">
        <v>387</v>
      </c>
      <c r="E249" t="s">
        <v>14</v>
      </c>
      <c r="F249" t="s">
        <v>12</v>
      </c>
      <c r="G249">
        <v>3</v>
      </c>
      <c r="H249">
        <v>921.64</v>
      </c>
      <c r="I249">
        <v>2764.92</v>
      </c>
      <c r="J249" t="s">
        <v>1279</v>
      </c>
      <c r="K249">
        <v>2023</v>
      </c>
      <c r="L249">
        <v>2488.4279999999999</v>
      </c>
      <c r="M249">
        <v>497.68560000000002</v>
      </c>
      <c r="O249" s="38">
        <v>9767</v>
      </c>
      <c r="P249" s="38">
        <v>45093</v>
      </c>
      <c r="Q249" s="38" t="str">
        <v>Tanya Nash</v>
      </c>
      <c r="R249" s="38" t="str">
        <v>Electronics</v>
      </c>
      <c r="S249" s="38" t="str">
        <v>Chair</v>
      </c>
      <c r="T249" s="38">
        <v>3</v>
      </c>
      <c r="U249" s="40">
        <v>695.24</v>
      </c>
      <c r="V249" s="40">
        <v>2085.7199999999998</v>
      </c>
      <c r="W249" s="38" t="str">
        <v>Low</v>
      </c>
      <c r="X249" s="38">
        <v>2023</v>
      </c>
      <c r="Y249" s="40">
        <v>1877.1480000000001</v>
      </c>
      <c r="Z249" s="40">
        <v>375.42959999999994</v>
      </c>
    </row>
    <row r="250" spans="1:26">
      <c r="A250" t="s">
        <v>31</v>
      </c>
      <c r="B250">
        <v>3199</v>
      </c>
      <c r="C250" s="31">
        <v>45602</v>
      </c>
      <c r="D250" t="s">
        <v>407</v>
      </c>
      <c r="E250" t="s">
        <v>14</v>
      </c>
      <c r="F250" t="s">
        <v>18</v>
      </c>
      <c r="G250">
        <v>1</v>
      </c>
      <c r="H250">
        <v>604.02</v>
      </c>
      <c r="I250">
        <v>604.02</v>
      </c>
      <c r="J250" t="s">
        <v>1279</v>
      </c>
      <c r="K250">
        <v>2024</v>
      </c>
      <c r="L250">
        <v>543.61800000000005</v>
      </c>
      <c r="M250">
        <v>108.72359999999999</v>
      </c>
      <c r="O250" s="38">
        <v>9803</v>
      </c>
      <c r="P250" s="38">
        <v>45509</v>
      </c>
      <c r="Q250" s="38" t="str">
        <v>Katrina Underwood</v>
      </c>
      <c r="R250" s="38" t="str">
        <v>Electronics</v>
      </c>
      <c r="S250" s="38" t="str">
        <v>Chair</v>
      </c>
      <c r="T250" s="38">
        <v>5</v>
      </c>
      <c r="U250" s="40">
        <v>909.94</v>
      </c>
      <c r="V250" s="40">
        <v>4549.7000000000007</v>
      </c>
      <c r="W250" s="38" t="str">
        <v>Low</v>
      </c>
      <c r="X250" s="38">
        <v>2024</v>
      </c>
      <c r="Y250" s="40">
        <v>4094.73</v>
      </c>
      <c r="Z250" s="40">
        <v>818.94600000000014</v>
      </c>
    </row>
    <row r="251" spans="1:26">
      <c r="A251" t="s">
        <v>17</v>
      </c>
      <c r="B251">
        <v>3213</v>
      </c>
      <c r="C251" s="31">
        <v>45641</v>
      </c>
      <c r="D251" t="s">
        <v>150</v>
      </c>
      <c r="E251" t="s">
        <v>20</v>
      </c>
      <c r="F251" t="s">
        <v>29</v>
      </c>
      <c r="G251">
        <v>9</v>
      </c>
      <c r="H251">
        <v>695.35</v>
      </c>
      <c r="I251">
        <v>6258.1500000000005</v>
      </c>
      <c r="J251" t="s">
        <v>1278</v>
      </c>
      <c r="K251">
        <v>2024</v>
      </c>
      <c r="L251">
        <v>5632.3350000000009</v>
      </c>
      <c r="M251">
        <v>1126.4670000000001</v>
      </c>
      <c r="O251" s="38">
        <v>9829</v>
      </c>
      <c r="P251" s="38">
        <v>45728</v>
      </c>
      <c r="Q251" s="38" t="str">
        <v>Kyle Sharp</v>
      </c>
      <c r="R251" s="38" t="str">
        <v>Furniture</v>
      </c>
      <c r="S251" s="38" t="str">
        <v>Notebook</v>
      </c>
      <c r="T251" s="38">
        <v>1</v>
      </c>
      <c r="U251" s="40">
        <v>277.05</v>
      </c>
      <c r="V251" s="40">
        <v>277.05</v>
      </c>
      <c r="W251" s="38" t="str">
        <v>Low</v>
      </c>
      <c r="X251" s="38">
        <v>2025</v>
      </c>
      <c r="Y251" s="40">
        <v>249.34500000000003</v>
      </c>
      <c r="Z251" s="40">
        <v>49.869</v>
      </c>
    </row>
    <row r="252" spans="1:26">
      <c r="A252" t="s">
        <v>17</v>
      </c>
      <c r="B252">
        <v>3217</v>
      </c>
      <c r="C252" s="31">
        <v>45164</v>
      </c>
      <c r="D252" t="s">
        <v>906</v>
      </c>
      <c r="E252" t="s">
        <v>20</v>
      </c>
      <c r="F252" t="s">
        <v>18</v>
      </c>
      <c r="G252">
        <v>5</v>
      </c>
      <c r="H252">
        <v>443.23</v>
      </c>
      <c r="I252">
        <v>2216.15</v>
      </c>
      <c r="J252" t="s">
        <v>1279</v>
      </c>
      <c r="K252">
        <v>2023</v>
      </c>
      <c r="L252">
        <v>1994.5350000000003</v>
      </c>
      <c r="M252">
        <v>398.90699999999998</v>
      </c>
      <c r="O252" s="38">
        <v>9848</v>
      </c>
      <c r="P252" s="38">
        <v>45094</v>
      </c>
      <c r="Q252" s="38" t="str">
        <v>Robert Jennings</v>
      </c>
      <c r="R252" s="38" t="str">
        <v>Office Supplies</v>
      </c>
      <c r="S252" s="38" t="str">
        <v>Table</v>
      </c>
      <c r="T252" s="38">
        <v>4</v>
      </c>
      <c r="U252" s="40">
        <v>40.35</v>
      </c>
      <c r="V252" s="40">
        <v>161.4</v>
      </c>
      <c r="W252" s="38" t="str">
        <v>Low</v>
      </c>
      <c r="X252" s="38">
        <v>2023</v>
      </c>
      <c r="Y252" s="40">
        <v>145.26000000000002</v>
      </c>
      <c r="Z252" s="40">
        <v>29.052</v>
      </c>
    </row>
    <row r="253" spans="1:26">
      <c r="A253" t="s">
        <v>31</v>
      </c>
      <c r="B253">
        <v>3220</v>
      </c>
      <c r="C253" s="31">
        <v>45740</v>
      </c>
      <c r="D253" t="s">
        <v>455</v>
      </c>
      <c r="E253" t="s">
        <v>20</v>
      </c>
      <c r="F253" t="s">
        <v>29</v>
      </c>
      <c r="G253">
        <v>1</v>
      </c>
      <c r="H253">
        <v>531.14</v>
      </c>
      <c r="I253">
        <v>531.14</v>
      </c>
      <c r="J253" t="s">
        <v>1279</v>
      </c>
      <c r="K253">
        <v>2025</v>
      </c>
      <c r="L253">
        <v>478.02600000000001</v>
      </c>
      <c r="M253">
        <v>95.605199999999996</v>
      </c>
      <c r="O253" s="38">
        <v>9859</v>
      </c>
      <c r="P253" s="38">
        <v>45242</v>
      </c>
      <c r="Q253" s="38" t="str">
        <v>Heather Hernandez</v>
      </c>
      <c r="R253" s="38" t="str">
        <v>Furniture</v>
      </c>
      <c r="S253" s="38" t="str">
        <v>Chair</v>
      </c>
      <c r="T253" s="38">
        <v>3</v>
      </c>
      <c r="U253" s="40">
        <v>96.77</v>
      </c>
      <c r="V253" s="40">
        <v>290.31</v>
      </c>
      <c r="W253" s="38" t="str">
        <v>Low</v>
      </c>
      <c r="X253" s="38">
        <v>2023</v>
      </c>
      <c r="Y253" s="40">
        <v>261.279</v>
      </c>
      <c r="Z253" s="40">
        <v>52.255800000000001</v>
      </c>
    </row>
    <row r="254" spans="1:26">
      <c r="A254" t="s">
        <v>17</v>
      </c>
      <c r="B254">
        <v>3232</v>
      </c>
      <c r="C254" s="31">
        <v>45594</v>
      </c>
      <c r="D254" t="s">
        <v>753</v>
      </c>
      <c r="E254" t="s">
        <v>20</v>
      </c>
      <c r="F254" t="s">
        <v>29</v>
      </c>
      <c r="G254">
        <v>5</v>
      </c>
      <c r="H254">
        <v>733.34</v>
      </c>
      <c r="I254">
        <v>3666.7</v>
      </c>
      <c r="J254" t="s">
        <v>1279</v>
      </c>
      <c r="K254">
        <v>2024</v>
      </c>
      <c r="L254">
        <v>3300.0300000000007</v>
      </c>
      <c r="M254">
        <v>660.00599999999997</v>
      </c>
      <c r="O254" s="38">
        <v>9881</v>
      </c>
      <c r="P254" s="38">
        <v>45462</v>
      </c>
      <c r="Q254" s="38" t="str">
        <v>Tony Moore</v>
      </c>
      <c r="R254" s="38" t="str">
        <v>Office Supplies</v>
      </c>
      <c r="S254" s="38" t="str">
        <v>Monitor</v>
      </c>
      <c r="T254" s="38">
        <v>8</v>
      </c>
      <c r="U254" s="40">
        <v>61.45</v>
      </c>
      <c r="V254" s="40">
        <v>491.6</v>
      </c>
      <c r="W254" s="38" t="str">
        <v>Low</v>
      </c>
      <c r="X254" s="38">
        <v>2024</v>
      </c>
      <c r="Y254" s="40">
        <v>442.44000000000005</v>
      </c>
      <c r="Z254" s="40">
        <v>88.488</v>
      </c>
    </row>
    <row r="255" spans="1:26">
      <c r="A255" t="s">
        <v>17</v>
      </c>
      <c r="B255">
        <v>3249</v>
      </c>
      <c r="C255" s="31">
        <v>45034</v>
      </c>
      <c r="D255" t="s">
        <v>1251</v>
      </c>
      <c r="E255" t="s">
        <v>14</v>
      </c>
      <c r="F255" t="s">
        <v>35</v>
      </c>
      <c r="G255">
        <v>6</v>
      </c>
      <c r="H255">
        <v>501.8</v>
      </c>
      <c r="I255">
        <v>3010.8</v>
      </c>
      <c r="J255" t="s">
        <v>1279</v>
      </c>
      <c r="K255">
        <v>2023</v>
      </c>
      <c r="L255">
        <v>2709.7200000000003</v>
      </c>
      <c r="M255">
        <v>541.94399999999996</v>
      </c>
      <c r="O255" s="38">
        <v>9915</v>
      </c>
      <c r="P255" s="38">
        <v>45418</v>
      </c>
      <c r="Q255" s="38" t="str">
        <v>Ryan Carr</v>
      </c>
      <c r="R255" s="38" t="str">
        <v>Office Supplies</v>
      </c>
      <c r="S255" s="38" t="str">
        <v>Desk</v>
      </c>
      <c r="T255" s="38">
        <v>6</v>
      </c>
      <c r="U255" s="40">
        <v>427.14</v>
      </c>
      <c r="V255" s="40">
        <v>2562.84</v>
      </c>
      <c r="W255" s="38" t="str">
        <v>Low</v>
      </c>
      <c r="X255" s="38">
        <v>2024</v>
      </c>
      <c r="Y255" s="40">
        <v>2306.556</v>
      </c>
      <c r="Z255" s="40">
        <v>461.31119999999999</v>
      </c>
    </row>
    <row r="256" spans="1:26">
      <c r="A256" t="s">
        <v>31</v>
      </c>
      <c r="B256">
        <v>3262</v>
      </c>
      <c r="C256" s="31">
        <v>45342</v>
      </c>
      <c r="D256" t="s">
        <v>488</v>
      </c>
      <c r="E256" t="s">
        <v>20</v>
      </c>
      <c r="F256" t="s">
        <v>21</v>
      </c>
      <c r="G256">
        <v>7</v>
      </c>
      <c r="H256">
        <v>49.71</v>
      </c>
      <c r="I256">
        <v>347.97</v>
      </c>
      <c r="J256" t="s">
        <v>1279</v>
      </c>
      <c r="K256">
        <v>2024</v>
      </c>
      <c r="L256">
        <v>313.173</v>
      </c>
      <c r="M256">
        <v>62.634600000000006</v>
      </c>
      <c r="O256" s="38">
        <v>9929</v>
      </c>
      <c r="P256" s="38">
        <v>45356</v>
      </c>
      <c r="Q256" s="38" t="str">
        <v>Christopher Grant</v>
      </c>
      <c r="R256" s="38" t="str">
        <v>Office Supplies</v>
      </c>
      <c r="S256" s="38" t="str">
        <v>Printer</v>
      </c>
      <c r="T256" s="38">
        <v>5</v>
      </c>
      <c r="U256" s="40">
        <v>276.3</v>
      </c>
      <c r="V256" s="40">
        <v>1381.5</v>
      </c>
      <c r="W256" s="38" t="str">
        <v>Low</v>
      </c>
      <c r="X256" s="38">
        <v>2024</v>
      </c>
      <c r="Y256" s="40">
        <v>1243.3500000000001</v>
      </c>
      <c r="Z256" s="40">
        <v>248.67</v>
      </c>
    </row>
    <row r="257" spans="1:26">
      <c r="A257" t="s">
        <v>25</v>
      </c>
      <c r="B257">
        <v>3270</v>
      </c>
      <c r="C257" s="31">
        <v>45187</v>
      </c>
      <c r="D257" t="s">
        <v>487</v>
      </c>
      <c r="E257" t="s">
        <v>14</v>
      </c>
      <c r="F257" t="s">
        <v>15</v>
      </c>
      <c r="G257">
        <v>5</v>
      </c>
      <c r="H257">
        <v>987.77</v>
      </c>
      <c r="I257">
        <v>4938.8500000000004</v>
      </c>
      <c r="J257" t="s">
        <v>1279</v>
      </c>
      <c r="K257">
        <v>2023</v>
      </c>
      <c r="L257">
        <v>4444.9650000000001</v>
      </c>
      <c r="M257">
        <v>888.99300000000005</v>
      </c>
      <c r="O257" s="38">
        <v>9950</v>
      </c>
      <c r="P257" s="38">
        <v>45098</v>
      </c>
      <c r="Q257" s="38" t="str">
        <v>Catherine Adams</v>
      </c>
      <c r="R257" s="38" t="str">
        <v>Electronics</v>
      </c>
      <c r="S257" s="38" t="str">
        <v>Chair</v>
      </c>
      <c r="T257" s="38">
        <v>7</v>
      </c>
      <c r="U257" s="40">
        <v>415.24</v>
      </c>
      <c r="V257" s="40">
        <v>2906.68</v>
      </c>
      <c r="W257" s="38" t="str">
        <v>Low</v>
      </c>
      <c r="X257" s="38">
        <v>2023</v>
      </c>
      <c r="Y257" s="40">
        <v>2616.0120000000002</v>
      </c>
      <c r="Z257" s="40">
        <v>523.2023999999999</v>
      </c>
    </row>
    <row r="258" spans="1:26">
      <c r="A258" t="s">
        <v>10</v>
      </c>
      <c r="B258">
        <v>3315</v>
      </c>
      <c r="C258" s="31">
        <v>45686</v>
      </c>
      <c r="D258" t="s">
        <v>253</v>
      </c>
      <c r="E258" t="s">
        <v>20</v>
      </c>
      <c r="F258" t="s">
        <v>26</v>
      </c>
      <c r="G258">
        <v>8</v>
      </c>
      <c r="H258">
        <v>232.2</v>
      </c>
      <c r="I258">
        <v>1857.6</v>
      </c>
      <c r="J258" t="s">
        <v>1279</v>
      </c>
      <c r="K258">
        <v>2025</v>
      </c>
      <c r="L258">
        <v>1671.84</v>
      </c>
      <c r="M258">
        <v>334.36799999999999</v>
      </c>
      <c r="O258" s="38">
        <v>9976</v>
      </c>
      <c r="P258" s="38">
        <v>45246</v>
      </c>
      <c r="Q258" s="38" t="str">
        <v>Timothy Ramirez</v>
      </c>
      <c r="R258" s="38" t="str">
        <v>Office Supplies</v>
      </c>
      <c r="S258" s="38" t="str">
        <v>Pen</v>
      </c>
      <c r="T258" s="38">
        <v>7</v>
      </c>
      <c r="U258" s="40">
        <v>540.47</v>
      </c>
      <c r="V258" s="40">
        <v>3783.29</v>
      </c>
      <c r="W258" s="38" t="str">
        <v>Low</v>
      </c>
      <c r="X258" s="38">
        <v>2023</v>
      </c>
      <c r="Y258" s="40">
        <v>3404.9610000000002</v>
      </c>
      <c r="Z258" s="40">
        <v>680.99219999999991</v>
      </c>
    </row>
    <row r="259" spans="1:26">
      <c r="A259" t="s">
        <v>31</v>
      </c>
      <c r="B259">
        <v>3325</v>
      </c>
      <c r="C259" s="31">
        <v>45072</v>
      </c>
      <c r="D259" t="s">
        <v>669</v>
      </c>
      <c r="E259" t="s">
        <v>20</v>
      </c>
      <c r="F259" t="s">
        <v>35</v>
      </c>
      <c r="G259">
        <v>9</v>
      </c>
      <c r="H259">
        <v>419.41</v>
      </c>
      <c r="I259">
        <v>3774.69</v>
      </c>
      <c r="J259" t="s">
        <v>1279</v>
      </c>
      <c r="K259">
        <v>2023</v>
      </c>
      <c r="L259">
        <v>3397.2210000000005</v>
      </c>
      <c r="M259">
        <v>679.44420000000002</v>
      </c>
      <c r="O259" s="38"/>
      <c r="P259" s="38"/>
      <c r="Q259" s="38"/>
      <c r="R259" s="38"/>
      <c r="S259" s="38"/>
      <c r="T259" s="38"/>
      <c r="U259" s="40"/>
      <c r="V259" s="40"/>
      <c r="W259" s="38"/>
      <c r="X259" s="38"/>
      <c r="Y259" s="40"/>
      <c r="Z259" s="40"/>
    </row>
    <row r="260" spans="1:26">
      <c r="A260" t="s">
        <v>10</v>
      </c>
      <c r="B260">
        <v>3328</v>
      </c>
      <c r="C260" s="31">
        <v>45023</v>
      </c>
      <c r="D260" t="s">
        <v>987</v>
      </c>
      <c r="E260" t="s">
        <v>14</v>
      </c>
      <c r="F260" t="s">
        <v>43</v>
      </c>
      <c r="G260">
        <v>3</v>
      </c>
      <c r="H260">
        <v>659.6</v>
      </c>
      <c r="I260">
        <v>1978.8</v>
      </c>
      <c r="J260" t="s">
        <v>1279</v>
      </c>
      <c r="K260">
        <v>2023</v>
      </c>
      <c r="L260">
        <v>1780.92</v>
      </c>
      <c r="M260">
        <v>356.18399999999997</v>
      </c>
      <c r="O260" s="38"/>
      <c r="P260" s="38"/>
      <c r="Q260" s="38"/>
      <c r="R260" s="38"/>
      <c r="S260" s="38"/>
      <c r="T260" s="38"/>
      <c r="U260" s="40"/>
      <c r="V260" s="40"/>
      <c r="W260" s="38"/>
      <c r="X260" s="38"/>
      <c r="Y260" s="40"/>
      <c r="Z260" s="40"/>
    </row>
    <row r="261" spans="1:26">
      <c r="A261" t="s">
        <v>25</v>
      </c>
      <c r="B261">
        <v>3344</v>
      </c>
      <c r="C261" s="31">
        <v>45751</v>
      </c>
      <c r="D261" t="s">
        <v>982</v>
      </c>
      <c r="E261" t="s">
        <v>14</v>
      </c>
      <c r="F261" t="s">
        <v>21</v>
      </c>
      <c r="G261">
        <v>2</v>
      </c>
      <c r="H261">
        <v>757.49</v>
      </c>
      <c r="I261">
        <v>1514.98</v>
      </c>
      <c r="J261" t="s">
        <v>1279</v>
      </c>
      <c r="K261">
        <v>2025</v>
      </c>
      <c r="L261">
        <v>1363.482</v>
      </c>
      <c r="M261">
        <v>272.69639999999998</v>
      </c>
      <c r="O261" s="38"/>
      <c r="P261" s="38"/>
      <c r="Q261" s="38"/>
      <c r="R261" s="38"/>
      <c r="S261" s="38"/>
      <c r="T261" s="38"/>
      <c r="U261" s="40"/>
      <c r="V261" s="40"/>
      <c r="W261" s="38"/>
      <c r="X261" s="38"/>
      <c r="Y261" s="40"/>
      <c r="Z261" s="40"/>
    </row>
    <row r="262" spans="1:26">
      <c r="A262" t="s">
        <v>31</v>
      </c>
      <c r="B262">
        <v>3356</v>
      </c>
      <c r="C262" s="31">
        <v>45057</v>
      </c>
      <c r="D262" t="s">
        <v>425</v>
      </c>
      <c r="E262" t="s">
        <v>11</v>
      </c>
      <c r="F262" t="s">
        <v>12</v>
      </c>
      <c r="G262">
        <v>1</v>
      </c>
      <c r="H262">
        <v>96.99</v>
      </c>
      <c r="I262">
        <v>96.99</v>
      </c>
      <c r="J262" t="s">
        <v>1279</v>
      </c>
      <c r="K262">
        <v>2023</v>
      </c>
      <c r="L262">
        <v>87.290999999999997</v>
      </c>
      <c r="M262">
        <v>17.458199999999998</v>
      </c>
      <c r="O262" s="38"/>
      <c r="P262" s="38"/>
      <c r="Q262" s="38"/>
      <c r="R262" s="38"/>
      <c r="S262" s="38"/>
      <c r="T262" s="38"/>
      <c r="U262" s="40"/>
      <c r="V262" s="40"/>
      <c r="W262" s="38"/>
      <c r="X262" s="38"/>
      <c r="Y262" s="40"/>
      <c r="Z262" s="40"/>
    </row>
    <row r="263" spans="1:26">
      <c r="A263" t="s">
        <v>10</v>
      </c>
      <c r="B263">
        <v>3364</v>
      </c>
      <c r="C263" s="31">
        <v>45233</v>
      </c>
      <c r="D263" t="s">
        <v>845</v>
      </c>
      <c r="E263" t="s">
        <v>20</v>
      </c>
      <c r="F263" t="s">
        <v>43</v>
      </c>
      <c r="G263">
        <v>7</v>
      </c>
      <c r="H263">
        <v>67.58</v>
      </c>
      <c r="I263">
        <v>473.06</v>
      </c>
      <c r="J263" t="s">
        <v>1279</v>
      </c>
      <c r="K263">
        <v>2023</v>
      </c>
      <c r="L263">
        <v>425.75400000000002</v>
      </c>
      <c r="M263">
        <v>85.150800000000004</v>
      </c>
      <c r="O263" s="38"/>
      <c r="P263" s="38"/>
      <c r="Q263" s="38"/>
      <c r="R263" s="38"/>
      <c r="S263" s="38"/>
      <c r="T263" s="38"/>
      <c r="U263" s="40"/>
      <c r="V263" s="40"/>
      <c r="W263" s="38"/>
      <c r="X263" s="38"/>
      <c r="Y263" s="40"/>
      <c r="Z263" s="40"/>
    </row>
    <row r="264" spans="1:26">
      <c r="A264" t="s">
        <v>31</v>
      </c>
      <c r="B264">
        <v>3414</v>
      </c>
      <c r="C264" s="31">
        <v>45378</v>
      </c>
      <c r="D264" t="s">
        <v>351</v>
      </c>
      <c r="E264" t="s">
        <v>20</v>
      </c>
      <c r="F264" t="s">
        <v>15</v>
      </c>
      <c r="G264">
        <v>5</v>
      </c>
      <c r="H264">
        <v>456.87</v>
      </c>
      <c r="I264">
        <v>2284.35</v>
      </c>
      <c r="J264" t="s">
        <v>1279</v>
      </c>
      <c r="K264">
        <v>2024</v>
      </c>
      <c r="L264">
        <v>2055.915</v>
      </c>
      <c r="M264">
        <v>411.18299999999999</v>
      </c>
      <c r="O264" s="38"/>
      <c r="P264" s="38"/>
      <c r="Q264" s="38"/>
      <c r="R264" s="38"/>
      <c r="S264" s="38"/>
      <c r="T264" s="38"/>
      <c r="U264" s="40"/>
      <c r="V264" s="40"/>
      <c r="W264" s="38"/>
      <c r="X264" s="38"/>
      <c r="Y264" s="40"/>
      <c r="Z264" s="40"/>
    </row>
    <row r="265" spans="1:26">
      <c r="A265" t="s">
        <v>25</v>
      </c>
      <c r="B265">
        <v>3422</v>
      </c>
      <c r="C265" s="31">
        <v>45221</v>
      </c>
      <c r="D265" t="s">
        <v>578</v>
      </c>
      <c r="E265" t="s">
        <v>11</v>
      </c>
      <c r="F265" t="s">
        <v>43</v>
      </c>
      <c r="G265">
        <v>2</v>
      </c>
      <c r="H265">
        <v>449.31</v>
      </c>
      <c r="I265">
        <v>898.62</v>
      </c>
      <c r="J265" t="s">
        <v>1279</v>
      </c>
      <c r="K265">
        <v>2023</v>
      </c>
      <c r="L265">
        <v>808.75800000000004</v>
      </c>
      <c r="M265">
        <v>161.7516</v>
      </c>
      <c r="O265" s="38"/>
      <c r="P265" s="38"/>
      <c r="Q265" s="38"/>
      <c r="R265" s="38"/>
      <c r="S265" s="38"/>
      <c r="T265" s="38"/>
      <c r="U265" s="40"/>
      <c r="V265" s="40"/>
      <c r="W265" s="38"/>
      <c r="X265" s="38"/>
      <c r="Y265" s="40"/>
      <c r="Z265" s="40"/>
    </row>
    <row r="266" spans="1:26">
      <c r="A266" t="s">
        <v>31</v>
      </c>
      <c r="B266">
        <v>3427</v>
      </c>
      <c r="C266" s="31">
        <v>45112</v>
      </c>
      <c r="D266" t="s">
        <v>552</v>
      </c>
      <c r="E266" t="s">
        <v>11</v>
      </c>
      <c r="F266" t="s">
        <v>12</v>
      </c>
      <c r="G266">
        <v>6</v>
      </c>
      <c r="H266">
        <v>48.95</v>
      </c>
      <c r="I266">
        <v>293.7</v>
      </c>
      <c r="J266" t="s">
        <v>1279</v>
      </c>
      <c r="K266">
        <v>2023</v>
      </c>
      <c r="L266">
        <v>264.33000000000004</v>
      </c>
      <c r="M266">
        <v>52.865999999999993</v>
      </c>
      <c r="O266" s="38"/>
      <c r="P266" s="38"/>
      <c r="Q266" s="38"/>
      <c r="R266" s="38"/>
      <c r="S266" s="38"/>
      <c r="T266" s="38"/>
      <c r="U266" s="40"/>
      <c r="V266" s="40"/>
      <c r="W266" s="38"/>
      <c r="X266" s="38"/>
      <c r="Y266" s="40"/>
      <c r="Z266" s="40"/>
    </row>
    <row r="267" spans="1:26">
      <c r="A267" t="s">
        <v>31</v>
      </c>
      <c r="B267">
        <v>3428</v>
      </c>
      <c r="C267" s="31">
        <v>45697</v>
      </c>
      <c r="D267" t="s">
        <v>160</v>
      </c>
      <c r="E267" t="s">
        <v>14</v>
      </c>
      <c r="F267" t="s">
        <v>15</v>
      </c>
      <c r="G267">
        <v>2</v>
      </c>
      <c r="H267">
        <v>952.29</v>
      </c>
      <c r="I267">
        <v>1904.58</v>
      </c>
      <c r="J267" t="s">
        <v>1279</v>
      </c>
      <c r="K267">
        <v>2025</v>
      </c>
      <c r="L267">
        <v>1714.1220000000001</v>
      </c>
      <c r="M267">
        <v>342.82439999999997</v>
      </c>
      <c r="O267" s="38"/>
      <c r="P267" s="38"/>
      <c r="Q267" s="38"/>
      <c r="R267" s="38"/>
      <c r="S267" s="38"/>
      <c r="T267" s="38"/>
      <c r="U267" s="40"/>
      <c r="V267" s="40"/>
      <c r="W267" s="38"/>
      <c r="X267" s="38"/>
      <c r="Y267" s="40"/>
      <c r="Z267" s="40"/>
    </row>
    <row r="268" spans="1:26">
      <c r="A268" t="s">
        <v>31</v>
      </c>
      <c r="B268">
        <v>3434</v>
      </c>
      <c r="C268" s="31">
        <v>45281</v>
      </c>
      <c r="D268" t="s">
        <v>571</v>
      </c>
      <c r="E268" t="s">
        <v>20</v>
      </c>
      <c r="F268" t="s">
        <v>15</v>
      </c>
      <c r="G268">
        <v>4</v>
      </c>
      <c r="H268">
        <v>314.85000000000002</v>
      </c>
      <c r="I268">
        <v>1259.4000000000001</v>
      </c>
      <c r="J268" t="s">
        <v>1279</v>
      </c>
      <c r="K268">
        <v>2023</v>
      </c>
      <c r="L268">
        <v>1133.46</v>
      </c>
      <c r="M268">
        <v>226.69200000000001</v>
      </c>
      <c r="O268" s="38"/>
      <c r="P268" s="38"/>
      <c r="Q268" s="38"/>
      <c r="R268" s="38"/>
      <c r="S268" s="38"/>
      <c r="T268" s="38"/>
      <c r="U268" s="40"/>
      <c r="V268" s="40"/>
      <c r="W268" s="38"/>
      <c r="X268" s="38"/>
      <c r="Y268" s="40"/>
      <c r="Z268" s="40"/>
    </row>
    <row r="269" spans="1:26">
      <c r="A269" t="s">
        <v>17</v>
      </c>
      <c r="B269">
        <v>3437</v>
      </c>
      <c r="C269" s="31">
        <v>45235</v>
      </c>
      <c r="D269" t="s">
        <v>77</v>
      </c>
      <c r="E269" t="s">
        <v>20</v>
      </c>
      <c r="F269" t="s">
        <v>21</v>
      </c>
      <c r="G269">
        <v>9</v>
      </c>
      <c r="H269">
        <v>493.76</v>
      </c>
      <c r="I269">
        <v>4443.84</v>
      </c>
      <c r="J269" t="s">
        <v>1279</v>
      </c>
      <c r="K269">
        <v>2023</v>
      </c>
      <c r="L269">
        <v>3999.4560000000001</v>
      </c>
      <c r="M269">
        <v>799.89120000000003</v>
      </c>
      <c r="O269" s="38"/>
      <c r="P269" s="38"/>
      <c r="Q269" s="38"/>
      <c r="R269" s="38"/>
      <c r="S269" s="38"/>
      <c r="T269" s="38"/>
      <c r="U269" s="40"/>
      <c r="V269" s="40"/>
      <c r="W269" s="38"/>
      <c r="X269" s="38"/>
      <c r="Y269" s="40"/>
      <c r="Z269" s="40"/>
    </row>
    <row r="270" spans="1:26">
      <c r="A270" t="s">
        <v>31</v>
      </c>
      <c r="B270">
        <v>3448</v>
      </c>
      <c r="C270" s="31">
        <v>45189</v>
      </c>
      <c r="D270" t="s">
        <v>702</v>
      </c>
      <c r="E270" t="s">
        <v>20</v>
      </c>
      <c r="F270" t="s">
        <v>15</v>
      </c>
      <c r="G270">
        <v>1</v>
      </c>
      <c r="H270">
        <v>104.58</v>
      </c>
      <c r="I270">
        <v>104.58</v>
      </c>
      <c r="J270" t="s">
        <v>1279</v>
      </c>
      <c r="K270">
        <v>2023</v>
      </c>
      <c r="L270">
        <v>94.122</v>
      </c>
      <c r="M270">
        <v>18.824400000000001</v>
      </c>
      <c r="O270" s="38"/>
      <c r="P270" s="38"/>
      <c r="Q270" s="38"/>
      <c r="R270" s="38"/>
      <c r="S270" s="38"/>
      <c r="T270" s="38"/>
      <c r="U270" s="40"/>
      <c r="V270" s="40"/>
      <c r="W270" s="38"/>
      <c r="X270" s="38"/>
      <c r="Y270" s="40"/>
      <c r="Z270" s="40"/>
    </row>
    <row r="271" spans="1:26">
      <c r="A271" t="s">
        <v>25</v>
      </c>
      <c r="B271">
        <v>3450</v>
      </c>
      <c r="C271" s="31">
        <v>45268</v>
      </c>
      <c r="D271" t="s">
        <v>638</v>
      </c>
      <c r="E271" t="s">
        <v>11</v>
      </c>
      <c r="F271" t="s">
        <v>21</v>
      </c>
      <c r="G271">
        <v>3</v>
      </c>
      <c r="H271">
        <v>347.84</v>
      </c>
      <c r="I271">
        <v>1043.52</v>
      </c>
      <c r="J271" t="s">
        <v>1279</v>
      </c>
      <c r="K271">
        <v>2023</v>
      </c>
      <c r="L271">
        <v>939.16799999999989</v>
      </c>
      <c r="M271">
        <v>187.83359999999999</v>
      </c>
      <c r="O271" s="38"/>
      <c r="P271" s="38"/>
      <c r="Q271" s="38"/>
      <c r="R271" s="38"/>
      <c r="S271" s="38"/>
      <c r="T271" s="38"/>
      <c r="U271" s="40"/>
      <c r="V271" s="40"/>
      <c r="W271" s="38"/>
      <c r="X271" s="38"/>
      <c r="Y271" s="40"/>
      <c r="Z271" s="40"/>
    </row>
    <row r="272" spans="1:26">
      <c r="A272" t="s">
        <v>31</v>
      </c>
      <c r="B272">
        <v>3478</v>
      </c>
      <c r="C272" s="31">
        <v>45706</v>
      </c>
      <c r="D272" t="s">
        <v>273</v>
      </c>
      <c r="E272" t="s">
        <v>11</v>
      </c>
      <c r="F272" t="s">
        <v>15</v>
      </c>
      <c r="G272">
        <v>7</v>
      </c>
      <c r="H272">
        <v>500.92</v>
      </c>
      <c r="I272">
        <v>3506.44</v>
      </c>
      <c r="J272" t="s">
        <v>1279</v>
      </c>
      <c r="K272">
        <v>2025</v>
      </c>
      <c r="L272">
        <v>3155.7960000000003</v>
      </c>
      <c r="M272">
        <v>631.15919999999994</v>
      </c>
      <c r="O272" s="38"/>
      <c r="P272" s="38"/>
      <c r="Q272" s="38"/>
      <c r="R272" s="38"/>
      <c r="S272" s="38"/>
      <c r="T272" s="38"/>
      <c r="U272" s="40"/>
      <c r="V272" s="40"/>
      <c r="W272" s="38"/>
      <c r="X272" s="38"/>
      <c r="Y272" s="40"/>
      <c r="Z272" s="40"/>
    </row>
    <row r="273" spans="1:26">
      <c r="A273" t="s">
        <v>31</v>
      </c>
      <c r="B273">
        <v>3481</v>
      </c>
      <c r="C273" s="31">
        <v>45036</v>
      </c>
      <c r="D273" t="s">
        <v>105</v>
      </c>
      <c r="E273" t="s">
        <v>14</v>
      </c>
      <c r="F273" t="s">
        <v>21</v>
      </c>
      <c r="G273">
        <v>3</v>
      </c>
      <c r="H273">
        <v>607.12</v>
      </c>
      <c r="I273">
        <v>1821.36</v>
      </c>
      <c r="J273" t="s">
        <v>1279</v>
      </c>
      <c r="K273">
        <v>2023</v>
      </c>
      <c r="L273">
        <v>1639.2240000000002</v>
      </c>
      <c r="M273">
        <v>327.84479999999996</v>
      </c>
      <c r="O273" s="38"/>
      <c r="P273" s="38"/>
      <c r="Q273" s="38"/>
      <c r="R273" s="38"/>
      <c r="S273" s="38"/>
      <c r="T273" s="38"/>
      <c r="U273" s="40"/>
      <c r="V273" s="40"/>
      <c r="W273" s="38"/>
      <c r="X273" s="38"/>
      <c r="Y273" s="40"/>
      <c r="Z273" s="40"/>
    </row>
    <row r="274" spans="1:26">
      <c r="A274" t="s">
        <v>17</v>
      </c>
      <c r="B274">
        <v>3487</v>
      </c>
      <c r="C274" s="31">
        <v>45463</v>
      </c>
      <c r="D274" t="s">
        <v>527</v>
      </c>
      <c r="E274" t="s">
        <v>11</v>
      </c>
      <c r="F274" t="s">
        <v>21</v>
      </c>
      <c r="G274">
        <v>7</v>
      </c>
      <c r="H274">
        <v>243.69</v>
      </c>
      <c r="I274">
        <v>1705.83</v>
      </c>
      <c r="J274" t="s">
        <v>1279</v>
      </c>
      <c r="K274">
        <v>2024</v>
      </c>
      <c r="L274">
        <v>1535.2470000000001</v>
      </c>
      <c r="M274">
        <v>307.04939999999999</v>
      </c>
    </row>
    <row r="275" spans="1:26">
      <c r="A275" t="s">
        <v>25</v>
      </c>
      <c r="B275">
        <v>3499</v>
      </c>
      <c r="C275" s="31">
        <v>45588</v>
      </c>
      <c r="D275" t="s">
        <v>740</v>
      </c>
      <c r="E275" t="s">
        <v>14</v>
      </c>
      <c r="F275" t="s">
        <v>21</v>
      </c>
      <c r="G275">
        <v>8</v>
      </c>
      <c r="H275">
        <v>76.94</v>
      </c>
      <c r="I275">
        <v>615.52</v>
      </c>
      <c r="J275" t="s">
        <v>1279</v>
      </c>
      <c r="K275">
        <v>2024</v>
      </c>
      <c r="L275">
        <v>553.96799999999996</v>
      </c>
      <c r="M275">
        <v>110.7936</v>
      </c>
    </row>
    <row r="276" spans="1:26">
      <c r="A276" t="s">
        <v>17</v>
      </c>
      <c r="B276">
        <v>3522</v>
      </c>
      <c r="C276" s="31">
        <v>45131</v>
      </c>
      <c r="D276" t="s">
        <v>647</v>
      </c>
      <c r="E276" t="s">
        <v>20</v>
      </c>
      <c r="F276" t="s">
        <v>35</v>
      </c>
      <c r="G276">
        <v>2</v>
      </c>
      <c r="H276">
        <v>955.97</v>
      </c>
      <c r="I276">
        <v>1911.94</v>
      </c>
      <c r="J276" t="s">
        <v>1279</v>
      </c>
      <c r="K276">
        <v>2023</v>
      </c>
      <c r="L276">
        <v>1720.7460000000001</v>
      </c>
      <c r="M276">
        <v>344.14920000000001</v>
      </c>
    </row>
    <row r="277" spans="1:26">
      <c r="A277" t="s">
        <v>25</v>
      </c>
      <c r="B277">
        <v>3528</v>
      </c>
      <c r="C277" s="31">
        <v>45660</v>
      </c>
      <c r="D277" t="s">
        <v>767</v>
      </c>
      <c r="E277" t="s">
        <v>14</v>
      </c>
      <c r="F277" t="s">
        <v>29</v>
      </c>
      <c r="G277">
        <v>5</v>
      </c>
      <c r="H277">
        <v>797.5</v>
      </c>
      <c r="I277">
        <v>3987.5</v>
      </c>
      <c r="J277" t="s">
        <v>1279</v>
      </c>
      <c r="K277">
        <v>2025</v>
      </c>
      <c r="L277">
        <v>3588.75</v>
      </c>
      <c r="M277">
        <v>717.75</v>
      </c>
    </row>
    <row r="278" spans="1:26">
      <c r="A278" t="s">
        <v>31</v>
      </c>
      <c r="B278">
        <v>3545</v>
      </c>
      <c r="C278" s="31">
        <v>45317</v>
      </c>
      <c r="D278" t="s">
        <v>214</v>
      </c>
      <c r="E278" t="s">
        <v>20</v>
      </c>
      <c r="F278" t="s">
        <v>35</v>
      </c>
      <c r="G278">
        <v>4</v>
      </c>
      <c r="H278">
        <v>241.27</v>
      </c>
      <c r="I278">
        <v>965.08</v>
      </c>
      <c r="J278" t="s">
        <v>1279</v>
      </c>
      <c r="K278">
        <v>2024</v>
      </c>
      <c r="L278">
        <v>868.572</v>
      </c>
      <c r="M278">
        <v>173.71440000000001</v>
      </c>
    </row>
    <row r="279" spans="1:26">
      <c r="A279" t="s">
        <v>17</v>
      </c>
      <c r="B279">
        <v>3552</v>
      </c>
      <c r="C279" s="31">
        <v>45141</v>
      </c>
      <c r="D279" t="s">
        <v>685</v>
      </c>
      <c r="E279" t="s">
        <v>14</v>
      </c>
      <c r="F279" t="s">
        <v>12</v>
      </c>
      <c r="G279">
        <v>5</v>
      </c>
      <c r="H279">
        <v>951.89</v>
      </c>
      <c r="I279">
        <v>4759.45</v>
      </c>
      <c r="J279" t="s">
        <v>1279</v>
      </c>
      <c r="K279">
        <v>2023</v>
      </c>
      <c r="L279">
        <v>4283.5050000000001</v>
      </c>
      <c r="M279">
        <v>856.70099999999991</v>
      </c>
    </row>
    <row r="280" spans="1:26">
      <c r="A280" t="s">
        <v>31</v>
      </c>
      <c r="B280">
        <v>3556</v>
      </c>
      <c r="C280" s="31">
        <v>45418</v>
      </c>
      <c r="D280" t="s">
        <v>366</v>
      </c>
      <c r="E280" t="s">
        <v>14</v>
      </c>
      <c r="F280" t="s">
        <v>21</v>
      </c>
      <c r="G280">
        <v>8</v>
      </c>
      <c r="H280">
        <v>281.47000000000003</v>
      </c>
      <c r="I280">
        <v>2251.7600000000002</v>
      </c>
      <c r="J280" t="s">
        <v>1279</v>
      </c>
      <c r="K280">
        <v>2024</v>
      </c>
      <c r="L280">
        <v>2026.5840000000003</v>
      </c>
      <c r="M280">
        <v>405.3168</v>
      </c>
    </row>
    <row r="281" spans="1:26">
      <c r="A281" t="s">
        <v>25</v>
      </c>
      <c r="B281">
        <v>3562</v>
      </c>
      <c r="C281" s="31">
        <v>45280</v>
      </c>
      <c r="D281" t="s">
        <v>133</v>
      </c>
      <c r="E281" t="s">
        <v>14</v>
      </c>
      <c r="F281" t="s">
        <v>12</v>
      </c>
      <c r="G281">
        <v>7</v>
      </c>
      <c r="H281">
        <v>820.91</v>
      </c>
      <c r="I281">
        <v>5746.37</v>
      </c>
      <c r="J281" t="s">
        <v>1278</v>
      </c>
      <c r="K281">
        <v>2023</v>
      </c>
      <c r="L281">
        <v>5171.7330000000002</v>
      </c>
      <c r="M281">
        <v>1034.3465999999999</v>
      </c>
    </row>
    <row r="282" spans="1:26">
      <c r="A282" t="s">
        <v>10</v>
      </c>
      <c r="B282">
        <v>3563</v>
      </c>
      <c r="C282" s="31">
        <v>45695</v>
      </c>
      <c r="D282" t="s">
        <v>169</v>
      </c>
      <c r="E282" t="s">
        <v>20</v>
      </c>
      <c r="F282" t="s">
        <v>29</v>
      </c>
      <c r="G282">
        <v>9</v>
      </c>
      <c r="H282">
        <v>479.47</v>
      </c>
      <c r="I282">
        <v>4315.2299999999996</v>
      </c>
      <c r="J282" t="s">
        <v>1279</v>
      </c>
      <c r="K282">
        <v>2025</v>
      </c>
      <c r="L282">
        <v>3883.7070000000003</v>
      </c>
      <c r="M282">
        <v>776.74139999999989</v>
      </c>
    </row>
    <row r="283" spans="1:26">
      <c r="A283" t="s">
        <v>25</v>
      </c>
      <c r="B283">
        <v>3567</v>
      </c>
      <c r="C283" s="31">
        <v>45090</v>
      </c>
      <c r="D283" t="s">
        <v>406</v>
      </c>
      <c r="E283" t="s">
        <v>14</v>
      </c>
      <c r="F283" t="s">
        <v>29</v>
      </c>
      <c r="G283">
        <v>3</v>
      </c>
      <c r="H283">
        <v>485.14</v>
      </c>
      <c r="I283">
        <v>1455.42</v>
      </c>
      <c r="J283" t="s">
        <v>1279</v>
      </c>
      <c r="K283">
        <v>2023</v>
      </c>
      <c r="L283">
        <v>1309.8779999999999</v>
      </c>
      <c r="M283">
        <v>261.97559999999999</v>
      </c>
    </row>
    <row r="284" spans="1:26">
      <c r="A284" t="s">
        <v>10</v>
      </c>
      <c r="B284">
        <v>3570</v>
      </c>
      <c r="C284" s="31">
        <v>45732</v>
      </c>
      <c r="D284" t="s">
        <v>584</v>
      </c>
      <c r="E284" t="s">
        <v>20</v>
      </c>
      <c r="F284" t="s">
        <v>26</v>
      </c>
      <c r="G284">
        <v>1</v>
      </c>
      <c r="H284">
        <v>686.42</v>
      </c>
      <c r="I284">
        <v>686.42</v>
      </c>
      <c r="J284" t="s">
        <v>1279</v>
      </c>
      <c r="K284">
        <v>2025</v>
      </c>
      <c r="L284">
        <v>617.77800000000002</v>
      </c>
      <c r="M284">
        <v>123.55559999999998</v>
      </c>
    </row>
    <row r="285" spans="1:26">
      <c r="A285" t="s">
        <v>17</v>
      </c>
      <c r="B285">
        <v>3588</v>
      </c>
      <c r="C285" s="31">
        <v>45197</v>
      </c>
      <c r="D285" t="s">
        <v>774</v>
      </c>
      <c r="E285" t="s">
        <v>14</v>
      </c>
      <c r="F285" t="s">
        <v>15</v>
      </c>
      <c r="G285">
        <v>6</v>
      </c>
      <c r="H285">
        <v>544.55999999999995</v>
      </c>
      <c r="I285">
        <v>3267.36</v>
      </c>
      <c r="J285" t="s">
        <v>1279</v>
      </c>
      <c r="K285">
        <v>2023</v>
      </c>
      <c r="L285">
        <v>2940.6239999999998</v>
      </c>
      <c r="M285">
        <v>588.12480000000005</v>
      </c>
    </row>
    <row r="286" spans="1:26">
      <c r="A286" t="s">
        <v>10</v>
      </c>
      <c r="B286">
        <v>3589</v>
      </c>
      <c r="C286" s="31">
        <v>45687</v>
      </c>
      <c r="D286" t="s">
        <v>457</v>
      </c>
      <c r="E286" t="s">
        <v>11</v>
      </c>
      <c r="F286" t="s">
        <v>18</v>
      </c>
      <c r="G286">
        <v>8</v>
      </c>
      <c r="H286">
        <v>90.81</v>
      </c>
      <c r="I286">
        <v>726.48</v>
      </c>
      <c r="J286" t="s">
        <v>1279</v>
      </c>
      <c r="K286">
        <v>2025</v>
      </c>
      <c r="L286">
        <v>653.83199999999999</v>
      </c>
      <c r="M286">
        <v>130.7664</v>
      </c>
    </row>
    <row r="287" spans="1:26">
      <c r="A287" t="s">
        <v>31</v>
      </c>
      <c r="B287">
        <v>3592</v>
      </c>
      <c r="C287" s="31">
        <v>45744</v>
      </c>
      <c r="D287" t="s">
        <v>517</v>
      </c>
      <c r="E287" t="s">
        <v>11</v>
      </c>
      <c r="F287" t="s">
        <v>12</v>
      </c>
      <c r="G287">
        <v>3</v>
      </c>
      <c r="H287">
        <v>171.89</v>
      </c>
      <c r="I287">
        <v>515.66999999999996</v>
      </c>
      <c r="J287" t="s">
        <v>1279</v>
      </c>
      <c r="K287">
        <v>2025</v>
      </c>
      <c r="L287">
        <v>464.10299999999995</v>
      </c>
      <c r="M287">
        <v>92.820599999999985</v>
      </c>
    </row>
    <row r="288" spans="1:26">
      <c r="A288" t="s">
        <v>17</v>
      </c>
      <c r="B288">
        <v>3595</v>
      </c>
      <c r="C288" s="31">
        <v>45145</v>
      </c>
      <c r="D288" t="s">
        <v>683</v>
      </c>
      <c r="E288" t="s">
        <v>14</v>
      </c>
      <c r="F288" t="s">
        <v>29</v>
      </c>
      <c r="G288">
        <v>3</v>
      </c>
      <c r="H288">
        <v>52.98</v>
      </c>
      <c r="I288">
        <v>158.94</v>
      </c>
      <c r="J288" t="s">
        <v>1279</v>
      </c>
      <c r="K288">
        <v>2023</v>
      </c>
      <c r="L288">
        <v>143.04599999999999</v>
      </c>
      <c r="M288">
        <v>28.609199999999998</v>
      </c>
    </row>
    <row r="289" spans="1:13">
      <c r="A289" t="s">
        <v>17</v>
      </c>
      <c r="B289">
        <v>3604</v>
      </c>
      <c r="C289" s="31">
        <v>45487</v>
      </c>
      <c r="D289" t="s">
        <v>231</v>
      </c>
      <c r="E289" t="s">
        <v>14</v>
      </c>
      <c r="F289" t="s">
        <v>35</v>
      </c>
      <c r="G289">
        <v>1</v>
      </c>
      <c r="H289">
        <v>239.35</v>
      </c>
      <c r="I289">
        <v>239.35</v>
      </c>
      <c r="J289" t="s">
        <v>1279</v>
      </c>
      <c r="K289">
        <v>2024</v>
      </c>
      <c r="L289">
        <v>215.41499999999999</v>
      </c>
      <c r="M289">
        <v>43.082999999999998</v>
      </c>
    </row>
    <row r="290" spans="1:13">
      <c r="A290" t="s">
        <v>31</v>
      </c>
      <c r="B290">
        <v>3607</v>
      </c>
      <c r="C290" s="31">
        <v>45074</v>
      </c>
      <c r="D290" t="s">
        <v>266</v>
      </c>
      <c r="E290" t="s">
        <v>14</v>
      </c>
      <c r="F290" t="s">
        <v>43</v>
      </c>
      <c r="G290">
        <v>1</v>
      </c>
      <c r="H290">
        <v>658.69</v>
      </c>
      <c r="I290">
        <v>658.69</v>
      </c>
      <c r="J290" t="s">
        <v>1279</v>
      </c>
      <c r="K290">
        <v>2023</v>
      </c>
      <c r="L290">
        <v>592.82100000000003</v>
      </c>
      <c r="M290">
        <v>118.5642</v>
      </c>
    </row>
    <row r="291" spans="1:13">
      <c r="A291" t="s">
        <v>17</v>
      </c>
      <c r="B291">
        <v>3608</v>
      </c>
      <c r="C291" s="31">
        <v>45653</v>
      </c>
      <c r="D291" t="s">
        <v>411</v>
      </c>
      <c r="E291" t="s">
        <v>20</v>
      </c>
      <c r="F291" t="s">
        <v>29</v>
      </c>
      <c r="G291">
        <v>8</v>
      </c>
      <c r="H291">
        <v>782.05</v>
      </c>
      <c r="I291">
        <v>6256.4</v>
      </c>
      <c r="J291" t="s">
        <v>1278</v>
      </c>
      <c r="K291">
        <v>2024</v>
      </c>
      <c r="L291">
        <v>5630.76</v>
      </c>
      <c r="M291">
        <v>1126.1519999999998</v>
      </c>
    </row>
    <row r="292" spans="1:13">
      <c r="A292" t="s">
        <v>31</v>
      </c>
      <c r="B292">
        <v>3612</v>
      </c>
      <c r="C292" s="31">
        <v>45339</v>
      </c>
      <c r="D292" t="s">
        <v>280</v>
      </c>
      <c r="E292" t="s">
        <v>20</v>
      </c>
      <c r="F292" t="s">
        <v>35</v>
      </c>
      <c r="G292">
        <v>6</v>
      </c>
      <c r="H292">
        <v>485.78</v>
      </c>
      <c r="I292">
        <v>2914.68</v>
      </c>
      <c r="J292" t="s">
        <v>1279</v>
      </c>
      <c r="K292">
        <v>2024</v>
      </c>
      <c r="L292">
        <v>2623.212</v>
      </c>
      <c r="M292">
        <v>524.64239999999995</v>
      </c>
    </row>
    <row r="293" spans="1:13">
      <c r="A293" t="s">
        <v>25</v>
      </c>
      <c r="B293">
        <v>3620</v>
      </c>
      <c r="C293" s="31">
        <v>45290</v>
      </c>
      <c r="D293" t="s">
        <v>119</v>
      </c>
      <c r="E293" t="s">
        <v>20</v>
      </c>
      <c r="F293" t="s">
        <v>15</v>
      </c>
      <c r="G293">
        <v>3</v>
      </c>
      <c r="H293">
        <v>269.64</v>
      </c>
      <c r="I293">
        <v>808.92</v>
      </c>
      <c r="J293" t="s">
        <v>1279</v>
      </c>
      <c r="K293">
        <v>2023</v>
      </c>
      <c r="L293">
        <v>728.02800000000002</v>
      </c>
      <c r="M293">
        <v>145.60559999999998</v>
      </c>
    </row>
    <row r="294" spans="1:13">
      <c r="A294" t="s">
        <v>17</v>
      </c>
      <c r="B294">
        <v>3624</v>
      </c>
      <c r="C294" s="31">
        <v>45329</v>
      </c>
      <c r="D294" t="s">
        <v>465</v>
      </c>
      <c r="E294" t="s">
        <v>14</v>
      </c>
      <c r="F294" t="s">
        <v>18</v>
      </c>
      <c r="G294">
        <v>9</v>
      </c>
      <c r="H294">
        <v>610.19000000000005</v>
      </c>
      <c r="I294">
        <v>5491.7100000000009</v>
      </c>
      <c r="J294" t="s">
        <v>1278</v>
      </c>
      <c r="K294">
        <v>2024</v>
      </c>
      <c r="L294">
        <v>4942.5390000000007</v>
      </c>
      <c r="M294">
        <v>988.50780000000009</v>
      </c>
    </row>
    <row r="295" spans="1:13">
      <c r="A295" t="s">
        <v>31</v>
      </c>
      <c r="B295">
        <v>3627</v>
      </c>
      <c r="C295" s="31">
        <v>45299</v>
      </c>
      <c r="D295" t="s">
        <v>343</v>
      </c>
      <c r="E295" t="s">
        <v>11</v>
      </c>
      <c r="F295" t="s">
        <v>21</v>
      </c>
      <c r="G295">
        <v>6</v>
      </c>
      <c r="H295">
        <v>31.9</v>
      </c>
      <c r="I295">
        <v>191.4</v>
      </c>
      <c r="J295" t="s">
        <v>1279</v>
      </c>
      <c r="K295">
        <v>2024</v>
      </c>
      <c r="L295">
        <v>172.26</v>
      </c>
      <c r="M295">
        <v>34.451999999999998</v>
      </c>
    </row>
    <row r="296" spans="1:13">
      <c r="A296" t="s">
        <v>10</v>
      </c>
      <c r="B296">
        <v>3636</v>
      </c>
      <c r="C296" s="31">
        <v>45300</v>
      </c>
      <c r="D296" t="s">
        <v>722</v>
      </c>
      <c r="E296" t="s">
        <v>14</v>
      </c>
      <c r="F296" t="s">
        <v>21</v>
      </c>
      <c r="G296">
        <v>5</v>
      </c>
      <c r="H296">
        <v>433.92</v>
      </c>
      <c r="I296">
        <v>2169.6</v>
      </c>
      <c r="J296" t="s">
        <v>1279</v>
      </c>
      <c r="K296">
        <v>2024</v>
      </c>
      <c r="L296">
        <v>1952.64</v>
      </c>
      <c r="M296">
        <v>390.52799999999996</v>
      </c>
    </row>
    <row r="297" spans="1:13">
      <c r="A297" t="s">
        <v>10</v>
      </c>
      <c r="B297">
        <v>3642</v>
      </c>
      <c r="C297" s="31">
        <v>45095</v>
      </c>
      <c r="D297" t="s">
        <v>721</v>
      </c>
      <c r="E297" t="s">
        <v>11</v>
      </c>
      <c r="F297" t="s">
        <v>21</v>
      </c>
      <c r="G297">
        <v>7</v>
      </c>
      <c r="H297">
        <v>410.28</v>
      </c>
      <c r="I297">
        <v>2871.96</v>
      </c>
      <c r="J297" t="s">
        <v>1279</v>
      </c>
      <c r="K297">
        <v>2023</v>
      </c>
      <c r="L297">
        <v>2584.7640000000001</v>
      </c>
      <c r="M297">
        <v>516.95280000000002</v>
      </c>
    </row>
    <row r="298" spans="1:13">
      <c r="A298" t="s">
        <v>17</v>
      </c>
      <c r="B298">
        <v>3643</v>
      </c>
      <c r="C298" s="31">
        <v>45086</v>
      </c>
      <c r="D298" t="s">
        <v>326</v>
      </c>
      <c r="E298" t="s">
        <v>14</v>
      </c>
      <c r="F298" t="s">
        <v>18</v>
      </c>
      <c r="G298">
        <v>7</v>
      </c>
      <c r="H298">
        <v>937.86</v>
      </c>
      <c r="I298">
        <v>6565.02</v>
      </c>
      <c r="J298" t="s">
        <v>1278</v>
      </c>
      <c r="K298">
        <v>2023</v>
      </c>
      <c r="L298">
        <v>5908.518</v>
      </c>
      <c r="M298">
        <v>1181.7036000000001</v>
      </c>
    </row>
    <row r="299" spans="1:13">
      <c r="A299" t="s">
        <v>31</v>
      </c>
      <c r="B299">
        <v>3644</v>
      </c>
      <c r="C299" s="31">
        <v>45736</v>
      </c>
      <c r="D299" t="s">
        <v>114</v>
      </c>
      <c r="E299" t="s">
        <v>11</v>
      </c>
      <c r="F299" t="s">
        <v>18</v>
      </c>
      <c r="G299">
        <v>1</v>
      </c>
      <c r="H299">
        <v>667.03</v>
      </c>
      <c r="I299">
        <v>667.03</v>
      </c>
      <c r="J299" t="s">
        <v>1279</v>
      </c>
      <c r="K299">
        <v>2025</v>
      </c>
      <c r="L299">
        <v>600.327</v>
      </c>
      <c r="M299">
        <v>120.0654</v>
      </c>
    </row>
    <row r="300" spans="1:13">
      <c r="A300" t="s">
        <v>25</v>
      </c>
      <c r="B300">
        <v>3650</v>
      </c>
      <c r="C300" s="31">
        <v>45236</v>
      </c>
      <c r="D300" t="s">
        <v>219</v>
      </c>
      <c r="E300" t="s">
        <v>20</v>
      </c>
      <c r="F300" t="s">
        <v>43</v>
      </c>
      <c r="G300">
        <v>8</v>
      </c>
      <c r="H300">
        <v>390.48</v>
      </c>
      <c r="I300">
        <v>3123.84</v>
      </c>
      <c r="J300" t="s">
        <v>1279</v>
      </c>
      <c r="K300">
        <v>2023</v>
      </c>
      <c r="L300">
        <v>2811.4560000000001</v>
      </c>
      <c r="M300">
        <v>562.2912</v>
      </c>
    </row>
    <row r="301" spans="1:13">
      <c r="A301" t="s">
        <v>25</v>
      </c>
      <c r="B301">
        <v>3654</v>
      </c>
      <c r="C301" s="31">
        <v>45092</v>
      </c>
      <c r="D301" t="s">
        <v>560</v>
      </c>
      <c r="E301" t="s">
        <v>14</v>
      </c>
      <c r="F301" t="s">
        <v>29</v>
      </c>
      <c r="G301">
        <v>8</v>
      </c>
      <c r="H301">
        <v>986.76</v>
      </c>
      <c r="I301">
        <v>7894.08</v>
      </c>
      <c r="J301" t="s">
        <v>1278</v>
      </c>
      <c r="K301">
        <v>2023</v>
      </c>
      <c r="L301">
        <v>7104.6720000000005</v>
      </c>
      <c r="M301">
        <v>1420.9343999999999</v>
      </c>
    </row>
    <row r="302" spans="1:13">
      <c r="A302" t="s">
        <v>10</v>
      </c>
      <c r="B302">
        <v>3668</v>
      </c>
      <c r="C302" s="31">
        <v>45305</v>
      </c>
      <c r="D302" t="s">
        <v>990</v>
      </c>
      <c r="E302" t="s">
        <v>20</v>
      </c>
      <c r="F302" t="s">
        <v>15</v>
      </c>
      <c r="G302">
        <v>8</v>
      </c>
      <c r="H302">
        <v>984.82</v>
      </c>
      <c r="I302">
        <v>7878.56</v>
      </c>
      <c r="J302" t="s">
        <v>1278</v>
      </c>
      <c r="K302">
        <v>2024</v>
      </c>
      <c r="L302">
        <v>7090.7040000000006</v>
      </c>
      <c r="M302">
        <v>1418.1408000000001</v>
      </c>
    </row>
    <row r="303" spans="1:13">
      <c r="A303" t="s">
        <v>25</v>
      </c>
      <c r="B303">
        <v>3672</v>
      </c>
      <c r="C303" s="31">
        <v>45102</v>
      </c>
      <c r="D303" t="s">
        <v>364</v>
      </c>
      <c r="E303" t="s">
        <v>14</v>
      </c>
      <c r="F303" t="s">
        <v>43</v>
      </c>
      <c r="G303">
        <v>3</v>
      </c>
      <c r="H303">
        <v>642.14</v>
      </c>
      <c r="I303">
        <v>1926.42</v>
      </c>
      <c r="J303" t="s">
        <v>1279</v>
      </c>
      <c r="K303">
        <v>2023</v>
      </c>
      <c r="L303">
        <v>1733.7780000000002</v>
      </c>
      <c r="M303">
        <v>346.75560000000002</v>
      </c>
    </row>
    <row r="304" spans="1:13">
      <c r="A304" t="s">
        <v>31</v>
      </c>
      <c r="B304">
        <v>3673</v>
      </c>
      <c r="C304" s="31">
        <v>45551</v>
      </c>
      <c r="D304" t="s">
        <v>866</v>
      </c>
      <c r="E304" t="s">
        <v>20</v>
      </c>
      <c r="F304" t="s">
        <v>21</v>
      </c>
      <c r="G304">
        <v>4</v>
      </c>
      <c r="H304">
        <v>887.74</v>
      </c>
      <c r="I304">
        <v>3550.96</v>
      </c>
      <c r="J304" t="s">
        <v>1279</v>
      </c>
      <c r="K304">
        <v>2024</v>
      </c>
      <c r="L304">
        <v>3195.864</v>
      </c>
      <c r="M304">
        <v>639.17279999999994</v>
      </c>
    </row>
    <row r="305" spans="1:13">
      <c r="A305" t="s">
        <v>25</v>
      </c>
      <c r="B305">
        <v>3683</v>
      </c>
      <c r="C305" s="31">
        <v>45186</v>
      </c>
      <c r="D305" t="s">
        <v>678</v>
      </c>
      <c r="E305" t="s">
        <v>20</v>
      </c>
      <c r="F305" t="s">
        <v>29</v>
      </c>
      <c r="G305">
        <v>9</v>
      </c>
      <c r="H305">
        <v>264</v>
      </c>
      <c r="I305">
        <v>2376</v>
      </c>
      <c r="J305" t="s">
        <v>1279</v>
      </c>
      <c r="K305">
        <v>2023</v>
      </c>
      <c r="L305">
        <v>2138.4</v>
      </c>
      <c r="M305">
        <v>427.68</v>
      </c>
    </row>
    <row r="306" spans="1:13">
      <c r="A306" t="s">
        <v>10</v>
      </c>
      <c r="B306">
        <v>3691</v>
      </c>
      <c r="C306" s="31">
        <v>45720</v>
      </c>
      <c r="D306" t="s">
        <v>687</v>
      </c>
      <c r="E306" t="s">
        <v>20</v>
      </c>
      <c r="F306" t="s">
        <v>12</v>
      </c>
      <c r="G306">
        <v>6</v>
      </c>
      <c r="H306">
        <v>821</v>
      </c>
      <c r="I306">
        <v>4926</v>
      </c>
      <c r="J306" t="s">
        <v>1279</v>
      </c>
      <c r="K306">
        <v>2025</v>
      </c>
      <c r="L306">
        <v>4433.3999999999996</v>
      </c>
      <c r="M306">
        <v>886.68</v>
      </c>
    </row>
    <row r="307" spans="1:13">
      <c r="A307" t="s">
        <v>10</v>
      </c>
      <c r="B307">
        <v>3693</v>
      </c>
      <c r="C307" s="31">
        <v>45729</v>
      </c>
      <c r="D307" t="s">
        <v>88</v>
      </c>
      <c r="E307" t="s">
        <v>20</v>
      </c>
      <c r="F307" t="s">
        <v>26</v>
      </c>
      <c r="G307">
        <v>2</v>
      </c>
      <c r="H307">
        <v>214.36</v>
      </c>
      <c r="I307">
        <v>428.72</v>
      </c>
      <c r="J307" t="s">
        <v>1279</v>
      </c>
      <c r="K307">
        <v>2025</v>
      </c>
      <c r="L307">
        <v>385.84800000000001</v>
      </c>
      <c r="M307">
        <v>77.169600000000003</v>
      </c>
    </row>
    <row r="308" spans="1:13">
      <c r="A308" t="s">
        <v>25</v>
      </c>
      <c r="B308">
        <v>3706</v>
      </c>
      <c r="C308" s="31">
        <v>45180</v>
      </c>
      <c r="D308" t="s">
        <v>383</v>
      </c>
      <c r="E308" t="s">
        <v>20</v>
      </c>
      <c r="F308" t="s">
        <v>35</v>
      </c>
      <c r="G308">
        <v>5</v>
      </c>
      <c r="H308">
        <v>763.41</v>
      </c>
      <c r="I308">
        <v>3817.05</v>
      </c>
      <c r="J308" t="s">
        <v>1279</v>
      </c>
      <c r="K308">
        <v>2023</v>
      </c>
      <c r="L308">
        <v>3435.3449999999998</v>
      </c>
      <c r="M308">
        <v>687.06899999999996</v>
      </c>
    </row>
    <row r="309" spans="1:13">
      <c r="A309" t="s">
        <v>31</v>
      </c>
      <c r="B309">
        <v>3709</v>
      </c>
      <c r="C309" s="31">
        <v>45090</v>
      </c>
      <c r="D309" t="s">
        <v>971</v>
      </c>
      <c r="E309" t="s">
        <v>11</v>
      </c>
      <c r="F309" t="s">
        <v>29</v>
      </c>
      <c r="G309">
        <v>1</v>
      </c>
      <c r="H309">
        <v>943.65</v>
      </c>
      <c r="I309">
        <v>943.65</v>
      </c>
      <c r="J309" t="s">
        <v>1279</v>
      </c>
      <c r="K309">
        <v>2023</v>
      </c>
      <c r="L309">
        <v>849.28499999999997</v>
      </c>
      <c r="M309">
        <v>169.857</v>
      </c>
    </row>
    <row r="310" spans="1:13">
      <c r="A310" t="s">
        <v>10</v>
      </c>
      <c r="B310">
        <v>3712</v>
      </c>
      <c r="C310" s="31">
        <v>45264</v>
      </c>
      <c r="D310" t="s">
        <v>614</v>
      </c>
      <c r="E310" t="s">
        <v>20</v>
      </c>
      <c r="F310" t="s">
        <v>43</v>
      </c>
      <c r="G310">
        <v>9</v>
      </c>
      <c r="H310">
        <v>441.23</v>
      </c>
      <c r="I310">
        <v>3971.07</v>
      </c>
      <c r="J310" t="s">
        <v>1279</v>
      </c>
      <c r="K310">
        <v>2023</v>
      </c>
      <c r="L310">
        <v>3573.9630000000002</v>
      </c>
      <c r="M310">
        <v>714.79259999999999</v>
      </c>
    </row>
    <row r="311" spans="1:13">
      <c r="A311" t="s">
        <v>31</v>
      </c>
      <c r="B311">
        <v>3716</v>
      </c>
      <c r="C311" s="31">
        <v>45627</v>
      </c>
      <c r="D311" t="s">
        <v>644</v>
      </c>
      <c r="E311" t="s">
        <v>11</v>
      </c>
      <c r="F311" t="s">
        <v>15</v>
      </c>
      <c r="G311">
        <v>2</v>
      </c>
      <c r="H311">
        <v>767.23</v>
      </c>
      <c r="I311">
        <v>1534.46</v>
      </c>
      <c r="J311" t="s">
        <v>1279</v>
      </c>
      <c r="K311">
        <v>2024</v>
      </c>
      <c r="L311">
        <v>1381.0140000000001</v>
      </c>
      <c r="M311">
        <v>276.20280000000002</v>
      </c>
    </row>
    <row r="312" spans="1:13">
      <c r="A312" t="s">
        <v>17</v>
      </c>
      <c r="B312">
        <v>3724</v>
      </c>
      <c r="C312" s="31">
        <v>45438</v>
      </c>
      <c r="D312" t="s">
        <v>574</v>
      </c>
      <c r="E312" t="s">
        <v>11</v>
      </c>
      <c r="F312" t="s">
        <v>26</v>
      </c>
      <c r="G312">
        <v>2</v>
      </c>
      <c r="H312">
        <v>676.7</v>
      </c>
      <c r="I312">
        <v>1353.4</v>
      </c>
      <c r="J312" t="s">
        <v>1279</v>
      </c>
      <c r="K312">
        <v>2024</v>
      </c>
      <c r="L312">
        <v>1218.0600000000002</v>
      </c>
      <c r="M312">
        <v>243.61199999999999</v>
      </c>
    </row>
    <row r="313" spans="1:13">
      <c r="A313" t="s">
        <v>31</v>
      </c>
      <c r="B313">
        <v>3725</v>
      </c>
      <c r="C313" s="31">
        <v>45299</v>
      </c>
      <c r="D313" t="s">
        <v>867</v>
      </c>
      <c r="E313" t="s">
        <v>14</v>
      </c>
      <c r="F313" t="s">
        <v>43</v>
      </c>
      <c r="G313">
        <v>7</v>
      </c>
      <c r="H313">
        <v>455.29</v>
      </c>
      <c r="I313">
        <v>3187.03</v>
      </c>
      <c r="J313" t="s">
        <v>1279</v>
      </c>
      <c r="K313">
        <v>2024</v>
      </c>
      <c r="L313">
        <v>2868.3270000000002</v>
      </c>
      <c r="M313">
        <v>573.66539999999998</v>
      </c>
    </row>
    <row r="314" spans="1:13">
      <c r="A314" t="s">
        <v>25</v>
      </c>
      <c r="B314">
        <v>3729</v>
      </c>
      <c r="C314" s="31">
        <v>45234</v>
      </c>
      <c r="D314" t="s">
        <v>916</v>
      </c>
      <c r="E314" t="s">
        <v>14</v>
      </c>
      <c r="F314" t="s">
        <v>29</v>
      </c>
      <c r="G314">
        <v>6</v>
      </c>
      <c r="H314">
        <v>617.79</v>
      </c>
      <c r="I314">
        <v>3706.74</v>
      </c>
      <c r="J314" t="s">
        <v>1279</v>
      </c>
      <c r="K314">
        <v>2023</v>
      </c>
      <c r="L314">
        <v>3336.0659999999998</v>
      </c>
      <c r="M314">
        <v>667.21319999999992</v>
      </c>
    </row>
    <row r="315" spans="1:13">
      <c r="A315" t="s">
        <v>10</v>
      </c>
      <c r="B315">
        <v>3743</v>
      </c>
      <c r="C315" s="31">
        <v>45655</v>
      </c>
      <c r="D315" t="s">
        <v>508</v>
      </c>
      <c r="E315" t="s">
        <v>11</v>
      </c>
      <c r="F315" t="s">
        <v>26</v>
      </c>
      <c r="G315">
        <v>1</v>
      </c>
      <c r="H315">
        <v>189.17</v>
      </c>
      <c r="I315">
        <v>189.17</v>
      </c>
      <c r="J315" t="s">
        <v>1279</v>
      </c>
      <c r="K315">
        <v>2024</v>
      </c>
      <c r="L315">
        <v>170.25299999999999</v>
      </c>
      <c r="M315">
        <v>34.050599999999996</v>
      </c>
    </row>
    <row r="316" spans="1:13">
      <c r="A316" t="s">
        <v>10</v>
      </c>
      <c r="B316">
        <v>3745</v>
      </c>
      <c r="C316" s="31">
        <v>45506</v>
      </c>
      <c r="D316" t="s">
        <v>837</v>
      </c>
      <c r="E316" t="s">
        <v>20</v>
      </c>
      <c r="F316" t="s">
        <v>29</v>
      </c>
      <c r="G316">
        <v>9</v>
      </c>
      <c r="H316">
        <v>114.61</v>
      </c>
      <c r="I316">
        <v>1031.49</v>
      </c>
      <c r="J316" t="s">
        <v>1279</v>
      </c>
      <c r="K316">
        <v>2024</v>
      </c>
      <c r="L316">
        <v>928.34100000000001</v>
      </c>
      <c r="M316">
        <v>185.66819999999998</v>
      </c>
    </row>
    <row r="317" spans="1:13">
      <c r="A317" t="s">
        <v>31</v>
      </c>
      <c r="B317">
        <v>3746</v>
      </c>
      <c r="C317" s="31">
        <v>45641</v>
      </c>
      <c r="D317" t="s">
        <v>986</v>
      </c>
      <c r="E317" t="s">
        <v>14</v>
      </c>
      <c r="F317" t="s">
        <v>35</v>
      </c>
      <c r="G317">
        <v>6</v>
      </c>
      <c r="H317">
        <v>778.68</v>
      </c>
      <c r="I317">
        <v>4672.08</v>
      </c>
      <c r="J317" t="s">
        <v>1279</v>
      </c>
      <c r="K317">
        <v>2024</v>
      </c>
      <c r="L317">
        <v>4204.8720000000003</v>
      </c>
      <c r="M317">
        <v>840.97439999999995</v>
      </c>
    </row>
    <row r="318" spans="1:13">
      <c r="A318" t="s">
        <v>25</v>
      </c>
      <c r="B318">
        <v>3766</v>
      </c>
      <c r="C318" s="31">
        <v>45112</v>
      </c>
      <c r="D318" t="s">
        <v>515</v>
      </c>
      <c r="E318" t="s">
        <v>14</v>
      </c>
      <c r="F318" t="s">
        <v>35</v>
      </c>
      <c r="G318">
        <v>4</v>
      </c>
      <c r="H318">
        <v>365.64</v>
      </c>
      <c r="I318">
        <v>1462.56</v>
      </c>
      <c r="J318" t="s">
        <v>1279</v>
      </c>
      <c r="K318">
        <v>2023</v>
      </c>
      <c r="L318">
        <v>1316.3040000000001</v>
      </c>
      <c r="M318">
        <v>263.26079999999996</v>
      </c>
    </row>
    <row r="319" spans="1:13">
      <c r="A319" t="s">
        <v>31</v>
      </c>
      <c r="B319">
        <v>3768</v>
      </c>
      <c r="C319" s="31">
        <v>45381</v>
      </c>
      <c r="D319" t="s">
        <v>862</v>
      </c>
      <c r="E319" t="s">
        <v>20</v>
      </c>
      <c r="F319" t="s">
        <v>35</v>
      </c>
      <c r="G319">
        <v>3</v>
      </c>
      <c r="H319">
        <v>627.66</v>
      </c>
      <c r="I319">
        <v>1882.98</v>
      </c>
      <c r="J319" t="s">
        <v>1279</v>
      </c>
      <c r="K319">
        <v>2024</v>
      </c>
      <c r="L319">
        <v>1694.682</v>
      </c>
      <c r="M319">
        <v>338.93639999999999</v>
      </c>
    </row>
    <row r="320" spans="1:13">
      <c r="A320" t="s">
        <v>31</v>
      </c>
      <c r="B320">
        <v>3795</v>
      </c>
      <c r="C320" s="31">
        <v>45284</v>
      </c>
      <c r="D320" t="s">
        <v>810</v>
      </c>
      <c r="E320" t="s">
        <v>20</v>
      </c>
      <c r="F320" t="s">
        <v>29</v>
      </c>
      <c r="G320">
        <v>1</v>
      </c>
      <c r="H320">
        <v>408.95</v>
      </c>
      <c r="I320">
        <v>408.95</v>
      </c>
      <c r="J320" t="s">
        <v>1279</v>
      </c>
      <c r="K320">
        <v>2023</v>
      </c>
      <c r="L320">
        <v>368.05500000000001</v>
      </c>
      <c r="M320">
        <v>73.61099999999999</v>
      </c>
    </row>
    <row r="321" spans="1:13">
      <c r="A321" t="s">
        <v>31</v>
      </c>
      <c r="B321">
        <v>3796</v>
      </c>
      <c r="C321" s="31">
        <v>45325</v>
      </c>
      <c r="D321" t="s">
        <v>51</v>
      </c>
      <c r="E321" t="s">
        <v>14</v>
      </c>
      <c r="F321" t="s">
        <v>21</v>
      </c>
      <c r="G321">
        <v>9</v>
      </c>
      <c r="H321">
        <v>348.4</v>
      </c>
      <c r="I321">
        <v>3135.6</v>
      </c>
      <c r="J321" t="s">
        <v>1279</v>
      </c>
      <c r="K321">
        <v>2024</v>
      </c>
      <c r="L321">
        <v>2822.04</v>
      </c>
      <c r="M321">
        <v>564.40800000000002</v>
      </c>
    </row>
    <row r="322" spans="1:13">
      <c r="A322" t="s">
        <v>10</v>
      </c>
      <c r="B322">
        <v>3816</v>
      </c>
      <c r="C322" s="31">
        <v>45695</v>
      </c>
      <c r="D322" t="s">
        <v>729</v>
      </c>
      <c r="E322" t="s">
        <v>11</v>
      </c>
      <c r="F322" t="s">
        <v>15</v>
      </c>
      <c r="G322">
        <v>1</v>
      </c>
      <c r="H322">
        <v>582.6</v>
      </c>
      <c r="I322">
        <v>582.6</v>
      </c>
      <c r="J322" t="s">
        <v>1279</v>
      </c>
      <c r="K322">
        <v>2025</v>
      </c>
      <c r="L322">
        <v>524.34</v>
      </c>
      <c r="M322">
        <v>104.86799999999999</v>
      </c>
    </row>
    <row r="323" spans="1:13">
      <c r="A323" t="s">
        <v>25</v>
      </c>
      <c r="B323">
        <v>3818</v>
      </c>
      <c r="C323" s="31">
        <v>45596</v>
      </c>
      <c r="D323" t="s">
        <v>36</v>
      </c>
      <c r="E323" t="s">
        <v>11</v>
      </c>
      <c r="F323" t="s">
        <v>21</v>
      </c>
      <c r="G323">
        <v>6</v>
      </c>
      <c r="H323">
        <v>403.21</v>
      </c>
      <c r="I323">
        <v>2419.2600000000002</v>
      </c>
      <c r="J323" t="s">
        <v>1279</v>
      </c>
      <c r="K323">
        <v>2024</v>
      </c>
      <c r="L323">
        <v>2177.3339999999998</v>
      </c>
      <c r="M323">
        <v>435.46680000000003</v>
      </c>
    </row>
    <row r="324" spans="1:13">
      <c r="A324" t="s">
        <v>17</v>
      </c>
      <c r="B324">
        <v>3832</v>
      </c>
      <c r="C324" s="31">
        <v>45678</v>
      </c>
      <c r="D324" t="s">
        <v>547</v>
      </c>
      <c r="E324" t="s">
        <v>11</v>
      </c>
      <c r="F324" t="s">
        <v>18</v>
      </c>
      <c r="G324">
        <v>9</v>
      </c>
      <c r="H324">
        <v>120.8</v>
      </c>
      <c r="I324">
        <v>1087.2</v>
      </c>
      <c r="J324" t="s">
        <v>1279</v>
      </c>
      <c r="K324">
        <v>2025</v>
      </c>
      <c r="L324">
        <v>978.48</v>
      </c>
      <c r="M324">
        <v>195.696</v>
      </c>
    </row>
    <row r="325" spans="1:13">
      <c r="A325" t="s">
        <v>10</v>
      </c>
      <c r="B325">
        <v>3844</v>
      </c>
      <c r="C325" s="31">
        <v>45141</v>
      </c>
      <c r="D325" t="s">
        <v>877</v>
      </c>
      <c r="E325" t="s">
        <v>14</v>
      </c>
      <c r="F325" t="s">
        <v>12</v>
      </c>
      <c r="G325">
        <v>5</v>
      </c>
      <c r="H325">
        <v>267.22000000000003</v>
      </c>
      <c r="I325">
        <v>1336.1</v>
      </c>
      <c r="J325" t="s">
        <v>1279</v>
      </c>
      <c r="K325">
        <v>2023</v>
      </c>
      <c r="L325">
        <v>1202.49</v>
      </c>
      <c r="M325">
        <v>240.49799999999996</v>
      </c>
    </row>
    <row r="326" spans="1:13">
      <c r="A326" t="s">
        <v>31</v>
      </c>
      <c r="B326">
        <v>3847</v>
      </c>
      <c r="C326" s="31">
        <v>45130</v>
      </c>
      <c r="D326" t="s">
        <v>878</v>
      </c>
      <c r="E326" t="s">
        <v>11</v>
      </c>
      <c r="F326" t="s">
        <v>21</v>
      </c>
      <c r="G326">
        <v>1</v>
      </c>
      <c r="H326">
        <v>762.69</v>
      </c>
      <c r="I326">
        <v>762.69</v>
      </c>
      <c r="J326" t="s">
        <v>1279</v>
      </c>
      <c r="K326">
        <v>2023</v>
      </c>
      <c r="L326">
        <v>686.42100000000005</v>
      </c>
      <c r="M326">
        <v>137.2842</v>
      </c>
    </row>
    <row r="327" spans="1:13">
      <c r="A327" t="s">
        <v>10</v>
      </c>
      <c r="B327">
        <v>3848</v>
      </c>
      <c r="C327" s="31">
        <v>45704</v>
      </c>
      <c r="D327" t="s">
        <v>655</v>
      </c>
      <c r="E327" t="s">
        <v>11</v>
      </c>
      <c r="F327" t="s">
        <v>18</v>
      </c>
      <c r="G327">
        <v>1</v>
      </c>
      <c r="H327">
        <v>69.66</v>
      </c>
      <c r="I327">
        <v>69.66</v>
      </c>
      <c r="J327" t="s">
        <v>1279</v>
      </c>
      <c r="K327">
        <v>2025</v>
      </c>
      <c r="L327">
        <v>62.693999999999996</v>
      </c>
      <c r="M327">
        <v>12.538799999999998</v>
      </c>
    </row>
    <row r="328" spans="1:13">
      <c r="A328" t="s">
        <v>25</v>
      </c>
      <c r="B328">
        <v>3851</v>
      </c>
      <c r="C328" s="31">
        <v>45036</v>
      </c>
      <c r="D328" t="s">
        <v>124</v>
      </c>
      <c r="E328" t="s">
        <v>14</v>
      </c>
      <c r="F328" t="s">
        <v>12</v>
      </c>
      <c r="G328">
        <v>3</v>
      </c>
      <c r="H328">
        <v>340.9</v>
      </c>
      <c r="I328">
        <v>1022.7</v>
      </c>
      <c r="J328" t="s">
        <v>1279</v>
      </c>
      <c r="K328">
        <v>2023</v>
      </c>
      <c r="L328">
        <v>920.43000000000006</v>
      </c>
      <c r="M328">
        <v>184.08600000000001</v>
      </c>
    </row>
    <row r="329" spans="1:13">
      <c r="A329" t="s">
        <v>10</v>
      </c>
      <c r="B329">
        <v>3868</v>
      </c>
      <c r="C329" s="31">
        <v>45631</v>
      </c>
      <c r="D329" t="s">
        <v>361</v>
      </c>
      <c r="E329" t="s">
        <v>11</v>
      </c>
      <c r="F329" t="s">
        <v>15</v>
      </c>
      <c r="G329">
        <v>7</v>
      </c>
      <c r="H329">
        <v>159.55000000000001</v>
      </c>
      <c r="I329">
        <v>1116.8499999999999</v>
      </c>
      <c r="J329" t="s">
        <v>1279</v>
      </c>
      <c r="K329">
        <v>2024</v>
      </c>
      <c r="L329">
        <v>1005.1650000000002</v>
      </c>
      <c r="M329">
        <v>201.03299999999999</v>
      </c>
    </row>
    <row r="330" spans="1:13">
      <c r="A330" t="s">
        <v>17</v>
      </c>
      <c r="B330">
        <v>3893</v>
      </c>
      <c r="C330" s="31">
        <v>45222</v>
      </c>
      <c r="D330" t="s">
        <v>629</v>
      </c>
      <c r="E330" t="s">
        <v>14</v>
      </c>
      <c r="F330" t="s">
        <v>43</v>
      </c>
      <c r="G330">
        <v>1</v>
      </c>
      <c r="H330">
        <v>607.41</v>
      </c>
      <c r="I330">
        <v>607.41</v>
      </c>
      <c r="J330" t="s">
        <v>1279</v>
      </c>
      <c r="K330">
        <v>2023</v>
      </c>
      <c r="L330">
        <v>546.66899999999998</v>
      </c>
      <c r="M330">
        <v>109.3338</v>
      </c>
    </row>
    <row r="331" spans="1:13">
      <c r="A331" t="s">
        <v>10</v>
      </c>
      <c r="B331">
        <v>3921</v>
      </c>
      <c r="C331" s="31">
        <v>45138</v>
      </c>
      <c r="D331" t="s">
        <v>659</v>
      </c>
      <c r="E331" t="s">
        <v>20</v>
      </c>
      <c r="F331" t="s">
        <v>12</v>
      </c>
      <c r="G331">
        <v>1</v>
      </c>
      <c r="H331">
        <v>491.01</v>
      </c>
      <c r="I331">
        <v>491.01</v>
      </c>
      <c r="J331" t="s">
        <v>1279</v>
      </c>
      <c r="K331">
        <v>2023</v>
      </c>
      <c r="L331">
        <v>441.90899999999999</v>
      </c>
      <c r="M331">
        <v>88.381799999999998</v>
      </c>
    </row>
    <row r="332" spans="1:13">
      <c r="A332" t="s">
        <v>17</v>
      </c>
      <c r="B332">
        <v>3927</v>
      </c>
      <c r="C332" s="31">
        <v>45654</v>
      </c>
      <c r="D332" t="s">
        <v>667</v>
      </c>
      <c r="E332" t="s">
        <v>20</v>
      </c>
      <c r="F332" t="s">
        <v>26</v>
      </c>
      <c r="G332">
        <v>2</v>
      </c>
      <c r="H332">
        <v>718.99</v>
      </c>
      <c r="I332">
        <v>1437.98</v>
      </c>
      <c r="J332" t="s">
        <v>1279</v>
      </c>
      <c r="K332">
        <v>2024</v>
      </c>
      <c r="L332">
        <v>1294.182</v>
      </c>
      <c r="M332">
        <v>258.83639999999997</v>
      </c>
    </row>
    <row r="333" spans="1:13">
      <c r="A333" t="s">
        <v>10</v>
      </c>
      <c r="B333">
        <v>3949</v>
      </c>
      <c r="C333" s="31">
        <v>45451</v>
      </c>
      <c r="D333" t="s">
        <v>952</v>
      </c>
      <c r="E333" t="s">
        <v>14</v>
      </c>
      <c r="F333" t="s">
        <v>29</v>
      </c>
      <c r="G333">
        <v>5</v>
      </c>
      <c r="H333">
        <v>535</v>
      </c>
      <c r="I333">
        <v>2675</v>
      </c>
      <c r="J333" t="s">
        <v>1279</v>
      </c>
      <c r="K333">
        <v>2024</v>
      </c>
      <c r="L333">
        <v>2407.5</v>
      </c>
      <c r="M333">
        <v>481.5</v>
      </c>
    </row>
    <row r="334" spans="1:13">
      <c r="A334" t="s">
        <v>31</v>
      </c>
      <c r="B334">
        <v>3952</v>
      </c>
      <c r="C334" s="31">
        <v>45299</v>
      </c>
      <c r="D334" t="s">
        <v>414</v>
      </c>
      <c r="E334" t="s">
        <v>20</v>
      </c>
      <c r="F334" t="s">
        <v>35</v>
      </c>
      <c r="G334">
        <v>1</v>
      </c>
      <c r="H334">
        <v>113.88</v>
      </c>
      <c r="I334">
        <v>113.88</v>
      </c>
      <c r="J334" t="s">
        <v>1279</v>
      </c>
      <c r="K334">
        <v>2024</v>
      </c>
      <c r="L334">
        <v>102.492</v>
      </c>
      <c r="M334">
        <v>20.4984</v>
      </c>
    </row>
    <row r="335" spans="1:13">
      <c r="A335" t="s">
        <v>25</v>
      </c>
      <c r="B335">
        <v>3965</v>
      </c>
      <c r="C335" s="31">
        <v>45220</v>
      </c>
      <c r="D335" t="s">
        <v>426</v>
      </c>
      <c r="E335" t="s">
        <v>11</v>
      </c>
      <c r="F335" t="s">
        <v>18</v>
      </c>
      <c r="G335">
        <v>8</v>
      </c>
      <c r="H335">
        <v>357.12</v>
      </c>
      <c r="I335">
        <v>2856.96</v>
      </c>
      <c r="J335" t="s">
        <v>1279</v>
      </c>
      <c r="K335">
        <v>2023</v>
      </c>
      <c r="L335">
        <v>2571.2640000000001</v>
      </c>
      <c r="M335">
        <v>514.25279999999998</v>
      </c>
    </row>
    <row r="336" spans="1:13">
      <c r="A336" t="s">
        <v>10</v>
      </c>
      <c r="B336">
        <v>3978</v>
      </c>
      <c r="C336" s="31">
        <v>45274</v>
      </c>
      <c r="D336" t="s">
        <v>830</v>
      </c>
      <c r="E336" t="s">
        <v>11</v>
      </c>
      <c r="F336" t="s">
        <v>35</v>
      </c>
      <c r="G336">
        <v>3</v>
      </c>
      <c r="H336">
        <v>963.48</v>
      </c>
      <c r="I336">
        <v>2890.44</v>
      </c>
      <c r="J336" t="s">
        <v>1279</v>
      </c>
      <c r="K336">
        <v>2023</v>
      </c>
      <c r="L336">
        <v>2601.3960000000002</v>
      </c>
      <c r="M336">
        <v>520.27919999999995</v>
      </c>
    </row>
    <row r="337" spans="1:13">
      <c r="A337" t="s">
        <v>25</v>
      </c>
      <c r="B337">
        <v>3992</v>
      </c>
      <c r="C337" s="31">
        <v>45689</v>
      </c>
      <c r="D337" t="s">
        <v>513</v>
      </c>
      <c r="E337" t="s">
        <v>20</v>
      </c>
      <c r="F337" t="s">
        <v>26</v>
      </c>
      <c r="G337">
        <v>9</v>
      </c>
      <c r="H337">
        <v>450.85</v>
      </c>
      <c r="I337">
        <v>4057.65</v>
      </c>
      <c r="J337" t="s">
        <v>1279</v>
      </c>
      <c r="K337">
        <v>2025</v>
      </c>
      <c r="L337">
        <v>3651.8850000000002</v>
      </c>
      <c r="M337">
        <v>730.37699999999995</v>
      </c>
    </row>
    <row r="338" spans="1:13">
      <c r="A338" t="s">
        <v>17</v>
      </c>
      <c r="B338">
        <v>4024</v>
      </c>
      <c r="C338" s="31">
        <v>45578</v>
      </c>
      <c r="D338" t="s">
        <v>904</v>
      </c>
      <c r="E338" t="s">
        <v>20</v>
      </c>
      <c r="F338" t="s">
        <v>43</v>
      </c>
      <c r="G338">
        <v>4</v>
      </c>
      <c r="H338">
        <v>322.25</v>
      </c>
      <c r="I338">
        <v>1289</v>
      </c>
      <c r="J338" t="s">
        <v>1279</v>
      </c>
      <c r="K338">
        <v>2024</v>
      </c>
      <c r="L338">
        <v>1160.1000000000001</v>
      </c>
      <c r="M338">
        <v>232.01999999999998</v>
      </c>
    </row>
    <row r="339" spans="1:13">
      <c r="A339" t="s">
        <v>17</v>
      </c>
      <c r="B339">
        <v>4028</v>
      </c>
      <c r="C339" s="31">
        <v>45423</v>
      </c>
      <c r="D339" t="s">
        <v>872</v>
      </c>
      <c r="E339" t="s">
        <v>20</v>
      </c>
      <c r="F339" t="s">
        <v>29</v>
      </c>
      <c r="G339">
        <v>5</v>
      </c>
      <c r="H339">
        <v>736.28</v>
      </c>
      <c r="I339">
        <v>3681.4</v>
      </c>
      <c r="J339" t="s">
        <v>1279</v>
      </c>
      <c r="K339">
        <v>2024</v>
      </c>
      <c r="L339">
        <v>3313.26</v>
      </c>
      <c r="M339">
        <v>662.65200000000004</v>
      </c>
    </row>
    <row r="340" spans="1:13">
      <c r="A340" t="s">
        <v>25</v>
      </c>
      <c r="B340">
        <v>4035</v>
      </c>
      <c r="C340" s="31">
        <v>45578</v>
      </c>
      <c r="D340" t="s">
        <v>938</v>
      </c>
      <c r="E340" t="s">
        <v>14</v>
      </c>
      <c r="F340" t="s">
        <v>35</v>
      </c>
      <c r="G340">
        <v>4</v>
      </c>
      <c r="H340">
        <v>663.7</v>
      </c>
      <c r="I340">
        <v>2654.8</v>
      </c>
      <c r="J340" t="s">
        <v>1279</v>
      </c>
      <c r="K340">
        <v>2024</v>
      </c>
      <c r="L340">
        <v>2389.3200000000002</v>
      </c>
      <c r="M340">
        <v>477.86400000000003</v>
      </c>
    </row>
    <row r="341" spans="1:13">
      <c r="A341" t="s">
        <v>17</v>
      </c>
      <c r="B341">
        <v>4040</v>
      </c>
      <c r="C341" s="31">
        <v>45060</v>
      </c>
      <c r="D341" t="s">
        <v>294</v>
      </c>
      <c r="E341" t="s">
        <v>20</v>
      </c>
      <c r="F341" t="s">
        <v>43</v>
      </c>
      <c r="G341">
        <v>1</v>
      </c>
      <c r="H341">
        <v>700.5</v>
      </c>
      <c r="I341">
        <v>700.5</v>
      </c>
      <c r="J341" t="s">
        <v>1279</v>
      </c>
      <c r="K341">
        <v>2023</v>
      </c>
      <c r="L341">
        <v>630.45000000000005</v>
      </c>
      <c r="M341">
        <v>126.08999999999999</v>
      </c>
    </row>
    <row r="342" spans="1:13">
      <c r="A342" t="s">
        <v>17</v>
      </c>
      <c r="B342">
        <v>4059</v>
      </c>
      <c r="C342" s="31">
        <v>45214</v>
      </c>
      <c r="D342" t="s">
        <v>423</v>
      </c>
      <c r="E342" t="s">
        <v>20</v>
      </c>
      <c r="F342" t="s">
        <v>26</v>
      </c>
      <c r="G342">
        <v>3</v>
      </c>
      <c r="H342">
        <v>333.2</v>
      </c>
      <c r="I342">
        <v>999.59999999999991</v>
      </c>
      <c r="J342" t="s">
        <v>1279</v>
      </c>
      <c r="K342">
        <v>2023</v>
      </c>
      <c r="L342">
        <v>899.64</v>
      </c>
      <c r="M342">
        <v>179.92799999999997</v>
      </c>
    </row>
    <row r="343" spans="1:13">
      <c r="A343" t="s">
        <v>31</v>
      </c>
      <c r="B343">
        <v>4061</v>
      </c>
      <c r="C343" s="31">
        <v>45525</v>
      </c>
      <c r="D343" t="s">
        <v>713</v>
      </c>
      <c r="E343" t="s">
        <v>20</v>
      </c>
      <c r="F343" t="s">
        <v>35</v>
      </c>
      <c r="G343">
        <v>3</v>
      </c>
      <c r="H343">
        <v>611.02</v>
      </c>
      <c r="I343">
        <v>1833.06</v>
      </c>
      <c r="J343" t="s">
        <v>1279</v>
      </c>
      <c r="K343">
        <v>2024</v>
      </c>
      <c r="L343">
        <v>1649.7539999999999</v>
      </c>
      <c r="M343">
        <v>329.95079999999996</v>
      </c>
    </row>
    <row r="344" spans="1:13">
      <c r="A344" t="s">
        <v>25</v>
      </c>
      <c r="B344">
        <v>4074</v>
      </c>
      <c r="C344" s="31">
        <v>45681</v>
      </c>
      <c r="D344" t="s">
        <v>472</v>
      </c>
      <c r="E344" t="s">
        <v>14</v>
      </c>
      <c r="F344" t="s">
        <v>29</v>
      </c>
      <c r="G344">
        <v>1</v>
      </c>
      <c r="H344">
        <v>996.37</v>
      </c>
      <c r="I344">
        <v>996.37</v>
      </c>
      <c r="J344" t="s">
        <v>1279</v>
      </c>
      <c r="K344">
        <v>2025</v>
      </c>
      <c r="L344">
        <v>896.73300000000006</v>
      </c>
      <c r="M344">
        <v>179.3466</v>
      </c>
    </row>
    <row r="345" spans="1:13">
      <c r="A345" t="s">
        <v>31</v>
      </c>
      <c r="B345">
        <v>4078</v>
      </c>
      <c r="C345" s="31">
        <v>45734</v>
      </c>
      <c r="D345" t="s">
        <v>295</v>
      </c>
      <c r="E345" t="s">
        <v>11</v>
      </c>
      <c r="F345" t="s">
        <v>43</v>
      </c>
      <c r="G345">
        <v>1</v>
      </c>
      <c r="H345">
        <v>683.34</v>
      </c>
      <c r="I345">
        <v>683.34</v>
      </c>
      <c r="J345" t="s">
        <v>1279</v>
      </c>
      <c r="K345">
        <v>2025</v>
      </c>
      <c r="L345">
        <v>615.00600000000009</v>
      </c>
      <c r="M345">
        <v>123.0012</v>
      </c>
    </row>
    <row r="346" spans="1:13">
      <c r="A346" t="s">
        <v>25</v>
      </c>
      <c r="B346">
        <v>4079</v>
      </c>
      <c r="C346" s="31">
        <v>45080</v>
      </c>
      <c r="D346" t="s">
        <v>738</v>
      </c>
      <c r="E346" t="s">
        <v>14</v>
      </c>
      <c r="F346" t="s">
        <v>21</v>
      </c>
      <c r="G346">
        <v>2</v>
      </c>
      <c r="H346">
        <v>78.73</v>
      </c>
      <c r="I346">
        <v>157.46</v>
      </c>
      <c r="J346" t="s">
        <v>1279</v>
      </c>
      <c r="K346">
        <v>2023</v>
      </c>
      <c r="L346">
        <v>141.714</v>
      </c>
      <c r="M346">
        <v>28.3428</v>
      </c>
    </row>
    <row r="347" spans="1:13">
      <c r="A347" t="s">
        <v>31</v>
      </c>
      <c r="B347">
        <v>4094</v>
      </c>
      <c r="C347" s="31">
        <v>45671</v>
      </c>
      <c r="D347" t="s">
        <v>123</v>
      </c>
      <c r="E347" t="s">
        <v>14</v>
      </c>
      <c r="F347" t="s">
        <v>12</v>
      </c>
      <c r="G347">
        <v>1</v>
      </c>
      <c r="H347">
        <v>600.87</v>
      </c>
      <c r="I347">
        <v>600.87</v>
      </c>
      <c r="J347" t="s">
        <v>1279</v>
      </c>
      <c r="K347">
        <v>2025</v>
      </c>
      <c r="L347">
        <v>540.78300000000002</v>
      </c>
      <c r="M347">
        <v>108.1566</v>
      </c>
    </row>
    <row r="348" spans="1:13">
      <c r="A348" t="s">
        <v>31</v>
      </c>
      <c r="B348">
        <v>4098</v>
      </c>
      <c r="C348" s="31">
        <v>45612</v>
      </c>
      <c r="D348" t="s">
        <v>653</v>
      </c>
      <c r="E348" t="s">
        <v>11</v>
      </c>
      <c r="F348" t="s">
        <v>29</v>
      </c>
      <c r="G348">
        <v>7</v>
      </c>
      <c r="H348">
        <v>251.05</v>
      </c>
      <c r="I348">
        <v>1757.35</v>
      </c>
      <c r="J348" t="s">
        <v>1279</v>
      </c>
      <c r="K348">
        <v>2024</v>
      </c>
      <c r="L348">
        <v>1581.6150000000002</v>
      </c>
      <c r="M348">
        <v>316.32299999999998</v>
      </c>
    </row>
    <row r="349" spans="1:13">
      <c r="A349" t="s">
        <v>31</v>
      </c>
      <c r="B349">
        <v>4099</v>
      </c>
      <c r="C349" s="31">
        <v>45192</v>
      </c>
      <c r="D349" t="s">
        <v>594</v>
      </c>
      <c r="E349" t="s">
        <v>11</v>
      </c>
      <c r="F349" t="s">
        <v>12</v>
      </c>
      <c r="G349">
        <v>2</v>
      </c>
      <c r="H349">
        <v>662.3</v>
      </c>
      <c r="I349">
        <v>1324.6</v>
      </c>
      <c r="J349" t="s">
        <v>1279</v>
      </c>
      <c r="K349">
        <v>2023</v>
      </c>
      <c r="L349">
        <v>1192.1399999999999</v>
      </c>
      <c r="M349">
        <v>238.42799999999997</v>
      </c>
    </row>
    <row r="350" spans="1:13">
      <c r="A350" t="s">
        <v>17</v>
      </c>
      <c r="B350">
        <v>4104</v>
      </c>
      <c r="C350" s="31">
        <v>45083</v>
      </c>
      <c r="D350" t="s">
        <v>724</v>
      </c>
      <c r="E350" t="s">
        <v>20</v>
      </c>
      <c r="F350" t="s">
        <v>43</v>
      </c>
      <c r="G350">
        <v>9</v>
      </c>
      <c r="H350">
        <v>695.51</v>
      </c>
      <c r="I350">
        <v>6259.59</v>
      </c>
      <c r="J350" t="s">
        <v>1278</v>
      </c>
      <c r="K350">
        <v>2023</v>
      </c>
      <c r="L350">
        <v>5633.6310000000003</v>
      </c>
      <c r="M350">
        <v>1126.7262000000001</v>
      </c>
    </row>
    <row r="351" spans="1:13">
      <c r="A351" t="s">
        <v>17</v>
      </c>
      <c r="B351">
        <v>4126</v>
      </c>
      <c r="C351" s="31">
        <v>45698</v>
      </c>
      <c r="D351" t="s">
        <v>433</v>
      </c>
      <c r="E351" t="s">
        <v>11</v>
      </c>
      <c r="F351" t="s">
        <v>43</v>
      </c>
      <c r="G351">
        <v>8</v>
      </c>
      <c r="H351">
        <v>802.58</v>
      </c>
      <c r="I351">
        <v>6420.64</v>
      </c>
      <c r="J351" t="s">
        <v>1278</v>
      </c>
      <c r="K351">
        <v>2025</v>
      </c>
      <c r="L351">
        <v>5778.576</v>
      </c>
      <c r="M351">
        <v>1155.7152000000001</v>
      </c>
    </row>
    <row r="352" spans="1:13">
      <c r="A352" t="s">
        <v>25</v>
      </c>
      <c r="B352">
        <v>4128</v>
      </c>
      <c r="C352" s="31">
        <v>45477</v>
      </c>
      <c r="D352" t="s">
        <v>408</v>
      </c>
      <c r="E352" t="s">
        <v>11</v>
      </c>
      <c r="F352" t="s">
        <v>15</v>
      </c>
      <c r="G352">
        <v>8</v>
      </c>
      <c r="H352">
        <v>298.75</v>
      </c>
      <c r="I352">
        <v>2390</v>
      </c>
      <c r="J352" t="s">
        <v>1279</v>
      </c>
      <c r="K352">
        <v>2024</v>
      </c>
      <c r="L352">
        <v>2151</v>
      </c>
      <c r="M352">
        <v>430.2</v>
      </c>
    </row>
    <row r="353" spans="1:13">
      <c r="A353" t="s">
        <v>10</v>
      </c>
      <c r="B353">
        <v>4141</v>
      </c>
      <c r="C353" s="31">
        <v>45313</v>
      </c>
      <c r="D353" t="s">
        <v>310</v>
      </c>
      <c r="E353" t="s">
        <v>11</v>
      </c>
      <c r="F353" t="s">
        <v>15</v>
      </c>
      <c r="G353">
        <v>3</v>
      </c>
      <c r="H353">
        <v>16.32</v>
      </c>
      <c r="I353">
        <v>48.96</v>
      </c>
      <c r="J353" t="s">
        <v>1279</v>
      </c>
      <c r="K353">
        <v>2024</v>
      </c>
      <c r="L353">
        <v>44.064</v>
      </c>
      <c r="M353">
        <v>8.8127999999999993</v>
      </c>
    </row>
    <row r="354" spans="1:13">
      <c r="A354" t="s">
        <v>10</v>
      </c>
      <c r="B354">
        <v>4146</v>
      </c>
      <c r="C354" s="31">
        <v>45471</v>
      </c>
      <c r="D354" t="s">
        <v>953</v>
      </c>
      <c r="E354" t="s">
        <v>20</v>
      </c>
      <c r="F354" t="s">
        <v>43</v>
      </c>
      <c r="G354">
        <v>8</v>
      </c>
      <c r="H354">
        <v>51.53</v>
      </c>
      <c r="I354">
        <v>412.24</v>
      </c>
      <c r="J354" t="s">
        <v>1279</v>
      </c>
      <c r="K354">
        <v>2024</v>
      </c>
      <c r="L354">
        <v>371.01600000000002</v>
      </c>
      <c r="M354">
        <v>74.203199999999995</v>
      </c>
    </row>
    <row r="355" spans="1:13">
      <c r="A355" t="s">
        <v>31</v>
      </c>
      <c r="B355">
        <v>4155</v>
      </c>
      <c r="C355" s="31">
        <v>45484</v>
      </c>
      <c r="D355" t="s">
        <v>384</v>
      </c>
      <c r="E355" t="s">
        <v>20</v>
      </c>
      <c r="F355" t="s">
        <v>15</v>
      </c>
      <c r="G355">
        <v>6</v>
      </c>
      <c r="H355">
        <v>629.96</v>
      </c>
      <c r="I355">
        <v>3779.76</v>
      </c>
      <c r="J355" t="s">
        <v>1279</v>
      </c>
      <c r="K355">
        <v>2024</v>
      </c>
      <c r="L355">
        <v>3401.7840000000006</v>
      </c>
      <c r="M355">
        <v>680.35680000000002</v>
      </c>
    </row>
    <row r="356" spans="1:13">
      <c r="A356" t="s">
        <v>31</v>
      </c>
      <c r="B356">
        <v>4161</v>
      </c>
      <c r="C356" s="31">
        <v>45618</v>
      </c>
      <c r="D356" t="s">
        <v>216</v>
      </c>
      <c r="E356" t="s">
        <v>14</v>
      </c>
      <c r="F356" t="s">
        <v>18</v>
      </c>
      <c r="G356">
        <v>4</v>
      </c>
      <c r="H356">
        <v>27.7</v>
      </c>
      <c r="I356">
        <v>110.8</v>
      </c>
      <c r="J356" t="s">
        <v>1279</v>
      </c>
      <c r="K356">
        <v>2024</v>
      </c>
      <c r="L356">
        <v>99.72</v>
      </c>
      <c r="M356">
        <v>19.943999999999999</v>
      </c>
    </row>
    <row r="357" spans="1:13">
      <c r="A357" t="s">
        <v>17</v>
      </c>
      <c r="B357">
        <v>4166</v>
      </c>
      <c r="C357" s="31">
        <v>45167</v>
      </c>
      <c r="D357" t="s">
        <v>940</v>
      </c>
      <c r="E357" t="s">
        <v>11</v>
      </c>
      <c r="F357" t="s">
        <v>12</v>
      </c>
      <c r="G357">
        <v>2</v>
      </c>
      <c r="H357">
        <v>30.74</v>
      </c>
      <c r="I357">
        <v>61.48</v>
      </c>
      <c r="J357" t="s">
        <v>1279</v>
      </c>
      <c r="K357">
        <v>2023</v>
      </c>
      <c r="L357">
        <v>55.332000000000001</v>
      </c>
      <c r="M357">
        <v>11.0664</v>
      </c>
    </row>
    <row r="358" spans="1:13">
      <c r="A358" t="s">
        <v>17</v>
      </c>
      <c r="B358">
        <v>4172</v>
      </c>
      <c r="C358" s="31">
        <v>45634</v>
      </c>
      <c r="D358" t="s">
        <v>749</v>
      </c>
      <c r="E358" t="s">
        <v>11</v>
      </c>
      <c r="F358" t="s">
        <v>26</v>
      </c>
      <c r="G358">
        <v>6</v>
      </c>
      <c r="H358">
        <v>672.79</v>
      </c>
      <c r="I358">
        <v>4036.74</v>
      </c>
      <c r="J358" t="s">
        <v>1279</v>
      </c>
      <c r="K358">
        <v>2024</v>
      </c>
      <c r="L358">
        <v>3633.0659999999998</v>
      </c>
      <c r="M358">
        <v>726.61319999999989</v>
      </c>
    </row>
    <row r="359" spans="1:13">
      <c r="A359" t="s">
        <v>25</v>
      </c>
      <c r="B359">
        <v>4174</v>
      </c>
      <c r="C359" s="31">
        <v>45108</v>
      </c>
      <c r="D359" t="s">
        <v>58</v>
      </c>
      <c r="E359" t="s">
        <v>20</v>
      </c>
      <c r="F359" t="s">
        <v>26</v>
      </c>
      <c r="G359">
        <v>7</v>
      </c>
      <c r="H359">
        <v>556.53</v>
      </c>
      <c r="I359">
        <v>3895.71</v>
      </c>
      <c r="J359" t="s">
        <v>1279</v>
      </c>
      <c r="K359">
        <v>2023</v>
      </c>
      <c r="L359">
        <v>3506.1390000000001</v>
      </c>
      <c r="M359">
        <v>701.2278</v>
      </c>
    </row>
    <row r="360" spans="1:13">
      <c r="A360" t="s">
        <v>10</v>
      </c>
      <c r="B360">
        <v>4175</v>
      </c>
      <c r="C360" s="31">
        <v>45035</v>
      </c>
      <c r="D360" t="s">
        <v>923</v>
      </c>
      <c r="E360" t="s">
        <v>11</v>
      </c>
      <c r="F360" t="s">
        <v>26</v>
      </c>
      <c r="G360">
        <v>7</v>
      </c>
      <c r="H360">
        <v>51.26</v>
      </c>
      <c r="I360">
        <v>358.82</v>
      </c>
      <c r="J360" t="s">
        <v>1279</v>
      </c>
      <c r="K360">
        <v>2023</v>
      </c>
      <c r="L360">
        <v>322.93799999999999</v>
      </c>
      <c r="M360">
        <v>64.587599999999995</v>
      </c>
    </row>
    <row r="361" spans="1:13">
      <c r="A361" t="s">
        <v>31</v>
      </c>
      <c r="B361">
        <v>4184</v>
      </c>
      <c r="C361" s="31">
        <v>45457</v>
      </c>
      <c r="D361" t="s">
        <v>960</v>
      </c>
      <c r="E361" t="s">
        <v>11</v>
      </c>
      <c r="F361" t="s">
        <v>35</v>
      </c>
      <c r="G361">
        <v>7</v>
      </c>
      <c r="H361">
        <v>750.59</v>
      </c>
      <c r="I361">
        <v>5254.13</v>
      </c>
      <c r="J361" t="s">
        <v>1278</v>
      </c>
      <c r="K361">
        <v>2024</v>
      </c>
      <c r="L361">
        <v>4728.7170000000006</v>
      </c>
      <c r="M361">
        <v>945.74339999999995</v>
      </c>
    </row>
    <row r="362" spans="1:13">
      <c r="A362" t="s">
        <v>10</v>
      </c>
      <c r="B362">
        <v>4192</v>
      </c>
      <c r="C362" s="31">
        <v>45558</v>
      </c>
      <c r="D362" t="s">
        <v>331</v>
      </c>
      <c r="E362" t="s">
        <v>11</v>
      </c>
      <c r="F362" t="s">
        <v>12</v>
      </c>
      <c r="G362">
        <v>8</v>
      </c>
      <c r="H362">
        <v>76.680000000000007</v>
      </c>
      <c r="I362">
        <v>613.44000000000005</v>
      </c>
      <c r="J362" t="s">
        <v>1279</v>
      </c>
      <c r="K362">
        <v>2024</v>
      </c>
      <c r="L362">
        <v>552.09600000000012</v>
      </c>
      <c r="M362">
        <v>110.4192</v>
      </c>
    </row>
    <row r="363" spans="1:13">
      <c r="A363" t="s">
        <v>25</v>
      </c>
      <c r="B363">
        <v>4198</v>
      </c>
      <c r="C363" s="31">
        <v>45638</v>
      </c>
      <c r="D363" t="s">
        <v>79</v>
      </c>
      <c r="E363" t="s">
        <v>20</v>
      </c>
      <c r="F363" t="s">
        <v>26</v>
      </c>
      <c r="G363">
        <v>6</v>
      </c>
      <c r="H363">
        <v>279.58</v>
      </c>
      <c r="I363">
        <v>1677.48</v>
      </c>
      <c r="J363" t="s">
        <v>1279</v>
      </c>
      <c r="K363">
        <v>2024</v>
      </c>
      <c r="L363">
        <v>1509.732</v>
      </c>
      <c r="M363">
        <v>301.94639999999998</v>
      </c>
    </row>
    <row r="364" spans="1:13">
      <c r="A364" t="s">
        <v>31</v>
      </c>
      <c r="B364">
        <v>4206</v>
      </c>
      <c r="C364" s="31">
        <v>45293</v>
      </c>
      <c r="D364" t="s">
        <v>436</v>
      </c>
      <c r="E364" t="s">
        <v>11</v>
      </c>
      <c r="F364" t="s">
        <v>15</v>
      </c>
      <c r="G364">
        <v>9</v>
      </c>
      <c r="H364">
        <v>113.52</v>
      </c>
      <c r="I364">
        <v>1021.68</v>
      </c>
      <c r="J364" t="s">
        <v>1279</v>
      </c>
      <c r="K364">
        <v>2024</v>
      </c>
      <c r="L364">
        <v>919.51199999999994</v>
      </c>
      <c r="M364">
        <v>183.90239999999997</v>
      </c>
    </row>
    <row r="365" spans="1:13">
      <c r="A365" t="s">
        <v>17</v>
      </c>
      <c r="B365">
        <v>4231</v>
      </c>
      <c r="C365" s="31">
        <v>45410</v>
      </c>
      <c r="D365" t="s">
        <v>372</v>
      </c>
      <c r="E365" t="s">
        <v>14</v>
      </c>
      <c r="F365" t="s">
        <v>26</v>
      </c>
      <c r="G365">
        <v>9</v>
      </c>
      <c r="H365">
        <v>40.82</v>
      </c>
      <c r="I365">
        <v>367.38</v>
      </c>
      <c r="J365" t="s">
        <v>1279</v>
      </c>
      <c r="K365">
        <v>2024</v>
      </c>
      <c r="L365">
        <v>330.642</v>
      </c>
      <c r="M365">
        <v>66.128399999999999</v>
      </c>
    </row>
    <row r="366" spans="1:13">
      <c r="A366" t="s">
        <v>25</v>
      </c>
      <c r="B366">
        <v>4235</v>
      </c>
      <c r="C366" s="31">
        <v>45512</v>
      </c>
      <c r="D366" t="s">
        <v>132</v>
      </c>
      <c r="E366" t="s">
        <v>11</v>
      </c>
      <c r="F366" t="s">
        <v>21</v>
      </c>
      <c r="G366">
        <v>3</v>
      </c>
      <c r="H366">
        <v>253.94</v>
      </c>
      <c r="I366">
        <v>761.81999999999994</v>
      </c>
      <c r="J366" t="s">
        <v>1279</v>
      </c>
      <c r="K366">
        <v>2024</v>
      </c>
      <c r="L366">
        <v>685.63799999999992</v>
      </c>
      <c r="M366">
        <v>137.12759999999997</v>
      </c>
    </row>
    <row r="367" spans="1:13">
      <c r="A367" t="s">
        <v>17</v>
      </c>
      <c r="B367">
        <v>4256</v>
      </c>
      <c r="C367" s="31">
        <v>45103</v>
      </c>
      <c r="D367" t="s">
        <v>377</v>
      </c>
      <c r="E367" t="s">
        <v>11</v>
      </c>
      <c r="F367" t="s">
        <v>29</v>
      </c>
      <c r="G367">
        <v>6</v>
      </c>
      <c r="H367">
        <v>968.51</v>
      </c>
      <c r="I367">
        <v>5811.0599999999986</v>
      </c>
      <c r="J367" t="s">
        <v>1278</v>
      </c>
      <c r="K367">
        <v>2023</v>
      </c>
      <c r="L367">
        <v>5229.9539999999997</v>
      </c>
      <c r="M367">
        <v>1045.9907999999998</v>
      </c>
    </row>
    <row r="368" spans="1:13">
      <c r="A368" t="s">
        <v>17</v>
      </c>
      <c r="B368">
        <v>4267</v>
      </c>
      <c r="C368" s="31">
        <v>45493</v>
      </c>
      <c r="D368" t="s">
        <v>626</v>
      </c>
      <c r="E368" t="s">
        <v>20</v>
      </c>
      <c r="F368" t="s">
        <v>21</v>
      </c>
      <c r="G368">
        <v>6</v>
      </c>
      <c r="H368">
        <v>379.52</v>
      </c>
      <c r="I368">
        <v>2277.12</v>
      </c>
      <c r="J368" t="s">
        <v>1279</v>
      </c>
      <c r="K368">
        <v>2024</v>
      </c>
      <c r="L368">
        <v>2049.4079999999999</v>
      </c>
      <c r="M368">
        <v>409.88159999999999</v>
      </c>
    </row>
    <row r="369" spans="1:13">
      <c r="A369" t="s">
        <v>25</v>
      </c>
      <c r="B369">
        <v>4294</v>
      </c>
      <c r="C369" s="31">
        <v>45197</v>
      </c>
      <c r="D369" t="s">
        <v>618</v>
      </c>
      <c r="E369" t="s">
        <v>14</v>
      </c>
      <c r="F369" t="s">
        <v>15</v>
      </c>
      <c r="G369">
        <v>1</v>
      </c>
      <c r="H369">
        <v>15.7</v>
      </c>
      <c r="I369">
        <v>15.7</v>
      </c>
      <c r="J369" t="s">
        <v>1279</v>
      </c>
      <c r="K369">
        <v>2023</v>
      </c>
      <c r="L369">
        <v>14.129999999999999</v>
      </c>
      <c r="M369">
        <v>2.8259999999999996</v>
      </c>
    </row>
    <row r="370" spans="1:13">
      <c r="A370" t="s">
        <v>17</v>
      </c>
      <c r="B370">
        <v>4298</v>
      </c>
      <c r="C370" s="31">
        <v>45236</v>
      </c>
      <c r="D370" t="s">
        <v>435</v>
      </c>
      <c r="E370" t="s">
        <v>20</v>
      </c>
      <c r="F370" t="s">
        <v>18</v>
      </c>
      <c r="G370">
        <v>3</v>
      </c>
      <c r="H370">
        <v>175.81</v>
      </c>
      <c r="I370">
        <v>527.43000000000006</v>
      </c>
      <c r="J370" t="s">
        <v>1279</v>
      </c>
      <c r="K370">
        <v>2023</v>
      </c>
      <c r="L370">
        <v>474.68700000000001</v>
      </c>
      <c r="M370">
        <v>94.937400000000011</v>
      </c>
    </row>
    <row r="371" spans="1:13">
      <c r="A371" t="s">
        <v>25</v>
      </c>
      <c r="B371">
        <v>4299</v>
      </c>
      <c r="C371" s="31">
        <v>45527</v>
      </c>
      <c r="D371" t="s">
        <v>540</v>
      </c>
      <c r="E371" t="s">
        <v>14</v>
      </c>
      <c r="F371" t="s">
        <v>43</v>
      </c>
      <c r="G371">
        <v>5</v>
      </c>
      <c r="H371">
        <v>739.04</v>
      </c>
      <c r="I371">
        <v>3695.2</v>
      </c>
      <c r="J371" t="s">
        <v>1279</v>
      </c>
      <c r="K371">
        <v>2024</v>
      </c>
      <c r="L371">
        <v>3325.68</v>
      </c>
      <c r="M371">
        <v>665.13599999999997</v>
      </c>
    </row>
    <row r="372" spans="1:13">
      <c r="A372" t="s">
        <v>17</v>
      </c>
      <c r="B372">
        <v>4333</v>
      </c>
      <c r="C372" s="31">
        <v>45712</v>
      </c>
      <c r="D372" t="s">
        <v>961</v>
      </c>
      <c r="E372" t="s">
        <v>20</v>
      </c>
      <c r="F372" t="s">
        <v>12</v>
      </c>
      <c r="G372">
        <v>1</v>
      </c>
      <c r="H372">
        <v>813.65</v>
      </c>
      <c r="I372">
        <v>813.65</v>
      </c>
      <c r="J372" t="s">
        <v>1279</v>
      </c>
      <c r="K372">
        <v>2025</v>
      </c>
      <c r="L372">
        <v>732.28499999999997</v>
      </c>
      <c r="M372">
        <v>146.45699999999999</v>
      </c>
    </row>
    <row r="373" spans="1:13">
      <c r="A373" t="s">
        <v>25</v>
      </c>
      <c r="B373">
        <v>4344</v>
      </c>
      <c r="C373" s="31">
        <v>45080</v>
      </c>
      <c r="D373" t="s">
        <v>815</v>
      </c>
      <c r="E373" t="s">
        <v>20</v>
      </c>
      <c r="F373" t="s">
        <v>15</v>
      </c>
      <c r="G373">
        <v>3</v>
      </c>
      <c r="H373">
        <v>644.55999999999995</v>
      </c>
      <c r="I373">
        <v>1933.68</v>
      </c>
      <c r="J373" t="s">
        <v>1279</v>
      </c>
      <c r="K373">
        <v>2023</v>
      </c>
      <c r="L373">
        <v>1740.3119999999999</v>
      </c>
      <c r="M373">
        <v>348.06240000000003</v>
      </c>
    </row>
    <row r="374" spans="1:13">
      <c r="A374" t="s">
        <v>31</v>
      </c>
      <c r="B374">
        <v>4347</v>
      </c>
      <c r="C374" s="31">
        <v>45716</v>
      </c>
      <c r="D374" t="s">
        <v>956</v>
      </c>
      <c r="E374" t="s">
        <v>11</v>
      </c>
      <c r="F374" t="s">
        <v>29</v>
      </c>
      <c r="G374">
        <v>6</v>
      </c>
      <c r="H374">
        <v>299.89</v>
      </c>
      <c r="I374">
        <v>1799.34</v>
      </c>
      <c r="J374" t="s">
        <v>1279</v>
      </c>
      <c r="K374">
        <v>2025</v>
      </c>
      <c r="L374">
        <v>1619.4059999999999</v>
      </c>
      <c r="M374">
        <v>323.88119999999998</v>
      </c>
    </row>
    <row r="375" spans="1:13">
      <c r="A375" t="s">
        <v>31</v>
      </c>
      <c r="B375">
        <v>4349</v>
      </c>
      <c r="C375" s="31">
        <v>45236</v>
      </c>
      <c r="D375" t="s">
        <v>991</v>
      </c>
      <c r="E375" t="s">
        <v>20</v>
      </c>
      <c r="F375" t="s">
        <v>12</v>
      </c>
      <c r="G375">
        <v>7</v>
      </c>
      <c r="H375">
        <v>938.01</v>
      </c>
      <c r="I375">
        <v>6566.07</v>
      </c>
      <c r="J375" t="s">
        <v>1278</v>
      </c>
      <c r="K375">
        <v>2023</v>
      </c>
      <c r="L375">
        <v>5909.4630000000006</v>
      </c>
      <c r="M375">
        <v>1181.8925999999999</v>
      </c>
    </row>
    <row r="376" spans="1:13">
      <c r="A376" t="s">
        <v>25</v>
      </c>
      <c r="B376">
        <v>4365</v>
      </c>
      <c r="C376" s="31">
        <v>45677</v>
      </c>
      <c r="D376" t="s">
        <v>576</v>
      </c>
      <c r="E376" t="s">
        <v>20</v>
      </c>
      <c r="F376" t="s">
        <v>18</v>
      </c>
      <c r="G376">
        <v>5</v>
      </c>
      <c r="H376">
        <v>102.96</v>
      </c>
      <c r="I376">
        <v>514.79999999999995</v>
      </c>
      <c r="J376" t="s">
        <v>1279</v>
      </c>
      <c r="K376">
        <v>2025</v>
      </c>
      <c r="L376">
        <v>463.32</v>
      </c>
      <c r="M376">
        <v>92.663999999999987</v>
      </c>
    </row>
    <row r="377" spans="1:13">
      <c r="A377" t="s">
        <v>10</v>
      </c>
      <c r="B377">
        <v>4367</v>
      </c>
      <c r="C377" s="31">
        <v>45614</v>
      </c>
      <c r="D377" t="s">
        <v>91</v>
      </c>
      <c r="E377" t="s">
        <v>14</v>
      </c>
      <c r="F377" t="s">
        <v>35</v>
      </c>
      <c r="G377">
        <v>9</v>
      </c>
      <c r="H377">
        <v>901.02</v>
      </c>
      <c r="I377">
        <v>8109.18</v>
      </c>
      <c r="J377" t="s">
        <v>1278</v>
      </c>
      <c r="K377">
        <v>2024</v>
      </c>
      <c r="L377">
        <v>7298.2619999999997</v>
      </c>
      <c r="M377">
        <v>1459.6523999999999</v>
      </c>
    </row>
    <row r="378" spans="1:13">
      <c r="A378" t="s">
        <v>10</v>
      </c>
      <c r="B378">
        <v>4373</v>
      </c>
      <c r="C378" s="31">
        <v>45636</v>
      </c>
      <c r="D378" t="s">
        <v>922</v>
      </c>
      <c r="E378" t="s">
        <v>20</v>
      </c>
      <c r="F378" t="s">
        <v>43</v>
      </c>
      <c r="G378">
        <v>6</v>
      </c>
      <c r="H378">
        <v>683.43</v>
      </c>
      <c r="I378">
        <v>4100.58</v>
      </c>
      <c r="J378" t="s">
        <v>1279</v>
      </c>
      <c r="K378">
        <v>2024</v>
      </c>
      <c r="L378">
        <v>3690.5219999999999</v>
      </c>
      <c r="M378">
        <v>738.10439999999994</v>
      </c>
    </row>
    <row r="379" spans="1:13">
      <c r="A379" t="s">
        <v>10</v>
      </c>
      <c r="B379">
        <v>4375</v>
      </c>
      <c r="C379" s="31">
        <v>45067</v>
      </c>
      <c r="D379" t="s">
        <v>507</v>
      </c>
      <c r="E379" t="s">
        <v>20</v>
      </c>
      <c r="F379" t="s">
        <v>43</v>
      </c>
      <c r="G379">
        <v>8</v>
      </c>
      <c r="H379">
        <v>971.68</v>
      </c>
      <c r="I379">
        <v>7773.44</v>
      </c>
      <c r="J379" t="s">
        <v>1278</v>
      </c>
      <c r="K379">
        <v>2023</v>
      </c>
      <c r="L379">
        <v>6996.0959999999995</v>
      </c>
      <c r="M379">
        <v>1399.2191999999998</v>
      </c>
    </row>
    <row r="380" spans="1:13">
      <c r="A380" t="s">
        <v>25</v>
      </c>
      <c r="B380">
        <v>4382</v>
      </c>
      <c r="C380" s="31">
        <v>45429</v>
      </c>
      <c r="D380" t="s">
        <v>532</v>
      </c>
      <c r="E380" t="s">
        <v>14</v>
      </c>
      <c r="F380" t="s">
        <v>29</v>
      </c>
      <c r="G380">
        <v>9</v>
      </c>
      <c r="H380">
        <v>830.59</v>
      </c>
      <c r="I380">
        <v>7475.31</v>
      </c>
      <c r="J380" t="s">
        <v>1278</v>
      </c>
      <c r="K380">
        <v>2024</v>
      </c>
      <c r="L380">
        <v>6727.7790000000005</v>
      </c>
      <c r="M380">
        <v>1345.5558000000001</v>
      </c>
    </row>
    <row r="381" spans="1:13">
      <c r="A381" t="s">
        <v>10</v>
      </c>
      <c r="B381">
        <v>4385</v>
      </c>
      <c r="C381" s="31">
        <v>45047</v>
      </c>
      <c r="D381" t="s">
        <v>657</v>
      </c>
      <c r="E381" t="s">
        <v>14</v>
      </c>
      <c r="F381" t="s">
        <v>18</v>
      </c>
      <c r="G381">
        <v>4</v>
      </c>
      <c r="H381">
        <v>358.11</v>
      </c>
      <c r="I381">
        <v>1432.44</v>
      </c>
      <c r="J381" t="s">
        <v>1279</v>
      </c>
      <c r="K381">
        <v>2023</v>
      </c>
      <c r="L381">
        <v>1289.1960000000001</v>
      </c>
      <c r="M381">
        <v>257.83920000000001</v>
      </c>
    </row>
    <row r="382" spans="1:13">
      <c r="A382" t="s">
        <v>31</v>
      </c>
      <c r="B382">
        <v>4393</v>
      </c>
      <c r="C382" s="31">
        <v>45235</v>
      </c>
      <c r="D382" t="s">
        <v>965</v>
      </c>
      <c r="E382" t="s">
        <v>20</v>
      </c>
      <c r="F382" t="s">
        <v>26</v>
      </c>
      <c r="G382">
        <v>4</v>
      </c>
      <c r="H382">
        <v>928.8</v>
      </c>
      <c r="I382">
        <v>3715.2</v>
      </c>
      <c r="J382" t="s">
        <v>1279</v>
      </c>
      <c r="K382">
        <v>2023</v>
      </c>
      <c r="L382">
        <v>3343.68</v>
      </c>
      <c r="M382">
        <v>668.73599999999999</v>
      </c>
    </row>
    <row r="383" spans="1:13">
      <c r="A383" t="s">
        <v>25</v>
      </c>
      <c r="B383">
        <v>4396</v>
      </c>
      <c r="C383" s="31">
        <v>45563</v>
      </c>
      <c r="D383" t="s">
        <v>529</v>
      </c>
      <c r="E383" t="s">
        <v>20</v>
      </c>
      <c r="F383" t="s">
        <v>43</v>
      </c>
      <c r="G383">
        <v>3</v>
      </c>
      <c r="H383">
        <v>178.06</v>
      </c>
      <c r="I383">
        <v>534.18000000000006</v>
      </c>
      <c r="J383" t="s">
        <v>1279</v>
      </c>
      <c r="K383">
        <v>2024</v>
      </c>
      <c r="L383">
        <v>480.76200000000006</v>
      </c>
      <c r="M383">
        <v>96.152400000000014</v>
      </c>
    </row>
    <row r="384" spans="1:13">
      <c r="A384" t="s">
        <v>31</v>
      </c>
      <c r="B384">
        <v>4429</v>
      </c>
      <c r="C384" s="31">
        <v>45091</v>
      </c>
      <c r="D384" t="s">
        <v>284</v>
      </c>
      <c r="E384" t="s">
        <v>14</v>
      </c>
      <c r="F384" t="s">
        <v>18</v>
      </c>
      <c r="G384">
        <v>6</v>
      </c>
      <c r="H384">
        <v>681.24</v>
      </c>
      <c r="I384">
        <v>4087.44</v>
      </c>
      <c r="J384" t="s">
        <v>1279</v>
      </c>
      <c r="K384">
        <v>2023</v>
      </c>
      <c r="L384">
        <v>3678.6959999999999</v>
      </c>
      <c r="M384">
        <v>735.73919999999998</v>
      </c>
    </row>
    <row r="385" spans="1:13">
      <c r="A385" t="s">
        <v>17</v>
      </c>
      <c r="B385">
        <v>4435</v>
      </c>
      <c r="C385" s="31">
        <v>45683</v>
      </c>
      <c r="D385" t="s">
        <v>438</v>
      </c>
      <c r="E385" t="s">
        <v>14</v>
      </c>
      <c r="F385" t="s">
        <v>18</v>
      </c>
      <c r="G385">
        <v>4</v>
      </c>
      <c r="H385">
        <v>709.41</v>
      </c>
      <c r="I385">
        <v>2837.64</v>
      </c>
      <c r="J385" t="s">
        <v>1279</v>
      </c>
      <c r="K385">
        <v>2025</v>
      </c>
      <c r="L385">
        <v>2553.8759999999997</v>
      </c>
      <c r="M385">
        <v>510.77519999999998</v>
      </c>
    </row>
    <row r="386" spans="1:13">
      <c r="A386" t="s">
        <v>10</v>
      </c>
      <c r="B386">
        <v>4449</v>
      </c>
      <c r="C386" s="31">
        <v>45436</v>
      </c>
      <c r="D386" t="s">
        <v>379</v>
      </c>
      <c r="E386" t="s">
        <v>20</v>
      </c>
      <c r="F386" t="s">
        <v>26</v>
      </c>
      <c r="G386">
        <v>8</v>
      </c>
      <c r="H386">
        <v>869.94</v>
      </c>
      <c r="I386">
        <v>6959.52</v>
      </c>
      <c r="J386" t="s">
        <v>1278</v>
      </c>
      <c r="K386">
        <v>2024</v>
      </c>
      <c r="L386">
        <v>6263.5680000000002</v>
      </c>
      <c r="M386">
        <v>1252.7136</v>
      </c>
    </row>
    <row r="387" spans="1:13">
      <c r="A387" t="s">
        <v>31</v>
      </c>
      <c r="B387">
        <v>4451</v>
      </c>
      <c r="C387" s="31">
        <v>45025</v>
      </c>
      <c r="D387" t="s">
        <v>289</v>
      </c>
      <c r="E387" t="s">
        <v>14</v>
      </c>
      <c r="F387" t="s">
        <v>12</v>
      </c>
      <c r="G387">
        <v>1</v>
      </c>
      <c r="H387">
        <v>661.87</v>
      </c>
      <c r="I387">
        <v>661.87</v>
      </c>
      <c r="J387" t="s">
        <v>1279</v>
      </c>
      <c r="K387">
        <v>2023</v>
      </c>
      <c r="L387">
        <v>595.68299999999999</v>
      </c>
      <c r="M387">
        <v>119.1366</v>
      </c>
    </row>
    <row r="388" spans="1:13">
      <c r="A388" t="s">
        <v>10</v>
      </c>
      <c r="B388">
        <v>4461</v>
      </c>
      <c r="C388" s="31">
        <v>45101</v>
      </c>
      <c r="D388" t="s">
        <v>728</v>
      </c>
      <c r="E388" t="s">
        <v>11</v>
      </c>
      <c r="F388" t="s">
        <v>21</v>
      </c>
      <c r="G388">
        <v>9</v>
      </c>
      <c r="H388">
        <v>727.1</v>
      </c>
      <c r="I388">
        <v>6543.9000000000005</v>
      </c>
      <c r="J388" t="s">
        <v>1278</v>
      </c>
      <c r="K388">
        <v>2023</v>
      </c>
      <c r="L388">
        <v>5889.51</v>
      </c>
      <c r="M388">
        <v>1177.902</v>
      </c>
    </row>
    <row r="389" spans="1:13">
      <c r="A389" t="s">
        <v>25</v>
      </c>
      <c r="B389">
        <v>4470</v>
      </c>
      <c r="C389" s="31">
        <v>45691</v>
      </c>
      <c r="D389" t="s">
        <v>880</v>
      </c>
      <c r="E389" t="s">
        <v>20</v>
      </c>
      <c r="F389" t="s">
        <v>43</v>
      </c>
      <c r="G389">
        <v>6</v>
      </c>
      <c r="H389">
        <v>539.96</v>
      </c>
      <c r="I389">
        <v>3239.76</v>
      </c>
      <c r="J389" t="s">
        <v>1279</v>
      </c>
      <c r="K389">
        <v>2025</v>
      </c>
      <c r="L389">
        <v>2915.7840000000006</v>
      </c>
      <c r="M389">
        <v>583.15679999999998</v>
      </c>
    </row>
    <row r="390" spans="1:13">
      <c r="A390" t="s">
        <v>25</v>
      </c>
      <c r="B390">
        <v>4476</v>
      </c>
      <c r="C390" s="31">
        <v>45210</v>
      </c>
      <c r="D390" t="s">
        <v>191</v>
      </c>
      <c r="E390" t="s">
        <v>14</v>
      </c>
      <c r="F390" t="s">
        <v>18</v>
      </c>
      <c r="G390">
        <v>2</v>
      </c>
      <c r="H390">
        <v>34.159999999999997</v>
      </c>
      <c r="I390">
        <v>68.319999999999993</v>
      </c>
      <c r="J390" t="s">
        <v>1279</v>
      </c>
      <c r="K390">
        <v>2023</v>
      </c>
      <c r="L390">
        <v>61.487999999999992</v>
      </c>
      <c r="M390">
        <v>12.297599999999999</v>
      </c>
    </row>
    <row r="391" spans="1:13">
      <c r="A391" t="s">
        <v>31</v>
      </c>
      <c r="B391">
        <v>4481</v>
      </c>
      <c r="C391" s="31">
        <v>45284</v>
      </c>
      <c r="D391" t="s">
        <v>518</v>
      </c>
      <c r="E391" t="s">
        <v>14</v>
      </c>
      <c r="F391" t="s">
        <v>15</v>
      </c>
      <c r="G391">
        <v>6</v>
      </c>
      <c r="H391">
        <v>397.17</v>
      </c>
      <c r="I391">
        <v>2383.02</v>
      </c>
      <c r="J391" t="s">
        <v>1279</v>
      </c>
      <c r="K391">
        <v>2023</v>
      </c>
      <c r="L391">
        <v>2144.7180000000003</v>
      </c>
      <c r="M391">
        <v>428.9436</v>
      </c>
    </row>
    <row r="392" spans="1:13">
      <c r="A392" t="s">
        <v>17</v>
      </c>
      <c r="B392">
        <v>4482</v>
      </c>
      <c r="C392" s="31">
        <v>45107</v>
      </c>
      <c r="D392" t="s">
        <v>501</v>
      </c>
      <c r="E392" t="s">
        <v>11</v>
      </c>
      <c r="F392" t="s">
        <v>15</v>
      </c>
      <c r="G392">
        <v>2</v>
      </c>
      <c r="H392">
        <v>735.78</v>
      </c>
      <c r="I392">
        <v>1471.56</v>
      </c>
      <c r="J392" t="s">
        <v>1279</v>
      </c>
      <c r="K392">
        <v>2023</v>
      </c>
      <c r="L392">
        <v>1324.404</v>
      </c>
      <c r="M392">
        <v>264.88079999999997</v>
      </c>
    </row>
    <row r="393" spans="1:13">
      <c r="A393" t="s">
        <v>25</v>
      </c>
      <c r="B393">
        <v>4485</v>
      </c>
      <c r="C393" s="31">
        <v>45657</v>
      </c>
      <c r="D393" t="s">
        <v>95</v>
      </c>
      <c r="E393" t="s">
        <v>11</v>
      </c>
      <c r="F393" t="s">
        <v>43</v>
      </c>
      <c r="G393">
        <v>7</v>
      </c>
      <c r="H393">
        <v>668.39</v>
      </c>
      <c r="I393">
        <v>4678.7299999999996</v>
      </c>
      <c r="J393" t="s">
        <v>1279</v>
      </c>
      <c r="K393">
        <v>2024</v>
      </c>
      <c r="L393">
        <v>4210.857</v>
      </c>
      <c r="M393">
        <v>842.17139999999984</v>
      </c>
    </row>
    <row r="394" spans="1:13">
      <c r="A394" t="s">
        <v>10</v>
      </c>
      <c r="B394">
        <v>4499</v>
      </c>
      <c r="C394" s="31">
        <v>45341</v>
      </c>
      <c r="D394" t="s">
        <v>900</v>
      </c>
      <c r="E394" t="s">
        <v>20</v>
      </c>
      <c r="F394" t="s">
        <v>12</v>
      </c>
      <c r="G394">
        <v>2</v>
      </c>
      <c r="H394">
        <v>787.17</v>
      </c>
      <c r="I394">
        <v>1574.34</v>
      </c>
      <c r="J394" t="s">
        <v>1279</v>
      </c>
      <c r="K394">
        <v>2024</v>
      </c>
      <c r="L394">
        <v>1416.9059999999999</v>
      </c>
      <c r="M394">
        <v>283.38119999999998</v>
      </c>
    </row>
    <row r="395" spans="1:13">
      <c r="A395" t="s">
        <v>10</v>
      </c>
      <c r="B395">
        <v>4505</v>
      </c>
      <c r="C395" s="31">
        <v>45686</v>
      </c>
      <c r="D395" t="s">
        <v>538</v>
      </c>
      <c r="E395" t="s">
        <v>14</v>
      </c>
      <c r="F395" t="s">
        <v>26</v>
      </c>
      <c r="G395">
        <v>5</v>
      </c>
      <c r="H395">
        <v>175.94</v>
      </c>
      <c r="I395">
        <v>879.7</v>
      </c>
      <c r="J395" t="s">
        <v>1279</v>
      </c>
      <c r="K395">
        <v>2025</v>
      </c>
      <c r="L395">
        <v>791.73</v>
      </c>
      <c r="M395">
        <v>158.346</v>
      </c>
    </row>
    <row r="396" spans="1:13">
      <c r="A396" t="s">
        <v>10</v>
      </c>
      <c r="B396">
        <v>4511</v>
      </c>
      <c r="C396" s="31">
        <v>45351</v>
      </c>
      <c r="D396" t="s">
        <v>428</v>
      </c>
      <c r="E396" t="s">
        <v>20</v>
      </c>
      <c r="F396" t="s">
        <v>18</v>
      </c>
      <c r="G396">
        <v>3</v>
      </c>
      <c r="H396">
        <v>87.79</v>
      </c>
      <c r="I396">
        <v>263.37</v>
      </c>
      <c r="J396" t="s">
        <v>1279</v>
      </c>
      <c r="K396">
        <v>2024</v>
      </c>
      <c r="L396">
        <v>237.03300000000002</v>
      </c>
      <c r="M396">
        <v>47.406599999999997</v>
      </c>
    </row>
    <row r="397" spans="1:13">
      <c r="A397" t="s">
        <v>10</v>
      </c>
      <c r="B397">
        <v>4524</v>
      </c>
      <c r="C397" s="31">
        <v>45623</v>
      </c>
      <c r="D397" t="s">
        <v>1003</v>
      </c>
      <c r="E397" t="s">
        <v>11</v>
      </c>
      <c r="F397" t="s">
        <v>26</v>
      </c>
      <c r="G397">
        <v>9</v>
      </c>
      <c r="H397">
        <v>513.28</v>
      </c>
      <c r="I397">
        <v>4619.5200000000004</v>
      </c>
      <c r="J397" t="s">
        <v>1279</v>
      </c>
      <c r="K397">
        <v>2024</v>
      </c>
      <c r="L397">
        <v>4157.5680000000002</v>
      </c>
      <c r="M397">
        <v>831.5136</v>
      </c>
    </row>
    <row r="398" spans="1:13">
      <c r="A398" t="s">
        <v>17</v>
      </c>
      <c r="B398">
        <v>4530</v>
      </c>
      <c r="C398" s="31">
        <v>45037</v>
      </c>
      <c r="D398" t="s">
        <v>610</v>
      </c>
      <c r="E398" t="s">
        <v>14</v>
      </c>
      <c r="F398" t="s">
        <v>15</v>
      </c>
      <c r="G398">
        <v>5</v>
      </c>
      <c r="H398">
        <v>670.92</v>
      </c>
      <c r="I398">
        <v>3354.6</v>
      </c>
      <c r="J398" t="s">
        <v>1279</v>
      </c>
      <c r="K398">
        <v>2023</v>
      </c>
      <c r="L398">
        <v>3019.14</v>
      </c>
      <c r="M398">
        <v>603.82799999999997</v>
      </c>
    </row>
    <row r="399" spans="1:13">
      <c r="A399" t="s">
        <v>31</v>
      </c>
      <c r="B399">
        <v>4531</v>
      </c>
      <c r="C399" s="31">
        <v>45544</v>
      </c>
      <c r="D399" t="s">
        <v>694</v>
      </c>
      <c r="E399" t="s">
        <v>14</v>
      </c>
      <c r="F399" t="s">
        <v>29</v>
      </c>
      <c r="G399">
        <v>1</v>
      </c>
      <c r="H399">
        <v>901.02</v>
      </c>
      <c r="I399">
        <v>901.02</v>
      </c>
      <c r="J399" t="s">
        <v>1279</v>
      </c>
      <c r="K399">
        <v>2024</v>
      </c>
      <c r="L399">
        <v>810.91800000000001</v>
      </c>
      <c r="M399">
        <v>162.18359999999998</v>
      </c>
    </row>
    <row r="400" spans="1:13">
      <c r="A400" t="s">
        <v>10</v>
      </c>
      <c r="B400">
        <v>4541</v>
      </c>
      <c r="C400" s="31">
        <v>45588</v>
      </c>
      <c r="D400" t="s">
        <v>911</v>
      </c>
      <c r="E400" t="s">
        <v>14</v>
      </c>
      <c r="F400" t="s">
        <v>12</v>
      </c>
      <c r="G400">
        <v>9</v>
      </c>
      <c r="H400">
        <v>466.86</v>
      </c>
      <c r="I400">
        <v>4201.74</v>
      </c>
      <c r="J400" t="s">
        <v>1279</v>
      </c>
      <c r="K400">
        <v>2024</v>
      </c>
      <c r="L400">
        <v>3781.5660000000003</v>
      </c>
      <c r="M400">
        <v>756.31319999999994</v>
      </c>
    </row>
    <row r="401" spans="1:13">
      <c r="A401" t="s">
        <v>25</v>
      </c>
      <c r="B401">
        <v>4545</v>
      </c>
      <c r="C401" s="31">
        <v>45389</v>
      </c>
      <c r="D401" t="s">
        <v>418</v>
      </c>
      <c r="E401" t="s">
        <v>14</v>
      </c>
      <c r="F401" t="s">
        <v>18</v>
      </c>
      <c r="G401">
        <v>3</v>
      </c>
      <c r="H401">
        <v>503.9</v>
      </c>
      <c r="I401">
        <v>1511.7</v>
      </c>
      <c r="J401" t="s">
        <v>1279</v>
      </c>
      <c r="K401">
        <v>2024</v>
      </c>
      <c r="L401">
        <v>1360.53</v>
      </c>
      <c r="M401">
        <v>272.10599999999999</v>
      </c>
    </row>
    <row r="402" spans="1:13">
      <c r="A402" t="s">
        <v>17</v>
      </c>
      <c r="B402">
        <v>4547</v>
      </c>
      <c r="C402" s="31">
        <v>45315</v>
      </c>
      <c r="D402" t="s">
        <v>55</v>
      </c>
      <c r="E402" t="s">
        <v>20</v>
      </c>
      <c r="F402" t="s">
        <v>12</v>
      </c>
      <c r="G402">
        <v>7</v>
      </c>
      <c r="H402">
        <v>275.38</v>
      </c>
      <c r="I402">
        <v>1927.66</v>
      </c>
      <c r="J402" t="s">
        <v>1279</v>
      </c>
      <c r="K402">
        <v>2024</v>
      </c>
      <c r="L402">
        <v>1734.894</v>
      </c>
      <c r="M402">
        <v>346.97879999999998</v>
      </c>
    </row>
    <row r="403" spans="1:13">
      <c r="A403" t="s">
        <v>31</v>
      </c>
      <c r="B403">
        <v>4576</v>
      </c>
      <c r="C403" s="31">
        <v>45346</v>
      </c>
      <c r="D403" t="s">
        <v>275</v>
      </c>
      <c r="E403" t="s">
        <v>14</v>
      </c>
      <c r="F403" t="s">
        <v>12</v>
      </c>
      <c r="G403">
        <v>1</v>
      </c>
      <c r="H403">
        <v>227.98</v>
      </c>
      <c r="I403">
        <v>227.98</v>
      </c>
      <c r="J403" t="s">
        <v>1279</v>
      </c>
      <c r="K403">
        <v>2024</v>
      </c>
      <c r="L403">
        <v>205.18199999999999</v>
      </c>
      <c r="M403">
        <v>41.036399999999993</v>
      </c>
    </row>
    <row r="404" spans="1:13">
      <c r="A404" t="s">
        <v>25</v>
      </c>
      <c r="B404">
        <v>4577</v>
      </c>
      <c r="C404" s="31">
        <v>45109</v>
      </c>
      <c r="D404" t="s">
        <v>72</v>
      </c>
      <c r="E404" t="s">
        <v>20</v>
      </c>
      <c r="F404" t="s">
        <v>35</v>
      </c>
      <c r="G404">
        <v>2</v>
      </c>
      <c r="H404">
        <v>637.14</v>
      </c>
      <c r="I404">
        <v>1274.28</v>
      </c>
      <c r="J404" t="s">
        <v>1279</v>
      </c>
      <c r="K404">
        <v>2023</v>
      </c>
      <c r="L404">
        <v>1146.8520000000001</v>
      </c>
      <c r="M404">
        <v>229.37039999999999</v>
      </c>
    </row>
    <row r="405" spans="1:13">
      <c r="A405" t="s">
        <v>10</v>
      </c>
      <c r="B405">
        <v>4578</v>
      </c>
      <c r="C405" s="31">
        <v>45125</v>
      </c>
      <c r="D405" t="s">
        <v>611</v>
      </c>
      <c r="E405" t="s">
        <v>14</v>
      </c>
      <c r="F405" t="s">
        <v>26</v>
      </c>
      <c r="G405">
        <v>3</v>
      </c>
      <c r="H405">
        <v>809.77</v>
      </c>
      <c r="I405">
        <v>2429.31</v>
      </c>
      <c r="J405" t="s">
        <v>1279</v>
      </c>
      <c r="K405">
        <v>2023</v>
      </c>
      <c r="L405">
        <v>2186.3789999999999</v>
      </c>
      <c r="M405">
        <v>437.27579999999995</v>
      </c>
    </row>
    <row r="406" spans="1:13">
      <c r="A406" t="s">
        <v>31</v>
      </c>
      <c r="B406">
        <v>4594</v>
      </c>
      <c r="C406" s="31">
        <v>45194</v>
      </c>
      <c r="D406" t="s">
        <v>677</v>
      </c>
      <c r="E406" t="s">
        <v>11</v>
      </c>
      <c r="F406" t="s">
        <v>29</v>
      </c>
      <c r="G406">
        <v>8</v>
      </c>
      <c r="H406">
        <v>571.64</v>
      </c>
      <c r="I406">
        <v>4573.12</v>
      </c>
      <c r="J406" t="s">
        <v>1279</v>
      </c>
      <c r="K406">
        <v>2023</v>
      </c>
      <c r="L406">
        <v>4115.808</v>
      </c>
      <c r="M406">
        <v>823.16159999999991</v>
      </c>
    </row>
    <row r="407" spans="1:13">
      <c r="A407" t="s">
        <v>17</v>
      </c>
      <c r="B407">
        <v>4601</v>
      </c>
      <c r="C407" s="31">
        <v>45177</v>
      </c>
      <c r="D407" t="s">
        <v>380</v>
      </c>
      <c r="E407" t="s">
        <v>14</v>
      </c>
      <c r="F407" t="s">
        <v>26</v>
      </c>
      <c r="G407">
        <v>5</v>
      </c>
      <c r="H407">
        <v>778.83</v>
      </c>
      <c r="I407">
        <v>3894.15</v>
      </c>
      <c r="J407" t="s">
        <v>1279</v>
      </c>
      <c r="K407">
        <v>2023</v>
      </c>
      <c r="L407">
        <v>3504.7350000000001</v>
      </c>
      <c r="M407">
        <v>700.947</v>
      </c>
    </row>
    <row r="408" spans="1:13">
      <c r="A408" t="s">
        <v>25</v>
      </c>
      <c r="B408">
        <v>4602</v>
      </c>
      <c r="C408" s="31">
        <v>45295</v>
      </c>
      <c r="D408" t="s">
        <v>448</v>
      </c>
      <c r="E408" t="s">
        <v>20</v>
      </c>
      <c r="F408" t="s">
        <v>29</v>
      </c>
      <c r="G408">
        <v>9</v>
      </c>
      <c r="H408">
        <v>816.68</v>
      </c>
      <c r="I408">
        <v>7350.12</v>
      </c>
      <c r="J408" t="s">
        <v>1278</v>
      </c>
      <c r="K408">
        <v>2024</v>
      </c>
      <c r="L408">
        <v>6615.1079999999993</v>
      </c>
      <c r="M408">
        <v>1323.0216</v>
      </c>
    </row>
    <row r="409" spans="1:13">
      <c r="A409" t="s">
        <v>25</v>
      </c>
      <c r="B409">
        <v>4603</v>
      </c>
      <c r="C409" s="31">
        <v>45278</v>
      </c>
      <c r="D409" t="s">
        <v>718</v>
      </c>
      <c r="E409" t="s">
        <v>11</v>
      </c>
      <c r="F409" t="s">
        <v>43</v>
      </c>
      <c r="G409">
        <v>3</v>
      </c>
      <c r="H409">
        <v>987.91</v>
      </c>
      <c r="I409">
        <v>2963.73</v>
      </c>
      <c r="J409" t="s">
        <v>1279</v>
      </c>
      <c r="K409">
        <v>2023</v>
      </c>
      <c r="L409">
        <v>2667.357</v>
      </c>
      <c r="M409">
        <v>533.47140000000002</v>
      </c>
    </row>
    <row r="410" spans="1:13">
      <c r="A410" t="s">
        <v>10</v>
      </c>
      <c r="B410">
        <v>4610</v>
      </c>
      <c r="C410" s="31">
        <v>45629</v>
      </c>
      <c r="D410" t="s">
        <v>919</v>
      </c>
      <c r="E410" t="s">
        <v>14</v>
      </c>
      <c r="F410" t="s">
        <v>15</v>
      </c>
      <c r="G410">
        <v>5</v>
      </c>
      <c r="H410">
        <v>158.66999999999999</v>
      </c>
      <c r="I410">
        <v>793.34999999999991</v>
      </c>
      <c r="J410" t="s">
        <v>1279</v>
      </c>
      <c r="K410">
        <v>2024</v>
      </c>
      <c r="L410">
        <v>714.01499999999999</v>
      </c>
      <c r="M410">
        <v>142.80299999999997</v>
      </c>
    </row>
    <row r="411" spans="1:13">
      <c r="A411" t="s">
        <v>31</v>
      </c>
      <c r="B411">
        <v>4630</v>
      </c>
      <c r="C411" s="31">
        <v>45156</v>
      </c>
      <c r="D411" t="s">
        <v>103</v>
      </c>
      <c r="E411" t="s">
        <v>20</v>
      </c>
      <c r="F411" t="s">
        <v>21</v>
      </c>
      <c r="G411">
        <v>8</v>
      </c>
      <c r="H411">
        <v>740.65</v>
      </c>
      <c r="I411">
        <v>5925.2</v>
      </c>
      <c r="J411" t="s">
        <v>1278</v>
      </c>
      <c r="K411">
        <v>2023</v>
      </c>
      <c r="L411">
        <v>5332.68</v>
      </c>
      <c r="M411">
        <v>1066.5359999999998</v>
      </c>
    </row>
    <row r="412" spans="1:13">
      <c r="A412" t="s">
        <v>31</v>
      </c>
      <c r="B412">
        <v>4637</v>
      </c>
      <c r="C412" s="31">
        <v>45742</v>
      </c>
      <c r="D412" t="s">
        <v>325</v>
      </c>
      <c r="E412" t="s">
        <v>11</v>
      </c>
      <c r="F412" t="s">
        <v>29</v>
      </c>
      <c r="G412">
        <v>6</v>
      </c>
      <c r="H412">
        <v>111.48</v>
      </c>
      <c r="I412">
        <v>668.88</v>
      </c>
      <c r="J412" t="s">
        <v>1279</v>
      </c>
      <c r="K412">
        <v>2025</v>
      </c>
      <c r="L412">
        <v>601.99200000000008</v>
      </c>
      <c r="M412">
        <v>120.3984</v>
      </c>
    </row>
    <row r="413" spans="1:13">
      <c r="A413" t="s">
        <v>25</v>
      </c>
      <c r="B413">
        <v>4640</v>
      </c>
      <c r="C413" s="31">
        <v>45322</v>
      </c>
      <c r="D413" t="s">
        <v>907</v>
      </c>
      <c r="E413" t="s">
        <v>11</v>
      </c>
      <c r="F413" t="s">
        <v>15</v>
      </c>
      <c r="G413">
        <v>8</v>
      </c>
      <c r="H413">
        <v>262.12</v>
      </c>
      <c r="I413">
        <v>2096.96</v>
      </c>
      <c r="J413" t="s">
        <v>1279</v>
      </c>
      <c r="K413">
        <v>2024</v>
      </c>
      <c r="L413">
        <v>1887.2640000000001</v>
      </c>
      <c r="M413">
        <v>377.45279999999997</v>
      </c>
    </row>
    <row r="414" spans="1:13">
      <c r="A414" t="s">
        <v>17</v>
      </c>
      <c r="B414">
        <v>4646</v>
      </c>
      <c r="C414" s="31">
        <v>45138</v>
      </c>
      <c r="D414" t="s">
        <v>572</v>
      </c>
      <c r="E414" t="s">
        <v>14</v>
      </c>
      <c r="F414" t="s">
        <v>18</v>
      </c>
      <c r="G414">
        <v>3</v>
      </c>
      <c r="H414">
        <v>707.63</v>
      </c>
      <c r="I414">
        <v>2122.89</v>
      </c>
      <c r="J414" t="s">
        <v>1279</v>
      </c>
      <c r="K414">
        <v>2023</v>
      </c>
      <c r="L414">
        <v>1910.6009999999999</v>
      </c>
      <c r="M414">
        <v>382.12019999999995</v>
      </c>
    </row>
    <row r="415" spans="1:13">
      <c r="A415" t="s">
        <v>31</v>
      </c>
      <c r="B415">
        <v>4658</v>
      </c>
      <c r="C415" s="31">
        <v>45340</v>
      </c>
      <c r="D415" t="s">
        <v>707</v>
      </c>
      <c r="E415" t="s">
        <v>14</v>
      </c>
      <c r="F415" t="s">
        <v>35</v>
      </c>
      <c r="G415">
        <v>8</v>
      </c>
      <c r="H415">
        <v>739.51</v>
      </c>
      <c r="I415">
        <v>5916.08</v>
      </c>
      <c r="J415" t="s">
        <v>1278</v>
      </c>
      <c r="K415">
        <v>2024</v>
      </c>
      <c r="L415">
        <v>5324.4719999999998</v>
      </c>
      <c r="M415">
        <v>1064.8943999999999</v>
      </c>
    </row>
    <row r="416" spans="1:13">
      <c r="A416" t="s">
        <v>25</v>
      </c>
      <c r="B416">
        <v>4660</v>
      </c>
      <c r="C416" s="31">
        <v>45382</v>
      </c>
      <c r="D416" t="s">
        <v>825</v>
      </c>
      <c r="E416" t="s">
        <v>14</v>
      </c>
      <c r="F416" t="s">
        <v>35</v>
      </c>
      <c r="G416">
        <v>8</v>
      </c>
      <c r="H416">
        <v>154.91</v>
      </c>
      <c r="I416">
        <v>1239.28</v>
      </c>
      <c r="J416" t="s">
        <v>1279</v>
      </c>
      <c r="K416">
        <v>2024</v>
      </c>
      <c r="L416">
        <v>1115.3520000000001</v>
      </c>
      <c r="M416">
        <v>223.07039999999998</v>
      </c>
    </row>
    <row r="417" spans="1:13">
      <c r="A417" t="s">
        <v>17</v>
      </c>
      <c r="B417">
        <v>4666</v>
      </c>
      <c r="C417" s="31">
        <v>45573</v>
      </c>
      <c r="D417" t="s">
        <v>430</v>
      </c>
      <c r="E417" t="s">
        <v>14</v>
      </c>
      <c r="F417" t="s">
        <v>35</v>
      </c>
      <c r="G417">
        <v>3</v>
      </c>
      <c r="H417">
        <v>141.38999999999999</v>
      </c>
      <c r="I417">
        <v>424.17</v>
      </c>
      <c r="J417" t="s">
        <v>1279</v>
      </c>
      <c r="K417">
        <v>2024</v>
      </c>
      <c r="L417">
        <v>381.75299999999999</v>
      </c>
      <c r="M417">
        <v>76.3506</v>
      </c>
    </row>
    <row r="418" spans="1:13">
      <c r="A418" t="s">
        <v>25</v>
      </c>
      <c r="B418">
        <v>4669</v>
      </c>
      <c r="C418" s="31">
        <v>45234</v>
      </c>
      <c r="D418" t="s">
        <v>775</v>
      </c>
      <c r="E418" t="s">
        <v>11</v>
      </c>
      <c r="F418" t="s">
        <v>18</v>
      </c>
      <c r="G418">
        <v>6</v>
      </c>
      <c r="H418">
        <v>843.61</v>
      </c>
      <c r="I418">
        <v>5061.66</v>
      </c>
      <c r="J418" t="s">
        <v>1278</v>
      </c>
      <c r="K418">
        <v>2023</v>
      </c>
      <c r="L418">
        <v>4555.4940000000006</v>
      </c>
      <c r="M418">
        <v>911.09879999999998</v>
      </c>
    </row>
    <row r="419" spans="1:13">
      <c r="A419" t="s">
        <v>17</v>
      </c>
      <c r="B419">
        <v>4670</v>
      </c>
      <c r="C419" s="31">
        <v>45314</v>
      </c>
      <c r="D419" t="s">
        <v>789</v>
      </c>
      <c r="E419" t="s">
        <v>14</v>
      </c>
      <c r="F419" t="s">
        <v>35</v>
      </c>
      <c r="G419">
        <v>4</v>
      </c>
      <c r="H419">
        <v>937.59</v>
      </c>
      <c r="I419">
        <v>3750.36</v>
      </c>
      <c r="J419" t="s">
        <v>1279</v>
      </c>
      <c r="K419">
        <v>2024</v>
      </c>
      <c r="L419">
        <v>3375.3240000000001</v>
      </c>
      <c r="M419">
        <v>675.06479999999999</v>
      </c>
    </row>
    <row r="420" spans="1:13">
      <c r="A420" t="s">
        <v>10</v>
      </c>
      <c r="B420">
        <v>4678</v>
      </c>
      <c r="C420" s="31">
        <v>45415</v>
      </c>
      <c r="D420" t="s">
        <v>32</v>
      </c>
      <c r="E420" t="s">
        <v>11</v>
      </c>
      <c r="F420" t="s">
        <v>26</v>
      </c>
      <c r="G420">
        <v>8</v>
      </c>
      <c r="H420">
        <v>725.04</v>
      </c>
      <c r="I420">
        <v>5800.32</v>
      </c>
      <c r="J420" t="s">
        <v>1278</v>
      </c>
      <c r="K420">
        <v>2024</v>
      </c>
      <c r="L420">
        <v>5220.2879999999996</v>
      </c>
      <c r="M420">
        <v>1044.0575999999999</v>
      </c>
    </row>
    <row r="421" spans="1:13">
      <c r="A421" t="s">
        <v>10</v>
      </c>
      <c r="B421">
        <v>4686</v>
      </c>
      <c r="C421" s="31">
        <v>45062</v>
      </c>
      <c r="D421" t="s">
        <v>278</v>
      </c>
      <c r="E421" t="s">
        <v>20</v>
      </c>
      <c r="F421" t="s">
        <v>26</v>
      </c>
      <c r="G421">
        <v>6</v>
      </c>
      <c r="H421">
        <v>852.69</v>
      </c>
      <c r="I421">
        <v>5116.1400000000003</v>
      </c>
      <c r="J421" t="s">
        <v>1278</v>
      </c>
      <c r="K421">
        <v>2023</v>
      </c>
      <c r="L421">
        <v>4604.5259999999998</v>
      </c>
      <c r="M421">
        <v>920.90520000000004</v>
      </c>
    </row>
    <row r="422" spans="1:13">
      <c r="A422" t="s">
        <v>17</v>
      </c>
      <c r="B422">
        <v>4690</v>
      </c>
      <c r="C422" s="31">
        <v>45685</v>
      </c>
      <c r="D422" t="s">
        <v>16</v>
      </c>
      <c r="E422" t="s">
        <v>14</v>
      </c>
      <c r="F422" t="s">
        <v>18</v>
      </c>
      <c r="G422">
        <v>8</v>
      </c>
      <c r="H422">
        <v>29.51</v>
      </c>
      <c r="I422">
        <v>236.08</v>
      </c>
      <c r="J422" t="s">
        <v>1279</v>
      </c>
      <c r="K422">
        <v>2025</v>
      </c>
      <c r="L422">
        <v>212.47200000000001</v>
      </c>
      <c r="M422">
        <v>42.494399999999999</v>
      </c>
    </row>
    <row r="423" spans="1:13">
      <c r="A423" t="s">
        <v>17</v>
      </c>
      <c r="B423">
        <v>4706</v>
      </c>
      <c r="C423" s="31">
        <v>45633</v>
      </c>
      <c r="D423" t="s">
        <v>450</v>
      </c>
      <c r="E423" t="s">
        <v>11</v>
      </c>
      <c r="F423" t="s">
        <v>26</v>
      </c>
      <c r="G423">
        <v>3</v>
      </c>
      <c r="H423">
        <v>895.87</v>
      </c>
      <c r="I423">
        <v>2687.61</v>
      </c>
      <c r="J423" t="s">
        <v>1279</v>
      </c>
      <c r="K423">
        <v>2024</v>
      </c>
      <c r="L423">
        <v>2418.8490000000002</v>
      </c>
      <c r="M423">
        <v>483.76980000000003</v>
      </c>
    </row>
    <row r="424" spans="1:13">
      <c r="A424" t="s">
        <v>31</v>
      </c>
      <c r="B424">
        <v>4727</v>
      </c>
      <c r="C424" s="31">
        <v>45141</v>
      </c>
      <c r="D424" t="s">
        <v>954</v>
      </c>
      <c r="E424" t="s">
        <v>11</v>
      </c>
      <c r="F424" t="s">
        <v>18</v>
      </c>
      <c r="G424">
        <v>1</v>
      </c>
      <c r="H424">
        <v>968.8</v>
      </c>
      <c r="I424">
        <v>968.8</v>
      </c>
      <c r="J424" t="s">
        <v>1279</v>
      </c>
      <c r="K424">
        <v>2023</v>
      </c>
      <c r="L424">
        <v>871.92</v>
      </c>
      <c r="M424">
        <v>174.38399999999999</v>
      </c>
    </row>
    <row r="425" spans="1:13">
      <c r="A425" t="s">
        <v>25</v>
      </c>
      <c r="B425">
        <v>4728</v>
      </c>
      <c r="C425" s="31">
        <v>45084</v>
      </c>
      <c r="D425" t="s">
        <v>945</v>
      </c>
      <c r="E425" t="s">
        <v>20</v>
      </c>
      <c r="F425" t="s">
        <v>18</v>
      </c>
      <c r="G425">
        <v>3</v>
      </c>
      <c r="H425">
        <v>628.41999999999996</v>
      </c>
      <c r="I425">
        <v>1885.26</v>
      </c>
      <c r="J425" t="s">
        <v>1279</v>
      </c>
      <c r="K425">
        <v>2023</v>
      </c>
      <c r="L425">
        <v>1696.7339999999999</v>
      </c>
      <c r="M425">
        <v>339.34679999999997</v>
      </c>
    </row>
    <row r="426" spans="1:13">
      <c r="A426" t="s">
        <v>25</v>
      </c>
      <c r="B426">
        <v>4729</v>
      </c>
      <c r="C426" s="31">
        <v>45422</v>
      </c>
      <c r="D426" t="s">
        <v>561</v>
      </c>
      <c r="E426" t="s">
        <v>11</v>
      </c>
      <c r="F426" t="s">
        <v>43</v>
      </c>
      <c r="G426">
        <v>4</v>
      </c>
      <c r="H426">
        <v>965.47</v>
      </c>
      <c r="I426">
        <v>3861.88</v>
      </c>
      <c r="J426" t="s">
        <v>1279</v>
      </c>
      <c r="K426">
        <v>2024</v>
      </c>
      <c r="L426">
        <v>3475.692</v>
      </c>
      <c r="M426">
        <v>695.13840000000005</v>
      </c>
    </row>
    <row r="427" spans="1:13">
      <c r="A427" t="s">
        <v>25</v>
      </c>
      <c r="B427">
        <v>4733</v>
      </c>
      <c r="C427" s="31">
        <v>45313</v>
      </c>
      <c r="D427" t="s">
        <v>227</v>
      </c>
      <c r="E427" t="s">
        <v>14</v>
      </c>
      <c r="F427" t="s">
        <v>29</v>
      </c>
      <c r="G427">
        <v>3</v>
      </c>
      <c r="H427">
        <v>472.73</v>
      </c>
      <c r="I427">
        <v>1418.19</v>
      </c>
      <c r="J427" t="s">
        <v>1279</v>
      </c>
      <c r="K427">
        <v>2024</v>
      </c>
      <c r="L427">
        <v>1276.3710000000001</v>
      </c>
      <c r="M427">
        <v>255.27420000000001</v>
      </c>
    </row>
    <row r="428" spans="1:13">
      <c r="A428" t="s">
        <v>17</v>
      </c>
      <c r="B428">
        <v>4738</v>
      </c>
      <c r="C428" s="31">
        <v>45254</v>
      </c>
      <c r="D428" t="s">
        <v>121</v>
      </c>
      <c r="E428" t="s">
        <v>14</v>
      </c>
      <c r="F428" t="s">
        <v>12</v>
      </c>
      <c r="G428">
        <v>6</v>
      </c>
      <c r="H428">
        <v>60.91</v>
      </c>
      <c r="I428">
        <v>365.46</v>
      </c>
      <c r="J428" t="s">
        <v>1279</v>
      </c>
      <c r="K428">
        <v>2023</v>
      </c>
      <c r="L428">
        <v>328.91399999999999</v>
      </c>
      <c r="M428">
        <v>65.782799999999995</v>
      </c>
    </row>
    <row r="429" spans="1:13">
      <c r="A429" t="s">
        <v>10</v>
      </c>
      <c r="B429">
        <v>4750</v>
      </c>
      <c r="C429" s="31">
        <v>45729</v>
      </c>
      <c r="D429" t="s">
        <v>62</v>
      </c>
      <c r="E429" t="s">
        <v>14</v>
      </c>
      <c r="F429" t="s">
        <v>43</v>
      </c>
      <c r="G429">
        <v>2</v>
      </c>
      <c r="H429">
        <v>765.97</v>
      </c>
      <c r="I429">
        <v>1531.94</v>
      </c>
      <c r="J429" t="s">
        <v>1279</v>
      </c>
      <c r="K429">
        <v>2025</v>
      </c>
      <c r="L429">
        <v>1378.7460000000001</v>
      </c>
      <c r="M429">
        <v>275.74919999999997</v>
      </c>
    </row>
    <row r="430" spans="1:13">
      <c r="A430" t="s">
        <v>25</v>
      </c>
      <c r="B430">
        <v>4775</v>
      </c>
      <c r="C430" s="31">
        <v>45609</v>
      </c>
      <c r="D430" t="s">
        <v>932</v>
      </c>
      <c r="E430" t="s">
        <v>11</v>
      </c>
      <c r="F430" t="s">
        <v>12</v>
      </c>
      <c r="G430">
        <v>9</v>
      </c>
      <c r="H430">
        <v>356.21</v>
      </c>
      <c r="I430">
        <v>3205.89</v>
      </c>
      <c r="J430" t="s">
        <v>1279</v>
      </c>
      <c r="K430">
        <v>2024</v>
      </c>
      <c r="L430">
        <v>2885.3009999999999</v>
      </c>
      <c r="M430">
        <v>577.06020000000001</v>
      </c>
    </row>
    <row r="431" spans="1:13">
      <c r="A431" t="s">
        <v>31</v>
      </c>
      <c r="B431">
        <v>4787</v>
      </c>
      <c r="C431" s="31">
        <v>45281</v>
      </c>
      <c r="D431" t="s">
        <v>154</v>
      </c>
      <c r="E431" t="s">
        <v>11</v>
      </c>
      <c r="F431" t="s">
        <v>18</v>
      </c>
      <c r="G431">
        <v>9</v>
      </c>
      <c r="H431">
        <v>229</v>
      </c>
      <c r="I431">
        <v>2061</v>
      </c>
      <c r="J431" t="s">
        <v>1279</v>
      </c>
      <c r="K431">
        <v>2023</v>
      </c>
      <c r="L431">
        <v>1854.8999999999999</v>
      </c>
      <c r="M431">
        <v>370.97999999999996</v>
      </c>
    </row>
    <row r="432" spans="1:13">
      <c r="A432" t="s">
        <v>25</v>
      </c>
      <c r="B432">
        <v>4789</v>
      </c>
      <c r="C432" s="31">
        <v>45270</v>
      </c>
      <c r="D432" t="s">
        <v>613</v>
      </c>
      <c r="E432" t="s">
        <v>20</v>
      </c>
      <c r="F432" t="s">
        <v>26</v>
      </c>
      <c r="G432">
        <v>5</v>
      </c>
      <c r="H432">
        <v>799.84</v>
      </c>
      <c r="I432">
        <v>3999.2</v>
      </c>
      <c r="J432" t="s">
        <v>1279</v>
      </c>
      <c r="K432">
        <v>2023</v>
      </c>
      <c r="L432">
        <v>3599.2799999999997</v>
      </c>
      <c r="M432">
        <v>719.85599999999999</v>
      </c>
    </row>
    <row r="433" spans="1:13">
      <c r="A433" t="s">
        <v>17</v>
      </c>
      <c r="B433">
        <v>4811</v>
      </c>
      <c r="C433" s="31">
        <v>45480</v>
      </c>
      <c r="D433" t="s">
        <v>34</v>
      </c>
      <c r="E433" t="s">
        <v>14</v>
      </c>
      <c r="F433" t="s">
        <v>35</v>
      </c>
      <c r="G433">
        <v>3</v>
      </c>
      <c r="H433">
        <v>831.92</v>
      </c>
      <c r="I433">
        <v>2495.7600000000002</v>
      </c>
      <c r="J433" t="s">
        <v>1279</v>
      </c>
      <c r="K433">
        <v>2024</v>
      </c>
      <c r="L433">
        <v>2246.1839999999997</v>
      </c>
      <c r="M433">
        <v>449.23680000000002</v>
      </c>
    </row>
    <row r="434" spans="1:13">
      <c r="A434" t="s">
        <v>25</v>
      </c>
      <c r="B434">
        <v>4818</v>
      </c>
      <c r="C434" s="31">
        <v>45415</v>
      </c>
      <c r="D434" t="s">
        <v>40</v>
      </c>
      <c r="E434" t="s">
        <v>20</v>
      </c>
      <c r="F434" t="s">
        <v>18</v>
      </c>
      <c r="G434">
        <v>6</v>
      </c>
      <c r="H434">
        <v>897.37</v>
      </c>
      <c r="I434">
        <v>5384.22</v>
      </c>
      <c r="J434" t="s">
        <v>1278</v>
      </c>
      <c r="K434">
        <v>2024</v>
      </c>
      <c r="L434">
        <v>4845.7980000000007</v>
      </c>
      <c r="M434">
        <v>969.15959999999995</v>
      </c>
    </row>
    <row r="435" spans="1:13">
      <c r="A435" t="s">
        <v>17</v>
      </c>
      <c r="B435">
        <v>4820</v>
      </c>
      <c r="C435" s="31">
        <v>45126</v>
      </c>
      <c r="D435" t="s">
        <v>46</v>
      </c>
      <c r="E435" t="s">
        <v>20</v>
      </c>
      <c r="F435" t="s">
        <v>29</v>
      </c>
      <c r="G435">
        <v>9</v>
      </c>
      <c r="H435">
        <v>189.62</v>
      </c>
      <c r="I435">
        <v>1706.58</v>
      </c>
      <c r="J435" t="s">
        <v>1279</v>
      </c>
      <c r="K435">
        <v>2023</v>
      </c>
      <c r="L435">
        <v>1535.922</v>
      </c>
      <c r="M435">
        <v>307.18439999999998</v>
      </c>
    </row>
    <row r="436" spans="1:13">
      <c r="A436" t="s">
        <v>25</v>
      </c>
      <c r="B436">
        <v>4821</v>
      </c>
      <c r="C436" s="31">
        <v>45076</v>
      </c>
      <c r="D436" t="s">
        <v>824</v>
      </c>
      <c r="E436" t="s">
        <v>11</v>
      </c>
      <c r="F436" t="s">
        <v>21</v>
      </c>
      <c r="G436">
        <v>1</v>
      </c>
      <c r="H436">
        <v>404.68</v>
      </c>
      <c r="I436">
        <v>404.68</v>
      </c>
      <c r="J436" t="s">
        <v>1279</v>
      </c>
      <c r="K436">
        <v>2023</v>
      </c>
      <c r="L436">
        <v>364.21199999999999</v>
      </c>
      <c r="M436">
        <v>72.842399999999998</v>
      </c>
    </row>
    <row r="437" spans="1:13">
      <c r="A437" t="s">
        <v>10</v>
      </c>
      <c r="B437">
        <v>4854</v>
      </c>
      <c r="C437" s="31">
        <v>45243</v>
      </c>
      <c r="D437" t="s">
        <v>752</v>
      </c>
      <c r="E437" t="s">
        <v>20</v>
      </c>
      <c r="F437" t="s">
        <v>35</v>
      </c>
      <c r="G437">
        <v>1</v>
      </c>
      <c r="H437">
        <v>562.21</v>
      </c>
      <c r="I437">
        <v>562.21</v>
      </c>
      <c r="J437" t="s">
        <v>1279</v>
      </c>
      <c r="K437">
        <v>2023</v>
      </c>
      <c r="L437">
        <v>505.98900000000003</v>
      </c>
      <c r="M437">
        <v>101.1978</v>
      </c>
    </row>
    <row r="438" spans="1:13">
      <c r="A438" t="s">
        <v>10</v>
      </c>
      <c r="B438">
        <v>4891</v>
      </c>
      <c r="C438" s="31">
        <v>45055</v>
      </c>
      <c r="D438" t="s">
        <v>500</v>
      </c>
      <c r="E438" t="s">
        <v>20</v>
      </c>
      <c r="F438" t="s">
        <v>26</v>
      </c>
      <c r="G438">
        <v>9</v>
      </c>
      <c r="H438">
        <v>635.24</v>
      </c>
      <c r="I438">
        <v>5717.16</v>
      </c>
      <c r="J438" t="s">
        <v>1278</v>
      </c>
      <c r="K438">
        <v>2023</v>
      </c>
      <c r="L438">
        <v>5145.4440000000004</v>
      </c>
      <c r="M438">
        <v>1029.0888</v>
      </c>
    </row>
    <row r="439" spans="1:13">
      <c r="A439" t="s">
        <v>25</v>
      </c>
      <c r="B439">
        <v>4895</v>
      </c>
      <c r="C439" s="31">
        <v>45639</v>
      </c>
      <c r="D439" t="s">
        <v>417</v>
      </c>
      <c r="E439" t="s">
        <v>20</v>
      </c>
      <c r="F439" t="s">
        <v>15</v>
      </c>
      <c r="G439">
        <v>2</v>
      </c>
      <c r="H439">
        <v>151.07</v>
      </c>
      <c r="I439">
        <v>302.14</v>
      </c>
      <c r="J439" t="s">
        <v>1279</v>
      </c>
      <c r="K439">
        <v>2024</v>
      </c>
      <c r="L439">
        <v>271.92599999999999</v>
      </c>
      <c r="M439">
        <v>54.385199999999998</v>
      </c>
    </row>
    <row r="440" spans="1:13">
      <c r="A440" t="s">
        <v>31</v>
      </c>
      <c r="B440">
        <v>4902</v>
      </c>
      <c r="C440" s="31">
        <v>45658</v>
      </c>
      <c r="D440" t="s">
        <v>605</v>
      </c>
      <c r="E440" t="s">
        <v>20</v>
      </c>
      <c r="F440" t="s">
        <v>26</v>
      </c>
      <c r="G440">
        <v>3</v>
      </c>
      <c r="H440">
        <v>571.35</v>
      </c>
      <c r="I440">
        <v>1714.05</v>
      </c>
      <c r="J440" t="s">
        <v>1279</v>
      </c>
      <c r="K440">
        <v>2025</v>
      </c>
      <c r="L440">
        <v>1542.645</v>
      </c>
      <c r="M440">
        <v>308.529</v>
      </c>
    </row>
    <row r="441" spans="1:13">
      <c r="A441" t="s">
        <v>25</v>
      </c>
      <c r="B441">
        <v>4912</v>
      </c>
      <c r="C441" s="31">
        <v>45659</v>
      </c>
      <c r="D441" t="s">
        <v>745</v>
      </c>
      <c r="E441" t="s">
        <v>14</v>
      </c>
      <c r="F441" t="s">
        <v>29</v>
      </c>
      <c r="G441">
        <v>6</v>
      </c>
      <c r="H441">
        <v>654.37</v>
      </c>
      <c r="I441">
        <v>3926.22</v>
      </c>
      <c r="J441" t="s">
        <v>1279</v>
      </c>
      <c r="K441">
        <v>2025</v>
      </c>
      <c r="L441">
        <v>3533.598</v>
      </c>
      <c r="M441">
        <v>706.7195999999999</v>
      </c>
    </row>
    <row r="442" spans="1:13">
      <c r="A442" t="s">
        <v>31</v>
      </c>
      <c r="B442">
        <v>4920</v>
      </c>
      <c r="C442" s="31">
        <v>45129</v>
      </c>
      <c r="D442" t="s">
        <v>99</v>
      </c>
      <c r="E442" t="s">
        <v>20</v>
      </c>
      <c r="F442" t="s">
        <v>26</v>
      </c>
      <c r="G442">
        <v>8</v>
      </c>
      <c r="H442">
        <v>389.31</v>
      </c>
      <c r="I442">
        <v>3114.48</v>
      </c>
      <c r="J442" t="s">
        <v>1279</v>
      </c>
      <c r="K442">
        <v>2023</v>
      </c>
      <c r="L442">
        <v>2803.0320000000002</v>
      </c>
      <c r="M442">
        <v>560.60640000000001</v>
      </c>
    </row>
    <row r="443" spans="1:13">
      <c r="A443" t="s">
        <v>10</v>
      </c>
      <c r="B443">
        <v>4930</v>
      </c>
      <c r="C443" s="31">
        <v>45672</v>
      </c>
      <c r="D443" t="s">
        <v>876</v>
      </c>
      <c r="E443" t="s">
        <v>11</v>
      </c>
      <c r="F443" t="s">
        <v>18</v>
      </c>
      <c r="G443">
        <v>2</v>
      </c>
      <c r="H443">
        <v>29</v>
      </c>
      <c r="I443">
        <v>58</v>
      </c>
      <c r="J443" t="s">
        <v>1279</v>
      </c>
      <c r="K443">
        <v>2025</v>
      </c>
      <c r="L443">
        <v>52.2</v>
      </c>
      <c r="M443">
        <v>10.44</v>
      </c>
    </row>
    <row r="444" spans="1:13">
      <c r="A444" t="s">
        <v>31</v>
      </c>
      <c r="B444">
        <v>4936</v>
      </c>
      <c r="C444" s="31">
        <v>45276</v>
      </c>
      <c r="D444" t="s">
        <v>185</v>
      </c>
      <c r="E444" t="s">
        <v>14</v>
      </c>
      <c r="F444" t="s">
        <v>26</v>
      </c>
      <c r="G444">
        <v>6</v>
      </c>
      <c r="H444">
        <v>792.82</v>
      </c>
      <c r="I444">
        <v>4756.92</v>
      </c>
      <c r="J444" t="s">
        <v>1279</v>
      </c>
      <c r="K444">
        <v>2023</v>
      </c>
      <c r="L444">
        <v>4281.2280000000001</v>
      </c>
      <c r="M444">
        <v>856.24559999999997</v>
      </c>
    </row>
    <row r="445" spans="1:13">
      <c r="A445" t="s">
        <v>25</v>
      </c>
      <c r="B445">
        <v>4961</v>
      </c>
      <c r="C445" s="31">
        <v>45482</v>
      </c>
      <c r="D445" t="s">
        <v>337</v>
      </c>
      <c r="E445" t="s">
        <v>14</v>
      </c>
      <c r="F445" t="s">
        <v>29</v>
      </c>
      <c r="G445">
        <v>8</v>
      </c>
      <c r="H445">
        <v>973.75</v>
      </c>
      <c r="I445">
        <v>7790</v>
      </c>
      <c r="J445" t="s">
        <v>1278</v>
      </c>
      <c r="K445">
        <v>2024</v>
      </c>
      <c r="L445">
        <v>7011</v>
      </c>
      <c r="M445">
        <v>1402.2</v>
      </c>
    </row>
    <row r="446" spans="1:13">
      <c r="A446" t="s">
        <v>17</v>
      </c>
      <c r="B446">
        <v>4965</v>
      </c>
      <c r="C446" s="31">
        <v>45567</v>
      </c>
      <c r="D446" t="s">
        <v>814</v>
      </c>
      <c r="E446" t="s">
        <v>14</v>
      </c>
      <c r="F446" t="s">
        <v>35</v>
      </c>
      <c r="G446">
        <v>7</v>
      </c>
      <c r="H446">
        <v>975.85</v>
      </c>
      <c r="I446">
        <v>6830.95</v>
      </c>
      <c r="J446" t="s">
        <v>1278</v>
      </c>
      <c r="K446">
        <v>2024</v>
      </c>
      <c r="L446">
        <v>6147.8549999999996</v>
      </c>
      <c r="M446">
        <v>1229.5709999999999</v>
      </c>
    </row>
    <row r="447" spans="1:13">
      <c r="A447" t="s">
        <v>31</v>
      </c>
      <c r="B447">
        <v>4966</v>
      </c>
      <c r="C447" s="31">
        <v>45427</v>
      </c>
      <c r="D447" t="s">
        <v>639</v>
      </c>
      <c r="E447" t="s">
        <v>14</v>
      </c>
      <c r="F447" t="s">
        <v>15</v>
      </c>
      <c r="G447">
        <v>7</v>
      </c>
      <c r="H447">
        <v>386.39</v>
      </c>
      <c r="I447">
        <v>2704.73</v>
      </c>
      <c r="J447" t="s">
        <v>1279</v>
      </c>
      <c r="K447">
        <v>2024</v>
      </c>
      <c r="L447">
        <v>2434.2569999999996</v>
      </c>
      <c r="M447">
        <v>486.85140000000001</v>
      </c>
    </row>
    <row r="448" spans="1:13">
      <c r="A448" t="s">
        <v>25</v>
      </c>
      <c r="B448">
        <v>4975</v>
      </c>
      <c r="C448" s="31">
        <v>45134</v>
      </c>
      <c r="D448" t="s">
        <v>177</v>
      </c>
      <c r="E448" t="s">
        <v>11</v>
      </c>
      <c r="F448" t="s">
        <v>18</v>
      </c>
      <c r="G448">
        <v>1</v>
      </c>
      <c r="H448">
        <v>129.36000000000001</v>
      </c>
      <c r="I448">
        <v>129.36000000000001</v>
      </c>
      <c r="J448" t="s">
        <v>1279</v>
      </c>
      <c r="K448">
        <v>2023</v>
      </c>
      <c r="L448">
        <v>116.42400000000002</v>
      </c>
      <c r="M448">
        <v>23.284800000000001</v>
      </c>
    </row>
    <row r="449" spans="1:13">
      <c r="A449" t="s">
        <v>10</v>
      </c>
      <c r="B449">
        <v>4989</v>
      </c>
      <c r="C449" s="31">
        <v>45566</v>
      </c>
      <c r="D449" t="s">
        <v>600</v>
      </c>
      <c r="E449" t="s">
        <v>20</v>
      </c>
      <c r="F449" t="s">
        <v>21</v>
      </c>
      <c r="G449">
        <v>6</v>
      </c>
      <c r="H449">
        <v>57.73</v>
      </c>
      <c r="I449">
        <v>346.38</v>
      </c>
      <c r="J449" t="s">
        <v>1279</v>
      </c>
      <c r="K449">
        <v>2024</v>
      </c>
      <c r="L449">
        <v>311.74200000000002</v>
      </c>
      <c r="M449">
        <v>62.348399999999998</v>
      </c>
    </row>
    <row r="450" spans="1:13">
      <c r="A450" t="s">
        <v>17</v>
      </c>
      <c r="B450">
        <v>4999</v>
      </c>
      <c r="C450" s="31">
        <v>45208</v>
      </c>
      <c r="D450" t="s">
        <v>925</v>
      </c>
      <c r="E450" t="s">
        <v>11</v>
      </c>
      <c r="F450" t="s">
        <v>29</v>
      </c>
      <c r="G450">
        <v>6</v>
      </c>
      <c r="H450">
        <v>81.36</v>
      </c>
      <c r="I450">
        <v>488.16</v>
      </c>
      <c r="J450" t="s">
        <v>1279</v>
      </c>
      <c r="K450">
        <v>2023</v>
      </c>
      <c r="L450">
        <v>439.34400000000005</v>
      </c>
      <c r="M450">
        <v>87.868800000000007</v>
      </c>
    </row>
    <row r="451" spans="1:13">
      <c r="A451" t="s">
        <v>31</v>
      </c>
      <c r="B451">
        <v>5006</v>
      </c>
      <c r="C451" s="31">
        <v>45220</v>
      </c>
      <c r="D451" t="s">
        <v>568</v>
      </c>
      <c r="E451" t="s">
        <v>20</v>
      </c>
      <c r="F451" t="s">
        <v>43</v>
      </c>
      <c r="G451">
        <v>9</v>
      </c>
      <c r="H451">
        <v>670.2</v>
      </c>
      <c r="I451">
        <v>6031.8</v>
      </c>
      <c r="J451" t="s">
        <v>1278</v>
      </c>
      <c r="K451">
        <v>2023</v>
      </c>
      <c r="L451">
        <v>5428.6200000000008</v>
      </c>
      <c r="M451">
        <v>1085.7239999999999</v>
      </c>
    </row>
    <row r="452" spans="1:13">
      <c r="A452" t="s">
        <v>31</v>
      </c>
      <c r="B452">
        <v>5027</v>
      </c>
      <c r="C452" s="31">
        <v>45675</v>
      </c>
      <c r="D452" t="s">
        <v>446</v>
      </c>
      <c r="E452" t="s">
        <v>11</v>
      </c>
      <c r="F452" t="s">
        <v>29</v>
      </c>
      <c r="G452">
        <v>4</v>
      </c>
      <c r="H452">
        <v>803.71</v>
      </c>
      <c r="I452">
        <v>3214.84</v>
      </c>
      <c r="J452" t="s">
        <v>1279</v>
      </c>
      <c r="K452">
        <v>2025</v>
      </c>
      <c r="L452">
        <v>2893.3560000000002</v>
      </c>
      <c r="M452">
        <v>578.6712</v>
      </c>
    </row>
    <row r="453" spans="1:13">
      <c r="A453" t="s">
        <v>25</v>
      </c>
      <c r="B453">
        <v>5038</v>
      </c>
      <c r="C453" s="31">
        <v>45362</v>
      </c>
      <c r="D453" t="s">
        <v>270</v>
      </c>
      <c r="E453" t="s">
        <v>20</v>
      </c>
      <c r="F453" t="s">
        <v>12</v>
      </c>
      <c r="G453">
        <v>4</v>
      </c>
      <c r="H453">
        <v>378.96</v>
      </c>
      <c r="I453">
        <v>1515.84</v>
      </c>
      <c r="J453" t="s">
        <v>1279</v>
      </c>
      <c r="K453">
        <v>2024</v>
      </c>
      <c r="L453">
        <v>1364.2559999999999</v>
      </c>
      <c r="M453">
        <v>272.85119999999995</v>
      </c>
    </row>
    <row r="454" spans="1:13">
      <c r="A454" t="s">
        <v>10</v>
      </c>
      <c r="B454">
        <v>5041</v>
      </c>
      <c r="C454" s="31">
        <v>45257</v>
      </c>
      <c r="D454" t="s">
        <v>643</v>
      </c>
      <c r="E454" t="s">
        <v>14</v>
      </c>
      <c r="F454" t="s">
        <v>35</v>
      </c>
      <c r="G454">
        <v>2</v>
      </c>
      <c r="H454">
        <v>611.83000000000004</v>
      </c>
      <c r="I454">
        <v>1223.6600000000001</v>
      </c>
      <c r="J454" t="s">
        <v>1279</v>
      </c>
      <c r="K454">
        <v>2023</v>
      </c>
      <c r="L454">
        <v>1101.2940000000001</v>
      </c>
      <c r="M454">
        <v>220.25880000000001</v>
      </c>
    </row>
    <row r="455" spans="1:13">
      <c r="A455" t="s">
        <v>10</v>
      </c>
      <c r="B455">
        <v>5045</v>
      </c>
      <c r="C455" s="31">
        <v>45555</v>
      </c>
      <c r="D455" t="s">
        <v>127</v>
      </c>
      <c r="E455" t="s">
        <v>14</v>
      </c>
      <c r="F455" t="s">
        <v>12</v>
      </c>
      <c r="G455">
        <v>1</v>
      </c>
      <c r="H455">
        <v>84.39</v>
      </c>
      <c r="I455">
        <v>84.39</v>
      </c>
      <c r="J455" t="s">
        <v>1279</v>
      </c>
      <c r="K455">
        <v>2024</v>
      </c>
      <c r="L455">
        <v>75.951000000000008</v>
      </c>
      <c r="M455">
        <v>15.190199999999999</v>
      </c>
    </row>
    <row r="456" spans="1:13">
      <c r="A456" t="s">
        <v>10</v>
      </c>
      <c r="B456">
        <v>5056</v>
      </c>
      <c r="C456" s="31">
        <v>45354</v>
      </c>
      <c r="D456" t="s">
        <v>422</v>
      </c>
      <c r="E456" t="s">
        <v>11</v>
      </c>
      <c r="F456" t="s">
        <v>15</v>
      </c>
      <c r="G456">
        <v>5</v>
      </c>
      <c r="H456">
        <v>19.670000000000002</v>
      </c>
      <c r="I456">
        <v>98.350000000000009</v>
      </c>
      <c r="J456" t="s">
        <v>1279</v>
      </c>
      <c r="K456">
        <v>2024</v>
      </c>
      <c r="L456">
        <v>88.515000000000015</v>
      </c>
      <c r="M456">
        <v>17.702999999999999</v>
      </c>
    </row>
    <row r="457" spans="1:13">
      <c r="A457" t="s">
        <v>25</v>
      </c>
      <c r="B457">
        <v>5062</v>
      </c>
      <c r="C457" s="31">
        <v>45256</v>
      </c>
      <c r="D457" t="s">
        <v>138</v>
      </c>
      <c r="E457" t="s">
        <v>14</v>
      </c>
      <c r="F457" t="s">
        <v>26</v>
      </c>
      <c r="G457">
        <v>7</v>
      </c>
      <c r="H457">
        <v>367.36</v>
      </c>
      <c r="I457">
        <v>2571.52</v>
      </c>
      <c r="J457" t="s">
        <v>1279</v>
      </c>
      <c r="K457">
        <v>2023</v>
      </c>
      <c r="L457">
        <v>2314.3680000000004</v>
      </c>
      <c r="M457">
        <v>462.87359999999995</v>
      </c>
    </row>
    <row r="458" spans="1:13">
      <c r="A458" t="s">
        <v>10</v>
      </c>
      <c r="B458">
        <v>5064</v>
      </c>
      <c r="C458" s="31">
        <v>45460</v>
      </c>
      <c r="D458" t="s">
        <v>607</v>
      </c>
      <c r="E458" t="s">
        <v>20</v>
      </c>
      <c r="F458" t="s">
        <v>21</v>
      </c>
      <c r="G458">
        <v>7</v>
      </c>
      <c r="H458">
        <v>879.73</v>
      </c>
      <c r="I458">
        <v>6158.1100000000006</v>
      </c>
      <c r="J458" t="s">
        <v>1278</v>
      </c>
      <c r="K458">
        <v>2024</v>
      </c>
      <c r="L458">
        <v>5542.2990000000009</v>
      </c>
      <c r="M458">
        <v>1108.4598000000001</v>
      </c>
    </row>
    <row r="459" spans="1:13">
      <c r="A459" t="s">
        <v>31</v>
      </c>
      <c r="B459">
        <v>5065</v>
      </c>
      <c r="C459" s="31">
        <v>45736</v>
      </c>
      <c r="D459" t="s">
        <v>69</v>
      </c>
      <c r="E459" t="s">
        <v>14</v>
      </c>
      <c r="F459" t="s">
        <v>26</v>
      </c>
      <c r="G459">
        <v>3</v>
      </c>
      <c r="H459">
        <v>32.24</v>
      </c>
      <c r="I459">
        <v>96.72</v>
      </c>
      <c r="J459" t="s">
        <v>1279</v>
      </c>
      <c r="K459">
        <v>2025</v>
      </c>
      <c r="L459">
        <v>87.048000000000002</v>
      </c>
      <c r="M459">
        <v>17.409599999999998</v>
      </c>
    </row>
    <row r="460" spans="1:13">
      <c r="A460" t="s">
        <v>31</v>
      </c>
      <c r="B460">
        <v>5073</v>
      </c>
      <c r="C460" s="31">
        <v>45286</v>
      </c>
      <c r="D460" t="s">
        <v>793</v>
      </c>
      <c r="E460" t="s">
        <v>11</v>
      </c>
      <c r="F460" t="s">
        <v>12</v>
      </c>
      <c r="G460">
        <v>1</v>
      </c>
      <c r="H460">
        <v>452.73</v>
      </c>
      <c r="I460">
        <v>452.73</v>
      </c>
      <c r="J460" t="s">
        <v>1279</v>
      </c>
      <c r="K460">
        <v>2023</v>
      </c>
      <c r="L460">
        <v>407.45700000000005</v>
      </c>
      <c r="M460">
        <v>81.491399999999999</v>
      </c>
    </row>
    <row r="461" spans="1:13">
      <c r="A461" t="s">
        <v>25</v>
      </c>
      <c r="B461">
        <v>5078</v>
      </c>
      <c r="C461" s="31">
        <v>45669</v>
      </c>
      <c r="D461" t="s">
        <v>505</v>
      </c>
      <c r="E461" t="s">
        <v>20</v>
      </c>
      <c r="F461" t="s">
        <v>43</v>
      </c>
      <c r="G461">
        <v>6</v>
      </c>
      <c r="H461">
        <v>187.89</v>
      </c>
      <c r="I461">
        <v>1127.3399999999999</v>
      </c>
      <c r="J461" t="s">
        <v>1279</v>
      </c>
      <c r="K461">
        <v>2025</v>
      </c>
      <c r="L461">
        <v>1014.606</v>
      </c>
      <c r="M461">
        <v>202.92119999999997</v>
      </c>
    </row>
    <row r="462" spans="1:13">
      <c r="A462" t="s">
        <v>17</v>
      </c>
      <c r="B462">
        <v>5080</v>
      </c>
      <c r="C462" s="31">
        <v>45661</v>
      </c>
      <c r="D462" t="s">
        <v>783</v>
      </c>
      <c r="E462" t="s">
        <v>14</v>
      </c>
      <c r="F462" t="s">
        <v>18</v>
      </c>
      <c r="G462">
        <v>3</v>
      </c>
      <c r="H462">
        <v>711.66</v>
      </c>
      <c r="I462">
        <v>2134.98</v>
      </c>
      <c r="J462" t="s">
        <v>1279</v>
      </c>
      <c r="K462">
        <v>2025</v>
      </c>
      <c r="L462">
        <v>1921.482</v>
      </c>
      <c r="M462">
        <v>384.29640000000001</v>
      </c>
    </row>
    <row r="463" spans="1:13">
      <c r="A463" t="s">
        <v>31</v>
      </c>
      <c r="B463">
        <v>5102</v>
      </c>
      <c r="C463" s="31">
        <v>45713</v>
      </c>
      <c r="D463" t="s">
        <v>162</v>
      </c>
      <c r="E463" t="s">
        <v>14</v>
      </c>
      <c r="F463" t="s">
        <v>43</v>
      </c>
      <c r="G463">
        <v>9</v>
      </c>
      <c r="H463">
        <v>916.33</v>
      </c>
      <c r="I463">
        <v>8246.9700000000012</v>
      </c>
      <c r="J463" t="s">
        <v>1278</v>
      </c>
      <c r="K463">
        <v>2025</v>
      </c>
      <c r="L463">
        <v>7422.2730000000001</v>
      </c>
      <c r="M463">
        <v>1484.4546000000003</v>
      </c>
    </row>
    <row r="464" spans="1:13">
      <c r="A464" t="s">
        <v>25</v>
      </c>
      <c r="B464">
        <v>5104</v>
      </c>
      <c r="C464" s="31">
        <v>45126</v>
      </c>
      <c r="D464" t="s">
        <v>245</v>
      </c>
      <c r="E464" t="s">
        <v>20</v>
      </c>
      <c r="F464" t="s">
        <v>12</v>
      </c>
      <c r="G464">
        <v>8</v>
      </c>
      <c r="H464">
        <v>928.47</v>
      </c>
      <c r="I464">
        <v>7427.76</v>
      </c>
      <c r="J464" t="s">
        <v>1278</v>
      </c>
      <c r="K464">
        <v>2023</v>
      </c>
      <c r="L464">
        <v>6684.9840000000004</v>
      </c>
      <c r="M464">
        <v>1336.9967999999999</v>
      </c>
    </row>
    <row r="465" spans="1:13">
      <c r="A465" t="s">
        <v>10</v>
      </c>
      <c r="B465">
        <v>5119</v>
      </c>
      <c r="C465" s="31">
        <v>45303</v>
      </c>
      <c r="D465" t="s">
        <v>111</v>
      </c>
      <c r="E465" t="s">
        <v>11</v>
      </c>
      <c r="F465" t="s">
        <v>18</v>
      </c>
      <c r="G465">
        <v>9</v>
      </c>
      <c r="H465">
        <v>304.14999999999998</v>
      </c>
      <c r="I465">
        <v>2737.35</v>
      </c>
      <c r="J465" t="s">
        <v>1279</v>
      </c>
      <c r="K465">
        <v>2024</v>
      </c>
      <c r="L465">
        <v>2463.6150000000002</v>
      </c>
      <c r="M465">
        <v>492.72299999999996</v>
      </c>
    </row>
    <row r="466" spans="1:13">
      <c r="A466" t="s">
        <v>17</v>
      </c>
      <c r="B466">
        <v>5128</v>
      </c>
      <c r="C466" s="31">
        <v>45441</v>
      </c>
      <c r="D466" t="s">
        <v>873</v>
      </c>
      <c r="E466" t="s">
        <v>11</v>
      </c>
      <c r="F466" t="s">
        <v>29</v>
      </c>
      <c r="G466">
        <v>7</v>
      </c>
      <c r="H466">
        <v>771.61</v>
      </c>
      <c r="I466">
        <v>5401.27</v>
      </c>
      <c r="J466" t="s">
        <v>1278</v>
      </c>
      <c r="K466">
        <v>2024</v>
      </c>
      <c r="L466">
        <v>4861.143</v>
      </c>
      <c r="M466">
        <v>972.22860000000003</v>
      </c>
    </row>
    <row r="467" spans="1:13">
      <c r="A467" t="s">
        <v>17</v>
      </c>
      <c r="B467">
        <v>5133</v>
      </c>
      <c r="C467" s="31">
        <v>45522</v>
      </c>
      <c r="D467" t="s">
        <v>244</v>
      </c>
      <c r="E467" t="s">
        <v>14</v>
      </c>
      <c r="F467" t="s">
        <v>15</v>
      </c>
      <c r="G467">
        <v>6</v>
      </c>
      <c r="H467">
        <v>884.95</v>
      </c>
      <c r="I467">
        <v>5309.7000000000007</v>
      </c>
      <c r="J467" t="s">
        <v>1278</v>
      </c>
      <c r="K467">
        <v>2024</v>
      </c>
      <c r="L467">
        <v>4778.7300000000005</v>
      </c>
      <c r="M467">
        <v>955.74600000000009</v>
      </c>
    </row>
    <row r="468" spans="1:13">
      <c r="A468" t="s">
        <v>17</v>
      </c>
      <c r="B468">
        <v>5144</v>
      </c>
      <c r="C468" s="31">
        <v>45476</v>
      </c>
      <c r="D468" t="s">
        <v>962</v>
      </c>
      <c r="E468" t="s">
        <v>20</v>
      </c>
      <c r="F468" t="s">
        <v>12</v>
      </c>
      <c r="G468">
        <v>4</v>
      </c>
      <c r="H468">
        <v>659.91</v>
      </c>
      <c r="I468">
        <v>2639.64</v>
      </c>
      <c r="J468" t="s">
        <v>1279</v>
      </c>
      <c r="K468">
        <v>2024</v>
      </c>
      <c r="L468">
        <v>2375.6759999999999</v>
      </c>
      <c r="M468">
        <v>475.13519999999994</v>
      </c>
    </row>
    <row r="469" spans="1:13">
      <c r="A469" t="s">
        <v>31</v>
      </c>
      <c r="B469">
        <v>5158</v>
      </c>
      <c r="C469" s="31">
        <v>45109</v>
      </c>
      <c r="D469" t="s">
        <v>633</v>
      </c>
      <c r="E469" t="s">
        <v>20</v>
      </c>
      <c r="F469" t="s">
        <v>35</v>
      </c>
      <c r="G469">
        <v>1</v>
      </c>
      <c r="H469">
        <v>385.99</v>
      </c>
      <c r="I469">
        <v>385.99</v>
      </c>
      <c r="J469" t="s">
        <v>1279</v>
      </c>
      <c r="K469">
        <v>2023</v>
      </c>
      <c r="L469">
        <v>347.39100000000002</v>
      </c>
      <c r="M469">
        <v>69.478200000000001</v>
      </c>
    </row>
    <row r="470" spans="1:13">
      <c r="A470" t="s">
        <v>25</v>
      </c>
      <c r="B470">
        <v>5190</v>
      </c>
      <c r="C470" s="31">
        <v>45086</v>
      </c>
      <c r="D470" t="s">
        <v>662</v>
      </c>
      <c r="E470" t="s">
        <v>11</v>
      </c>
      <c r="F470" t="s">
        <v>29</v>
      </c>
      <c r="G470">
        <v>8</v>
      </c>
      <c r="H470">
        <v>314.22000000000003</v>
      </c>
      <c r="I470">
        <v>2513.7600000000002</v>
      </c>
      <c r="J470" t="s">
        <v>1279</v>
      </c>
      <c r="K470">
        <v>2023</v>
      </c>
      <c r="L470">
        <v>2262.3840000000005</v>
      </c>
      <c r="M470">
        <v>452.47680000000003</v>
      </c>
    </row>
    <row r="471" spans="1:13">
      <c r="A471" t="s">
        <v>31</v>
      </c>
      <c r="B471">
        <v>5204</v>
      </c>
      <c r="C471" s="31">
        <v>45104</v>
      </c>
      <c r="D471" t="s">
        <v>545</v>
      </c>
      <c r="E471" t="s">
        <v>14</v>
      </c>
      <c r="F471" t="s">
        <v>26</v>
      </c>
      <c r="G471">
        <v>9</v>
      </c>
      <c r="H471">
        <v>869.59</v>
      </c>
      <c r="I471">
        <v>7826.31</v>
      </c>
      <c r="J471" t="s">
        <v>1278</v>
      </c>
      <c r="K471">
        <v>2023</v>
      </c>
      <c r="L471">
        <v>7043.679000000001</v>
      </c>
      <c r="M471">
        <v>1408.7357999999999</v>
      </c>
    </row>
    <row r="472" spans="1:13">
      <c r="A472" t="s">
        <v>31</v>
      </c>
      <c r="B472">
        <v>5205</v>
      </c>
      <c r="C472" s="31">
        <v>45588</v>
      </c>
      <c r="D472" t="s">
        <v>946</v>
      </c>
      <c r="E472" t="s">
        <v>11</v>
      </c>
      <c r="F472" t="s">
        <v>21</v>
      </c>
      <c r="G472">
        <v>6</v>
      </c>
      <c r="H472">
        <v>388.12</v>
      </c>
      <c r="I472">
        <v>2328.7199999999998</v>
      </c>
      <c r="J472" t="s">
        <v>1279</v>
      </c>
      <c r="K472">
        <v>2024</v>
      </c>
      <c r="L472">
        <v>2095.848</v>
      </c>
      <c r="M472">
        <v>419.16959999999995</v>
      </c>
    </row>
    <row r="473" spans="1:13">
      <c r="A473" t="s">
        <v>17</v>
      </c>
      <c r="B473">
        <v>5210</v>
      </c>
      <c r="C473" s="31">
        <v>45055</v>
      </c>
      <c r="D473" t="s">
        <v>493</v>
      </c>
      <c r="E473" t="s">
        <v>20</v>
      </c>
      <c r="F473" t="s">
        <v>35</v>
      </c>
      <c r="G473">
        <v>3</v>
      </c>
      <c r="H473">
        <v>874.69</v>
      </c>
      <c r="I473">
        <v>2624.07</v>
      </c>
      <c r="J473" t="s">
        <v>1279</v>
      </c>
      <c r="K473">
        <v>2023</v>
      </c>
      <c r="L473">
        <v>2361.6630000000005</v>
      </c>
      <c r="M473">
        <v>472.33260000000001</v>
      </c>
    </row>
    <row r="474" spans="1:13">
      <c r="A474" t="s">
        <v>17</v>
      </c>
      <c r="B474">
        <v>5217</v>
      </c>
      <c r="C474" s="31">
        <v>45719</v>
      </c>
      <c r="D474" t="s">
        <v>186</v>
      </c>
      <c r="E474" t="s">
        <v>20</v>
      </c>
      <c r="F474" t="s">
        <v>21</v>
      </c>
      <c r="G474">
        <v>7</v>
      </c>
      <c r="H474">
        <v>325.56</v>
      </c>
      <c r="I474">
        <v>2278.92</v>
      </c>
      <c r="J474" t="s">
        <v>1279</v>
      </c>
      <c r="K474">
        <v>2025</v>
      </c>
      <c r="L474">
        <v>2051.0280000000002</v>
      </c>
      <c r="M474">
        <v>410.2056</v>
      </c>
    </row>
    <row r="475" spans="1:13">
      <c r="A475" t="s">
        <v>31</v>
      </c>
      <c r="B475">
        <v>5251</v>
      </c>
      <c r="C475" s="31">
        <v>45104</v>
      </c>
      <c r="D475" t="s">
        <v>498</v>
      </c>
      <c r="E475" t="s">
        <v>14</v>
      </c>
      <c r="F475" t="s">
        <v>29</v>
      </c>
      <c r="G475">
        <v>7</v>
      </c>
      <c r="H475">
        <v>218.56</v>
      </c>
      <c r="I475">
        <v>1529.92</v>
      </c>
      <c r="J475" t="s">
        <v>1279</v>
      </c>
      <c r="K475">
        <v>2023</v>
      </c>
      <c r="L475">
        <v>1376.9280000000001</v>
      </c>
      <c r="M475">
        <v>275.38560000000001</v>
      </c>
    </row>
    <row r="476" spans="1:13">
      <c r="A476" t="s">
        <v>17</v>
      </c>
      <c r="B476">
        <v>5256</v>
      </c>
      <c r="C476" s="31">
        <v>45528</v>
      </c>
      <c r="D476" t="s">
        <v>920</v>
      </c>
      <c r="E476" t="s">
        <v>11</v>
      </c>
      <c r="F476" t="s">
        <v>18</v>
      </c>
      <c r="G476">
        <v>5</v>
      </c>
      <c r="H476">
        <v>740.06</v>
      </c>
      <c r="I476">
        <v>3700.3</v>
      </c>
      <c r="J476" t="s">
        <v>1279</v>
      </c>
      <c r="K476">
        <v>2024</v>
      </c>
      <c r="L476">
        <v>3330.27</v>
      </c>
      <c r="M476">
        <v>666.05399999999997</v>
      </c>
    </row>
    <row r="477" spans="1:13">
      <c r="A477" t="s">
        <v>17</v>
      </c>
      <c r="B477">
        <v>5259</v>
      </c>
      <c r="C477" s="31">
        <v>45131</v>
      </c>
      <c r="D477" t="s">
        <v>61</v>
      </c>
      <c r="E477" t="s">
        <v>11</v>
      </c>
      <c r="F477" t="s">
        <v>29</v>
      </c>
      <c r="G477">
        <v>9</v>
      </c>
      <c r="H477">
        <v>948.97</v>
      </c>
      <c r="I477">
        <v>8540.73</v>
      </c>
      <c r="J477" t="s">
        <v>1278</v>
      </c>
      <c r="K477">
        <v>2023</v>
      </c>
      <c r="L477">
        <v>7686.6570000000011</v>
      </c>
      <c r="M477">
        <v>1537.3313999999998</v>
      </c>
    </row>
    <row r="478" spans="1:13">
      <c r="A478" t="s">
        <v>31</v>
      </c>
      <c r="B478">
        <v>5266</v>
      </c>
      <c r="C478" s="31">
        <v>45452</v>
      </c>
      <c r="D478" t="s">
        <v>57</v>
      </c>
      <c r="E478" t="s">
        <v>14</v>
      </c>
      <c r="F478" t="s">
        <v>35</v>
      </c>
      <c r="G478">
        <v>9</v>
      </c>
      <c r="H478">
        <v>415.32</v>
      </c>
      <c r="I478">
        <v>3737.88</v>
      </c>
      <c r="J478" t="s">
        <v>1279</v>
      </c>
      <c r="K478">
        <v>2024</v>
      </c>
      <c r="L478">
        <v>3364.0920000000001</v>
      </c>
      <c r="M478">
        <v>672.8184</v>
      </c>
    </row>
    <row r="479" spans="1:13">
      <c r="A479" t="s">
        <v>31</v>
      </c>
      <c r="B479">
        <v>5276</v>
      </c>
      <c r="C479" s="31">
        <v>45668</v>
      </c>
      <c r="D479" t="s">
        <v>624</v>
      </c>
      <c r="E479" t="s">
        <v>14</v>
      </c>
      <c r="F479" t="s">
        <v>43</v>
      </c>
      <c r="G479">
        <v>2</v>
      </c>
      <c r="H479">
        <v>454.21</v>
      </c>
      <c r="I479">
        <v>908.42</v>
      </c>
      <c r="J479" t="s">
        <v>1279</v>
      </c>
      <c r="K479">
        <v>2025</v>
      </c>
      <c r="L479">
        <v>817.57799999999997</v>
      </c>
      <c r="M479">
        <v>163.51559999999998</v>
      </c>
    </row>
    <row r="480" spans="1:13">
      <c r="A480" t="s">
        <v>10</v>
      </c>
      <c r="B480">
        <v>5278</v>
      </c>
      <c r="C480" s="31">
        <v>45252</v>
      </c>
      <c r="D480" t="s">
        <v>891</v>
      </c>
      <c r="E480" t="s">
        <v>14</v>
      </c>
      <c r="F480" t="s">
        <v>18</v>
      </c>
      <c r="G480">
        <v>4</v>
      </c>
      <c r="H480">
        <v>845.91</v>
      </c>
      <c r="I480">
        <v>3383.64</v>
      </c>
      <c r="J480" t="s">
        <v>1279</v>
      </c>
      <c r="K480">
        <v>2023</v>
      </c>
      <c r="L480">
        <v>3045.2759999999998</v>
      </c>
      <c r="M480">
        <v>609.0551999999999</v>
      </c>
    </row>
    <row r="481" spans="1:13">
      <c r="A481" t="s">
        <v>31</v>
      </c>
      <c r="B481">
        <v>5286</v>
      </c>
      <c r="C481" s="31">
        <v>45479</v>
      </c>
      <c r="D481" t="s">
        <v>106</v>
      </c>
      <c r="E481" t="s">
        <v>11</v>
      </c>
      <c r="F481" t="s">
        <v>26</v>
      </c>
      <c r="G481">
        <v>1</v>
      </c>
      <c r="H481">
        <v>252.9</v>
      </c>
      <c r="I481">
        <v>252.9</v>
      </c>
      <c r="J481" t="s">
        <v>1279</v>
      </c>
      <c r="K481">
        <v>2024</v>
      </c>
      <c r="L481">
        <v>227.61</v>
      </c>
      <c r="M481">
        <v>45.521999999999998</v>
      </c>
    </row>
    <row r="482" spans="1:13">
      <c r="A482" t="s">
        <v>10</v>
      </c>
      <c r="B482">
        <v>5303</v>
      </c>
      <c r="C482" s="31">
        <v>45690</v>
      </c>
      <c r="D482" t="s">
        <v>203</v>
      </c>
      <c r="E482" t="s">
        <v>11</v>
      </c>
      <c r="F482" t="s">
        <v>29</v>
      </c>
      <c r="G482">
        <v>2</v>
      </c>
      <c r="H482">
        <v>631.23</v>
      </c>
      <c r="I482">
        <v>1262.46</v>
      </c>
      <c r="J482" t="s">
        <v>1279</v>
      </c>
      <c r="K482">
        <v>2025</v>
      </c>
      <c r="L482">
        <v>1136.2140000000002</v>
      </c>
      <c r="M482">
        <v>227.24279999999999</v>
      </c>
    </row>
    <row r="483" spans="1:13">
      <c r="A483" t="s">
        <v>25</v>
      </c>
      <c r="B483">
        <v>5325</v>
      </c>
      <c r="C483" s="31">
        <v>45507</v>
      </c>
      <c r="D483" t="s">
        <v>536</v>
      </c>
      <c r="E483" t="s">
        <v>20</v>
      </c>
      <c r="F483" t="s">
        <v>26</v>
      </c>
      <c r="G483">
        <v>5</v>
      </c>
      <c r="H483">
        <v>709.71</v>
      </c>
      <c r="I483">
        <v>3548.55</v>
      </c>
      <c r="J483" t="s">
        <v>1279</v>
      </c>
      <c r="K483">
        <v>2024</v>
      </c>
      <c r="L483">
        <v>3193.6950000000002</v>
      </c>
      <c r="M483">
        <v>638.73900000000003</v>
      </c>
    </row>
    <row r="484" spans="1:13">
      <c r="A484" t="s">
        <v>25</v>
      </c>
      <c r="B484">
        <v>5355</v>
      </c>
      <c r="C484" s="31">
        <v>45537</v>
      </c>
      <c r="D484" t="s">
        <v>966</v>
      </c>
      <c r="E484" t="s">
        <v>14</v>
      </c>
      <c r="F484" t="s">
        <v>43</v>
      </c>
      <c r="G484">
        <v>6</v>
      </c>
      <c r="H484">
        <v>232.37</v>
      </c>
      <c r="I484">
        <v>1394.22</v>
      </c>
      <c r="J484" t="s">
        <v>1279</v>
      </c>
      <c r="K484">
        <v>2024</v>
      </c>
      <c r="L484">
        <v>1254.798</v>
      </c>
      <c r="M484">
        <v>250.95959999999999</v>
      </c>
    </row>
    <row r="485" spans="1:13">
      <c r="A485" t="s">
        <v>25</v>
      </c>
      <c r="B485">
        <v>5374</v>
      </c>
      <c r="C485" s="31">
        <v>45250</v>
      </c>
      <c r="D485" t="s">
        <v>429</v>
      </c>
      <c r="E485" t="s">
        <v>20</v>
      </c>
      <c r="F485" t="s">
        <v>26</v>
      </c>
      <c r="G485">
        <v>2</v>
      </c>
      <c r="H485">
        <v>402.95</v>
      </c>
      <c r="I485">
        <v>805.9</v>
      </c>
      <c r="J485" t="s">
        <v>1279</v>
      </c>
      <c r="K485">
        <v>2023</v>
      </c>
      <c r="L485">
        <v>725.31</v>
      </c>
      <c r="M485">
        <v>145.06199999999998</v>
      </c>
    </row>
    <row r="486" spans="1:13">
      <c r="A486" t="s">
        <v>10</v>
      </c>
      <c r="B486">
        <v>5375</v>
      </c>
      <c r="C486" s="31">
        <v>45571</v>
      </c>
      <c r="D486" t="s">
        <v>827</v>
      </c>
      <c r="E486" t="s">
        <v>11</v>
      </c>
      <c r="F486" t="s">
        <v>18</v>
      </c>
      <c r="G486">
        <v>8</v>
      </c>
      <c r="H486">
        <v>77.489999999999995</v>
      </c>
      <c r="I486">
        <v>619.91999999999996</v>
      </c>
      <c r="J486" t="s">
        <v>1279</v>
      </c>
      <c r="K486">
        <v>2024</v>
      </c>
      <c r="L486">
        <v>557.928</v>
      </c>
      <c r="M486">
        <v>111.58559999999999</v>
      </c>
    </row>
    <row r="487" spans="1:13">
      <c r="A487" t="s">
        <v>17</v>
      </c>
      <c r="B487">
        <v>5378</v>
      </c>
      <c r="C487" s="31">
        <v>45581</v>
      </c>
      <c r="D487" t="s">
        <v>776</v>
      </c>
      <c r="E487" t="s">
        <v>20</v>
      </c>
      <c r="F487" t="s">
        <v>29</v>
      </c>
      <c r="G487">
        <v>1</v>
      </c>
      <c r="H487">
        <v>525.75</v>
      </c>
      <c r="I487">
        <v>525.75</v>
      </c>
      <c r="J487" t="s">
        <v>1279</v>
      </c>
      <c r="K487">
        <v>2024</v>
      </c>
      <c r="L487">
        <v>473.17500000000001</v>
      </c>
      <c r="M487">
        <v>94.634999999999991</v>
      </c>
    </row>
    <row r="488" spans="1:13">
      <c r="A488" t="s">
        <v>31</v>
      </c>
      <c r="B488">
        <v>5381</v>
      </c>
      <c r="C488" s="31">
        <v>45410</v>
      </c>
      <c r="D488" t="s">
        <v>838</v>
      </c>
      <c r="E488" t="s">
        <v>14</v>
      </c>
      <c r="F488" t="s">
        <v>18</v>
      </c>
      <c r="G488">
        <v>2</v>
      </c>
      <c r="H488">
        <v>644.41999999999996</v>
      </c>
      <c r="I488">
        <v>1288.8399999999999</v>
      </c>
      <c r="J488" t="s">
        <v>1279</v>
      </c>
      <c r="K488">
        <v>2024</v>
      </c>
      <c r="L488">
        <v>1159.9559999999999</v>
      </c>
      <c r="M488">
        <v>231.99119999999996</v>
      </c>
    </row>
    <row r="489" spans="1:13">
      <c r="A489" t="s">
        <v>25</v>
      </c>
      <c r="B489">
        <v>5385</v>
      </c>
      <c r="C489" s="31">
        <v>45438</v>
      </c>
      <c r="D489" t="s">
        <v>509</v>
      </c>
      <c r="E489" t="s">
        <v>11</v>
      </c>
      <c r="F489" t="s">
        <v>43</v>
      </c>
      <c r="G489">
        <v>6</v>
      </c>
      <c r="H489">
        <v>855.84</v>
      </c>
      <c r="I489">
        <v>5135.04</v>
      </c>
      <c r="J489" t="s">
        <v>1278</v>
      </c>
      <c r="K489">
        <v>2024</v>
      </c>
      <c r="L489">
        <v>4621.5360000000001</v>
      </c>
      <c r="M489">
        <v>924.30719999999997</v>
      </c>
    </row>
    <row r="490" spans="1:13">
      <c r="A490" t="s">
        <v>31</v>
      </c>
      <c r="B490">
        <v>5390</v>
      </c>
      <c r="C490" s="31">
        <v>45716</v>
      </c>
      <c r="D490" t="s">
        <v>927</v>
      </c>
      <c r="E490" t="s">
        <v>11</v>
      </c>
      <c r="F490" t="s">
        <v>21</v>
      </c>
      <c r="G490">
        <v>3</v>
      </c>
      <c r="H490">
        <v>21.99</v>
      </c>
      <c r="I490">
        <v>65.97</v>
      </c>
      <c r="J490" t="s">
        <v>1279</v>
      </c>
      <c r="K490">
        <v>2025</v>
      </c>
      <c r="L490">
        <v>59.373000000000005</v>
      </c>
      <c r="M490">
        <v>11.874599999999999</v>
      </c>
    </row>
    <row r="491" spans="1:13">
      <c r="A491" t="s">
        <v>10</v>
      </c>
      <c r="B491">
        <v>5398</v>
      </c>
      <c r="C491" s="31">
        <v>45480</v>
      </c>
      <c r="D491" t="s">
        <v>726</v>
      </c>
      <c r="E491" t="s">
        <v>14</v>
      </c>
      <c r="F491" t="s">
        <v>18</v>
      </c>
      <c r="G491">
        <v>7</v>
      </c>
      <c r="H491">
        <v>137.11000000000001</v>
      </c>
      <c r="I491">
        <v>959.7700000000001</v>
      </c>
      <c r="J491" t="s">
        <v>1279</v>
      </c>
      <c r="K491">
        <v>2024</v>
      </c>
      <c r="L491">
        <v>863.79300000000012</v>
      </c>
      <c r="M491">
        <v>172.7586</v>
      </c>
    </row>
    <row r="492" spans="1:13">
      <c r="A492" t="s">
        <v>17</v>
      </c>
      <c r="B492">
        <v>5410</v>
      </c>
      <c r="C492" s="31">
        <v>45748</v>
      </c>
      <c r="D492" t="s">
        <v>723</v>
      </c>
      <c r="E492" t="s">
        <v>20</v>
      </c>
      <c r="F492" t="s">
        <v>15</v>
      </c>
      <c r="G492">
        <v>7</v>
      </c>
      <c r="H492">
        <v>720.42</v>
      </c>
      <c r="I492">
        <v>5042.9399999999996</v>
      </c>
      <c r="J492" t="s">
        <v>1278</v>
      </c>
      <c r="K492">
        <v>2025</v>
      </c>
      <c r="L492">
        <v>4538.6459999999997</v>
      </c>
      <c r="M492">
        <v>907.72919999999988</v>
      </c>
    </row>
    <row r="493" spans="1:13">
      <c r="A493" t="s">
        <v>25</v>
      </c>
      <c r="B493">
        <v>5417</v>
      </c>
      <c r="C493" s="31">
        <v>45310</v>
      </c>
      <c r="D493" t="s">
        <v>239</v>
      </c>
      <c r="E493" t="s">
        <v>14</v>
      </c>
      <c r="F493" t="s">
        <v>26</v>
      </c>
      <c r="G493">
        <v>3</v>
      </c>
      <c r="H493">
        <v>194.57</v>
      </c>
      <c r="I493">
        <v>583.71</v>
      </c>
      <c r="J493" t="s">
        <v>1279</v>
      </c>
      <c r="K493">
        <v>2024</v>
      </c>
      <c r="L493">
        <v>525.33899999999994</v>
      </c>
      <c r="M493">
        <v>105.06780000000001</v>
      </c>
    </row>
    <row r="494" spans="1:13">
      <c r="A494" t="s">
        <v>31</v>
      </c>
      <c r="B494">
        <v>5424</v>
      </c>
      <c r="C494" s="31">
        <v>45702</v>
      </c>
      <c r="D494" t="s">
        <v>39</v>
      </c>
      <c r="E494" t="s">
        <v>14</v>
      </c>
      <c r="F494" t="s">
        <v>21</v>
      </c>
      <c r="G494">
        <v>8</v>
      </c>
      <c r="H494">
        <v>300.22000000000003</v>
      </c>
      <c r="I494">
        <v>2401.7600000000002</v>
      </c>
      <c r="J494" t="s">
        <v>1279</v>
      </c>
      <c r="K494">
        <v>2025</v>
      </c>
      <c r="L494">
        <v>2161.5840000000003</v>
      </c>
      <c r="M494">
        <v>432.3168</v>
      </c>
    </row>
    <row r="495" spans="1:13">
      <c r="A495" t="s">
        <v>10</v>
      </c>
      <c r="B495">
        <v>5433</v>
      </c>
      <c r="C495" s="31">
        <v>45121</v>
      </c>
      <c r="D495" t="s">
        <v>963</v>
      </c>
      <c r="E495" t="s">
        <v>20</v>
      </c>
      <c r="F495" t="s">
        <v>18</v>
      </c>
      <c r="G495">
        <v>9</v>
      </c>
      <c r="H495">
        <v>136.81</v>
      </c>
      <c r="I495">
        <v>1231.29</v>
      </c>
      <c r="J495" t="s">
        <v>1279</v>
      </c>
      <c r="K495">
        <v>2023</v>
      </c>
      <c r="L495">
        <v>1108.1610000000001</v>
      </c>
      <c r="M495">
        <v>221.63219999999998</v>
      </c>
    </row>
    <row r="496" spans="1:13">
      <c r="A496" t="s">
        <v>17</v>
      </c>
      <c r="B496">
        <v>5451</v>
      </c>
      <c r="C496" s="31">
        <v>45058</v>
      </c>
      <c r="D496" t="s">
        <v>93</v>
      </c>
      <c r="E496" t="s">
        <v>11</v>
      </c>
      <c r="F496" t="s">
        <v>43</v>
      </c>
      <c r="G496">
        <v>1</v>
      </c>
      <c r="H496">
        <v>601.44000000000005</v>
      </c>
      <c r="I496">
        <v>601.44000000000005</v>
      </c>
      <c r="J496" t="s">
        <v>1279</v>
      </c>
      <c r="K496">
        <v>2023</v>
      </c>
      <c r="L496">
        <v>541.29600000000005</v>
      </c>
      <c r="M496">
        <v>108.25920000000001</v>
      </c>
    </row>
    <row r="497" spans="1:13">
      <c r="A497" t="s">
        <v>25</v>
      </c>
      <c r="B497">
        <v>5464</v>
      </c>
      <c r="C497" s="31">
        <v>45322</v>
      </c>
      <c r="D497" t="s">
        <v>522</v>
      </c>
      <c r="E497" t="s">
        <v>20</v>
      </c>
      <c r="F497" t="s">
        <v>29</v>
      </c>
      <c r="G497">
        <v>3</v>
      </c>
      <c r="H497">
        <v>331.94</v>
      </c>
      <c r="I497">
        <v>995.81999999999994</v>
      </c>
      <c r="J497" t="s">
        <v>1279</v>
      </c>
      <c r="K497">
        <v>2024</v>
      </c>
      <c r="L497">
        <v>896.23799999999994</v>
      </c>
      <c r="M497">
        <v>179.24759999999998</v>
      </c>
    </row>
    <row r="498" spans="1:13">
      <c r="A498" t="s">
        <v>25</v>
      </c>
      <c r="B498">
        <v>5475</v>
      </c>
      <c r="C498" s="31">
        <v>45716</v>
      </c>
      <c r="D498" t="s">
        <v>85</v>
      </c>
      <c r="E498" t="s">
        <v>14</v>
      </c>
      <c r="F498" t="s">
        <v>18</v>
      </c>
      <c r="G498">
        <v>9</v>
      </c>
      <c r="H498">
        <v>558.64</v>
      </c>
      <c r="I498">
        <v>5027.76</v>
      </c>
      <c r="J498" t="s">
        <v>1278</v>
      </c>
      <c r="K498">
        <v>2025</v>
      </c>
      <c r="L498">
        <v>4524.9840000000004</v>
      </c>
      <c r="M498">
        <v>904.99680000000001</v>
      </c>
    </row>
    <row r="499" spans="1:13">
      <c r="A499" t="s">
        <v>31</v>
      </c>
      <c r="B499">
        <v>5501</v>
      </c>
      <c r="C499" s="31">
        <v>45434</v>
      </c>
      <c r="D499" t="s">
        <v>333</v>
      </c>
      <c r="E499" t="s">
        <v>14</v>
      </c>
      <c r="F499" t="s">
        <v>43</v>
      </c>
      <c r="G499">
        <v>9</v>
      </c>
      <c r="H499">
        <v>352.42</v>
      </c>
      <c r="I499">
        <v>3171.78</v>
      </c>
      <c r="J499" t="s">
        <v>1279</v>
      </c>
      <c r="K499">
        <v>2024</v>
      </c>
      <c r="L499">
        <v>2854.6019999999999</v>
      </c>
      <c r="M499">
        <v>570.92039999999997</v>
      </c>
    </row>
    <row r="500" spans="1:13">
      <c r="A500" t="s">
        <v>17</v>
      </c>
      <c r="B500">
        <v>5506</v>
      </c>
      <c r="C500" s="31">
        <v>45354</v>
      </c>
      <c r="D500" t="s">
        <v>957</v>
      </c>
      <c r="E500" t="s">
        <v>20</v>
      </c>
      <c r="F500" t="s">
        <v>35</v>
      </c>
      <c r="G500">
        <v>2</v>
      </c>
      <c r="H500">
        <v>980.17</v>
      </c>
      <c r="I500">
        <v>1960.34</v>
      </c>
      <c r="J500" t="s">
        <v>1279</v>
      </c>
      <c r="K500">
        <v>2024</v>
      </c>
      <c r="L500">
        <v>1764.306</v>
      </c>
      <c r="M500">
        <v>352.8612</v>
      </c>
    </row>
    <row r="501" spans="1:13">
      <c r="A501" t="s">
        <v>25</v>
      </c>
      <c r="B501">
        <v>5511</v>
      </c>
      <c r="C501" s="31">
        <v>45445</v>
      </c>
      <c r="D501" t="s">
        <v>456</v>
      </c>
      <c r="E501" t="s">
        <v>20</v>
      </c>
      <c r="F501" t="s">
        <v>21</v>
      </c>
      <c r="G501">
        <v>7</v>
      </c>
      <c r="H501">
        <v>734.27</v>
      </c>
      <c r="I501">
        <v>5139.8899999999994</v>
      </c>
      <c r="J501" t="s">
        <v>1278</v>
      </c>
      <c r="K501">
        <v>2024</v>
      </c>
      <c r="L501">
        <v>4625.9009999999998</v>
      </c>
      <c r="M501">
        <v>925.1801999999999</v>
      </c>
    </row>
    <row r="502" spans="1:13">
      <c r="A502" t="s">
        <v>25</v>
      </c>
      <c r="B502">
        <v>5514</v>
      </c>
      <c r="C502" s="31">
        <v>45566</v>
      </c>
      <c r="D502" t="s">
        <v>973</v>
      </c>
      <c r="E502" t="s">
        <v>14</v>
      </c>
      <c r="F502" t="s">
        <v>12</v>
      </c>
      <c r="G502">
        <v>3</v>
      </c>
      <c r="H502">
        <v>130.29</v>
      </c>
      <c r="I502">
        <v>390.87</v>
      </c>
      <c r="J502" t="s">
        <v>1279</v>
      </c>
      <c r="K502">
        <v>2024</v>
      </c>
      <c r="L502">
        <v>351.78300000000002</v>
      </c>
      <c r="M502">
        <v>70.3566</v>
      </c>
    </row>
    <row r="503" spans="1:13">
      <c r="A503" t="s">
        <v>31</v>
      </c>
      <c r="B503">
        <v>5556</v>
      </c>
      <c r="C503" s="31">
        <v>45198</v>
      </c>
      <c r="D503" t="s">
        <v>828</v>
      </c>
      <c r="E503" t="s">
        <v>20</v>
      </c>
      <c r="F503" t="s">
        <v>43</v>
      </c>
      <c r="G503">
        <v>9</v>
      </c>
      <c r="H503">
        <v>35.549999999999997</v>
      </c>
      <c r="I503">
        <v>319.95</v>
      </c>
      <c r="J503" t="s">
        <v>1279</v>
      </c>
      <c r="K503">
        <v>2023</v>
      </c>
      <c r="L503">
        <v>287.95499999999998</v>
      </c>
      <c r="M503">
        <v>57.590999999999994</v>
      </c>
    </row>
    <row r="504" spans="1:13">
      <c r="A504" t="s">
        <v>10</v>
      </c>
      <c r="B504">
        <v>5568</v>
      </c>
      <c r="C504" s="31">
        <v>45626</v>
      </c>
      <c r="D504" t="s">
        <v>42</v>
      </c>
      <c r="E504" t="s">
        <v>20</v>
      </c>
      <c r="F504" t="s">
        <v>43</v>
      </c>
      <c r="G504">
        <v>5</v>
      </c>
      <c r="H504">
        <v>94.65</v>
      </c>
      <c r="I504">
        <v>473.25</v>
      </c>
      <c r="J504" t="s">
        <v>1279</v>
      </c>
      <c r="K504">
        <v>2024</v>
      </c>
      <c r="L504">
        <v>425.92500000000001</v>
      </c>
      <c r="M504">
        <v>85.185000000000002</v>
      </c>
    </row>
    <row r="505" spans="1:13">
      <c r="A505" t="s">
        <v>10</v>
      </c>
      <c r="B505">
        <v>5581</v>
      </c>
      <c r="C505" s="31">
        <v>45389</v>
      </c>
      <c r="D505" t="s">
        <v>750</v>
      </c>
      <c r="E505" t="s">
        <v>11</v>
      </c>
      <c r="F505" t="s">
        <v>15</v>
      </c>
      <c r="G505">
        <v>5</v>
      </c>
      <c r="H505">
        <v>994.2</v>
      </c>
      <c r="I505">
        <v>4971</v>
      </c>
      <c r="J505" t="s">
        <v>1279</v>
      </c>
      <c r="K505">
        <v>2024</v>
      </c>
      <c r="L505">
        <v>4473.9000000000005</v>
      </c>
      <c r="M505">
        <v>894.78</v>
      </c>
    </row>
    <row r="506" spans="1:13">
      <c r="A506" t="s">
        <v>31</v>
      </c>
      <c r="B506">
        <v>5585</v>
      </c>
      <c r="C506" s="31">
        <v>45243</v>
      </c>
      <c r="D506" t="s">
        <v>893</v>
      </c>
      <c r="E506" t="s">
        <v>20</v>
      </c>
      <c r="F506" t="s">
        <v>18</v>
      </c>
      <c r="G506">
        <v>5</v>
      </c>
      <c r="H506">
        <v>493.36</v>
      </c>
      <c r="I506">
        <v>2466.8000000000002</v>
      </c>
      <c r="J506" t="s">
        <v>1279</v>
      </c>
      <c r="K506">
        <v>2023</v>
      </c>
      <c r="L506">
        <v>2220.12</v>
      </c>
      <c r="M506">
        <v>444.024</v>
      </c>
    </row>
    <row r="507" spans="1:13">
      <c r="A507" t="s">
        <v>10</v>
      </c>
      <c r="B507">
        <v>5588</v>
      </c>
      <c r="C507" s="31">
        <v>45071</v>
      </c>
      <c r="D507" t="s">
        <v>437</v>
      </c>
      <c r="E507" t="s">
        <v>11</v>
      </c>
      <c r="F507" t="s">
        <v>18</v>
      </c>
      <c r="G507">
        <v>7</v>
      </c>
      <c r="H507">
        <v>640.07000000000005</v>
      </c>
      <c r="I507">
        <v>4480.4900000000007</v>
      </c>
      <c r="J507" t="s">
        <v>1279</v>
      </c>
      <c r="K507">
        <v>2023</v>
      </c>
      <c r="L507">
        <v>4032.4410000000007</v>
      </c>
      <c r="M507">
        <v>806.48820000000012</v>
      </c>
    </row>
    <row r="508" spans="1:13">
      <c r="A508" t="s">
        <v>10</v>
      </c>
      <c r="B508">
        <v>5590</v>
      </c>
      <c r="C508" s="31">
        <v>45347</v>
      </c>
      <c r="D508" t="s">
        <v>585</v>
      </c>
      <c r="E508" t="s">
        <v>14</v>
      </c>
      <c r="F508" t="s">
        <v>21</v>
      </c>
      <c r="G508">
        <v>6</v>
      </c>
      <c r="H508">
        <v>502.2</v>
      </c>
      <c r="I508">
        <v>3013.2</v>
      </c>
      <c r="J508" t="s">
        <v>1279</v>
      </c>
      <c r="K508">
        <v>2024</v>
      </c>
      <c r="L508">
        <v>2711.88</v>
      </c>
      <c r="M508">
        <v>542.37599999999998</v>
      </c>
    </row>
    <row r="509" spans="1:13">
      <c r="A509" t="s">
        <v>25</v>
      </c>
      <c r="B509">
        <v>5596</v>
      </c>
      <c r="C509" s="31">
        <v>45350</v>
      </c>
      <c r="D509" t="s">
        <v>949</v>
      </c>
      <c r="E509" t="s">
        <v>11</v>
      </c>
      <c r="F509" t="s">
        <v>12</v>
      </c>
      <c r="G509">
        <v>7</v>
      </c>
      <c r="H509">
        <v>618.86</v>
      </c>
      <c r="I509">
        <v>4332.0200000000004</v>
      </c>
      <c r="J509" t="s">
        <v>1279</v>
      </c>
      <c r="K509">
        <v>2024</v>
      </c>
      <c r="L509">
        <v>3898.8180000000002</v>
      </c>
      <c r="M509">
        <v>779.7636</v>
      </c>
    </row>
    <row r="510" spans="1:13">
      <c r="A510" t="s">
        <v>25</v>
      </c>
      <c r="B510">
        <v>5603</v>
      </c>
      <c r="C510" s="31">
        <v>45750</v>
      </c>
      <c r="D510" t="s">
        <v>682</v>
      </c>
      <c r="E510" t="s">
        <v>20</v>
      </c>
      <c r="F510" t="s">
        <v>43</v>
      </c>
      <c r="G510">
        <v>3</v>
      </c>
      <c r="H510">
        <v>554.72</v>
      </c>
      <c r="I510">
        <v>1664.16</v>
      </c>
      <c r="J510" t="s">
        <v>1279</v>
      </c>
      <c r="K510">
        <v>2025</v>
      </c>
      <c r="L510">
        <v>1497.7440000000001</v>
      </c>
      <c r="M510">
        <v>299.54880000000003</v>
      </c>
    </row>
    <row r="511" spans="1:13">
      <c r="A511" t="s">
        <v>17</v>
      </c>
      <c r="B511">
        <v>5604</v>
      </c>
      <c r="C511" s="31">
        <v>45353</v>
      </c>
      <c r="D511" t="s">
        <v>675</v>
      </c>
      <c r="E511" t="s">
        <v>20</v>
      </c>
      <c r="F511" t="s">
        <v>18</v>
      </c>
      <c r="G511">
        <v>8</v>
      </c>
      <c r="H511">
        <v>711.96</v>
      </c>
      <c r="I511">
        <v>5695.68</v>
      </c>
      <c r="J511" t="s">
        <v>1278</v>
      </c>
      <c r="K511">
        <v>2024</v>
      </c>
      <c r="L511">
        <v>5126.1120000000001</v>
      </c>
      <c r="M511">
        <v>1025.2224000000001</v>
      </c>
    </row>
    <row r="512" spans="1:13">
      <c r="A512" t="s">
        <v>17</v>
      </c>
      <c r="B512">
        <v>5606</v>
      </c>
      <c r="C512" s="31">
        <v>45202</v>
      </c>
      <c r="D512" t="s">
        <v>747</v>
      </c>
      <c r="E512" t="s">
        <v>14</v>
      </c>
      <c r="F512" t="s">
        <v>43</v>
      </c>
      <c r="G512">
        <v>2</v>
      </c>
      <c r="H512">
        <v>331.09</v>
      </c>
      <c r="I512">
        <v>662.18</v>
      </c>
      <c r="J512" t="s">
        <v>1279</v>
      </c>
      <c r="K512">
        <v>2023</v>
      </c>
      <c r="L512">
        <v>595.96199999999999</v>
      </c>
      <c r="M512">
        <v>119.19239999999999</v>
      </c>
    </row>
    <row r="513" spans="1:13">
      <c r="A513" t="s">
        <v>25</v>
      </c>
      <c r="B513">
        <v>5610</v>
      </c>
      <c r="C513" s="31">
        <v>45395</v>
      </c>
      <c r="D513" t="s">
        <v>865</v>
      </c>
      <c r="E513" t="s">
        <v>14</v>
      </c>
      <c r="F513" t="s">
        <v>26</v>
      </c>
      <c r="G513">
        <v>1</v>
      </c>
      <c r="H513">
        <v>139.4</v>
      </c>
      <c r="I513">
        <v>139.4</v>
      </c>
      <c r="J513" t="s">
        <v>1279</v>
      </c>
      <c r="K513">
        <v>2024</v>
      </c>
      <c r="L513">
        <v>125.46000000000001</v>
      </c>
      <c r="M513">
        <v>25.091999999999999</v>
      </c>
    </row>
    <row r="514" spans="1:13">
      <c r="A514" t="s">
        <v>25</v>
      </c>
      <c r="B514">
        <v>5612</v>
      </c>
      <c r="C514" s="31">
        <v>45283</v>
      </c>
      <c r="D514" t="s">
        <v>939</v>
      </c>
      <c r="E514" t="s">
        <v>14</v>
      </c>
      <c r="F514" t="s">
        <v>12</v>
      </c>
      <c r="G514">
        <v>9</v>
      </c>
      <c r="H514">
        <v>766.73</v>
      </c>
      <c r="I514">
        <v>6900.57</v>
      </c>
      <c r="J514" t="s">
        <v>1278</v>
      </c>
      <c r="K514">
        <v>2023</v>
      </c>
      <c r="L514">
        <v>6210.5129999999999</v>
      </c>
      <c r="M514">
        <v>1242.1025999999999</v>
      </c>
    </row>
    <row r="515" spans="1:13">
      <c r="A515" t="s">
        <v>10</v>
      </c>
      <c r="B515">
        <v>5621</v>
      </c>
      <c r="C515" s="31">
        <v>45462</v>
      </c>
      <c r="D515" t="s">
        <v>172</v>
      </c>
      <c r="E515" t="s">
        <v>14</v>
      </c>
      <c r="F515" t="s">
        <v>15</v>
      </c>
      <c r="G515">
        <v>1</v>
      </c>
      <c r="H515">
        <v>325.91000000000003</v>
      </c>
      <c r="I515">
        <v>325.91000000000003</v>
      </c>
      <c r="J515" t="s">
        <v>1279</v>
      </c>
      <c r="K515">
        <v>2024</v>
      </c>
      <c r="L515">
        <v>293.31900000000002</v>
      </c>
      <c r="M515">
        <v>58.663800000000002</v>
      </c>
    </row>
    <row r="516" spans="1:13">
      <c r="A516" t="s">
        <v>17</v>
      </c>
      <c r="B516">
        <v>5638</v>
      </c>
      <c r="C516" s="31">
        <v>45196</v>
      </c>
      <c r="D516" t="s">
        <v>453</v>
      </c>
      <c r="E516" t="s">
        <v>14</v>
      </c>
      <c r="F516" t="s">
        <v>18</v>
      </c>
      <c r="G516">
        <v>4</v>
      </c>
      <c r="H516">
        <v>457.8</v>
      </c>
      <c r="I516">
        <v>1831.2</v>
      </c>
      <c r="J516" t="s">
        <v>1279</v>
      </c>
      <c r="K516">
        <v>2023</v>
      </c>
      <c r="L516">
        <v>1648.0800000000002</v>
      </c>
      <c r="M516">
        <v>329.61599999999999</v>
      </c>
    </row>
    <row r="517" spans="1:13">
      <c r="A517" t="s">
        <v>17</v>
      </c>
      <c r="B517">
        <v>5642</v>
      </c>
      <c r="C517" s="31">
        <v>45664</v>
      </c>
      <c r="D517" t="s">
        <v>686</v>
      </c>
      <c r="E517" t="s">
        <v>20</v>
      </c>
      <c r="F517" t="s">
        <v>29</v>
      </c>
      <c r="G517">
        <v>2</v>
      </c>
      <c r="H517">
        <v>605.6</v>
      </c>
      <c r="I517">
        <v>1211.2</v>
      </c>
      <c r="J517" t="s">
        <v>1279</v>
      </c>
      <c r="K517">
        <v>2025</v>
      </c>
      <c r="L517">
        <v>1090.0800000000002</v>
      </c>
      <c r="M517">
        <v>218.01599999999999</v>
      </c>
    </row>
    <row r="518" spans="1:13">
      <c r="A518" t="s">
        <v>25</v>
      </c>
      <c r="B518">
        <v>5643</v>
      </c>
      <c r="C518" s="31">
        <v>45706</v>
      </c>
      <c r="D518" t="s">
        <v>49</v>
      </c>
      <c r="E518" t="s">
        <v>14</v>
      </c>
      <c r="F518" t="s">
        <v>35</v>
      </c>
      <c r="G518">
        <v>7</v>
      </c>
      <c r="H518">
        <v>893.74</v>
      </c>
      <c r="I518">
        <v>6256.18</v>
      </c>
      <c r="J518" t="s">
        <v>1278</v>
      </c>
      <c r="K518">
        <v>2025</v>
      </c>
      <c r="L518">
        <v>5630.5619999999999</v>
      </c>
      <c r="M518">
        <v>1126.1124</v>
      </c>
    </row>
    <row r="519" spans="1:13">
      <c r="A519" t="s">
        <v>25</v>
      </c>
      <c r="B519">
        <v>5645</v>
      </c>
      <c r="C519" s="31">
        <v>45600</v>
      </c>
      <c r="D519" t="s">
        <v>623</v>
      </c>
      <c r="E519" t="s">
        <v>14</v>
      </c>
      <c r="F519" t="s">
        <v>21</v>
      </c>
      <c r="G519">
        <v>7</v>
      </c>
      <c r="H519">
        <v>394.67</v>
      </c>
      <c r="I519">
        <v>2762.69</v>
      </c>
      <c r="J519" t="s">
        <v>1279</v>
      </c>
      <c r="K519">
        <v>2024</v>
      </c>
      <c r="L519">
        <v>2486.4210000000003</v>
      </c>
      <c r="M519">
        <v>497.2842</v>
      </c>
    </row>
    <row r="520" spans="1:13">
      <c r="A520" t="s">
        <v>17</v>
      </c>
      <c r="B520">
        <v>5647</v>
      </c>
      <c r="C520" s="31">
        <v>45547</v>
      </c>
      <c r="D520" t="s">
        <v>373</v>
      </c>
      <c r="E520" t="s">
        <v>11</v>
      </c>
      <c r="F520" t="s">
        <v>29</v>
      </c>
      <c r="G520">
        <v>5</v>
      </c>
      <c r="H520">
        <v>655.15</v>
      </c>
      <c r="I520">
        <v>3275.75</v>
      </c>
      <c r="J520" t="s">
        <v>1279</v>
      </c>
      <c r="K520">
        <v>2024</v>
      </c>
      <c r="L520">
        <v>2948.1750000000002</v>
      </c>
      <c r="M520">
        <v>589.63499999999999</v>
      </c>
    </row>
    <row r="521" spans="1:13">
      <c r="A521" t="s">
        <v>10</v>
      </c>
      <c r="B521">
        <v>5649</v>
      </c>
      <c r="C521" s="31">
        <v>45706</v>
      </c>
      <c r="D521" t="s">
        <v>894</v>
      </c>
      <c r="E521" t="s">
        <v>20</v>
      </c>
      <c r="F521" t="s">
        <v>18</v>
      </c>
      <c r="G521">
        <v>4</v>
      </c>
      <c r="H521">
        <v>158.55000000000001</v>
      </c>
      <c r="I521">
        <v>634.20000000000005</v>
      </c>
      <c r="J521" t="s">
        <v>1279</v>
      </c>
      <c r="K521">
        <v>2025</v>
      </c>
      <c r="L521">
        <v>570.78000000000009</v>
      </c>
      <c r="M521">
        <v>114.15600000000001</v>
      </c>
    </row>
    <row r="522" spans="1:13">
      <c r="A522" t="s">
        <v>25</v>
      </c>
      <c r="B522">
        <v>5650</v>
      </c>
      <c r="C522" s="31">
        <v>45145</v>
      </c>
      <c r="D522" t="s">
        <v>190</v>
      </c>
      <c r="E522" t="s">
        <v>20</v>
      </c>
      <c r="F522" t="s">
        <v>43</v>
      </c>
      <c r="G522">
        <v>3</v>
      </c>
      <c r="H522">
        <v>240.63</v>
      </c>
      <c r="I522">
        <v>721.89</v>
      </c>
      <c r="J522" t="s">
        <v>1279</v>
      </c>
      <c r="K522">
        <v>2023</v>
      </c>
      <c r="L522">
        <v>649.70100000000002</v>
      </c>
      <c r="M522">
        <v>129.9402</v>
      </c>
    </row>
    <row r="523" spans="1:13">
      <c r="A523" t="s">
        <v>10</v>
      </c>
      <c r="B523">
        <v>5654</v>
      </c>
      <c r="C523" s="31">
        <v>45482</v>
      </c>
      <c r="D523" t="s">
        <v>492</v>
      </c>
      <c r="E523" t="s">
        <v>11</v>
      </c>
      <c r="F523" t="s">
        <v>18</v>
      </c>
      <c r="G523">
        <v>5</v>
      </c>
      <c r="H523">
        <v>491.8</v>
      </c>
      <c r="I523">
        <v>2459</v>
      </c>
      <c r="J523" t="s">
        <v>1279</v>
      </c>
      <c r="K523">
        <v>2024</v>
      </c>
      <c r="L523">
        <v>2213.1</v>
      </c>
      <c r="M523">
        <v>442.62</v>
      </c>
    </row>
    <row r="524" spans="1:13">
      <c r="A524" t="s">
        <v>10</v>
      </c>
      <c r="B524">
        <v>5665</v>
      </c>
      <c r="C524" s="31">
        <v>45393</v>
      </c>
      <c r="D524" t="s">
        <v>252</v>
      </c>
      <c r="E524" t="s">
        <v>20</v>
      </c>
      <c r="F524" t="s">
        <v>21</v>
      </c>
      <c r="G524">
        <v>6</v>
      </c>
      <c r="H524">
        <v>817.67</v>
      </c>
      <c r="I524">
        <v>4906.0200000000004</v>
      </c>
      <c r="J524" t="s">
        <v>1279</v>
      </c>
      <c r="K524">
        <v>2024</v>
      </c>
      <c r="L524">
        <v>4415.4179999999997</v>
      </c>
      <c r="M524">
        <v>883.08360000000005</v>
      </c>
    </row>
    <row r="525" spans="1:13">
      <c r="A525" t="s">
        <v>10</v>
      </c>
      <c r="B525">
        <v>5671</v>
      </c>
      <c r="C525" s="31">
        <v>45606</v>
      </c>
      <c r="D525" t="s">
        <v>624</v>
      </c>
      <c r="E525" t="s">
        <v>11</v>
      </c>
      <c r="F525" t="s">
        <v>43</v>
      </c>
      <c r="G525">
        <v>6</v>
      </c>
      <c r="H525">
        <v>272.39999999999998</v>
      </c>
      <c r="I525">
        <v>1634.4</v>
      </c>
      <c r="J525" t="s">
        <v>1279</v>
      </c>
      <c r="K525">
        <v>2024</v>
      </c>
      <c r="L525">
        <v>1470.96</v>
      </c>
      <c r="M525">
        <v>294.19200000000001</v>
      </c>
    </row>
    <row r="526" spans="1:13">
      <c r="A526" t="s">
        <v>10</v>
      </c>
      <c r="B526">
        <v>5679</v>
      </c>
      <c r="C526" s="31">
        <v>45156</v>
      </c>
      <c r="D526" t="s">
        <v>806</v>
      </c>
      <c r="E526" t="s">
        <v>11</v>
      </c>
      <c r="F526" t="s">
        <v>21</v>
      </c>
      <c r="G526">
        <v>2</v>
      </c>
      <c r="H526">
        <v>869.38</v>
      </c>
      <c r="I526">
        <v>1738.76</v>
      </c>
      <c r="J526" t="s">
        <v>1279</v>
      </c>
      <c r="K526">
        <v>2023</v>
      </c>
      <c r="L526">
        <v>1564.884</v>
      </c>
      <c r="M526">
        <v>312.97679999999997</v>
      </c>
    </row>
    <row r="527" spans="1:13">
      <c r="A527" t="s">
        <v>31</v>
      </c>
      <c r="B527">
        <v>5684</v>
      </c>
      <c r="C527" s="31">
        <v>45677</v>
      </c>
      <c r="D527" t="s">
        <v>489</v>
      </c>
      <c r="E527" t="s">
        <v>11</v>
      </c>
      <c r="F527" t="s">
        <v>18</v>
      </c>
      <c r="G527">
        <v>9</v>
      </c>
      <c r="H527">
        <v>868.36</v>
      </c>
      <c r="I527">
        <v>7815.24</v>
      </c>
      <c r="J527" t="s">
        <v>1278</v>
      </c>
      <c r="K527">
        <v>2025</v>
      </c>
      <c r="L527">
        <v>7033.7160000000003</v>
      </c>
      <c r="M527">
        <v>1406.7431999999999</v>
      </c>
    </row>
    <row r="528" spans="1:13">
      <c r="A528" t="s">
        <v>17</v>
      </c>
      <c r="B528">
        <v>5685</v>
      </c>
      <c r="C528" s="31">
        <v>45595</v>
      </c>
      <c r="D528" t="s">
        <v>744</v>
      </c>
      <c r="E528" t="s">
        <v>11</v>
      </c>
      <c r="F528" t="s">
        <v>26</v>
      </c>
      <c r="G528">
        <v>5</v>
      </c>
      <c r="H528">
        <v>881.28</v>
      </c>
      <c r="I528">
        <v>4406.3999999999996</v>
      </c>
      <c r="J528" t="s">
        <v>1279</v>
      </c>
      <c r="K528">
        <v>2024</v>
      </c>
      <c r="L528">
        <v>3965.76</v>
      </c>
      <c r="M528">
        <v>793.15199999999993</v>
      </c>
    </row>
    <row r="529" spans="1:13">
      <c r="A529" t="s">
        <v>10</v>
      </c>
      <c r="B529">
        <v>5691</v>
      </c>
      <c r="C529" s="31">
        <v>45577</v>
      </c>
      <c r="D529" t="s">
        <v>257</v>
      </c>
      <c r="E529" t="s">
        <v>14</v>
      </c>
      <c r="F529" t="s">
        <v>35</v>
      </c>
      <c r="G529">
        <v>3</v>
      </c>
      <c r="H529">
        <v>584.29</v>
      </c>
      <c r="I529">
        <v>1752.87</v>
      </c>
      <c r="J529" t="s">
        <v>1279</v>
      </c>
      <c r="K529">
        <v>2024</v>
      </c>
      <c r="L529">
        <v>1577.5830000000001</v>
      </c>
      <c r="M529">
        <v>315.51659999999998</v>
      </c>
    </row>
    <row r="530" spans="1:13">
      <c r="A530" t="s">
        <v>17</v>
      </c>
      <c r="B530">
        <v>5703</v>
      </c>
      <c r="C530" s="31">
        <v>45504</v>
      </c>
      <c r="D530" t="s">
        <v>100</v>
      </c>
      <c r="E530" t="s">
        <v>11</v>
      </c>
      <c r="F530" t="s">
        <v>26</v>
      </c>
      <c r="G530">
        <v>8</v>
      </c>
      <c r="H530">
        <v>523.73</v>
      </c>
      <c r="I530">
        <v>4189.84</v>
      </c>
      <c r="J530" t="s">
        <v>1279</v>
      </c>
      <c r="K530">
        <v>2024</v>
      </c>
      <c r="L530">
        <v>3770.8560000000002</v>
      </c>
      <c r="M530">
        <v>754.1712</v>
      </c>
    </row>
    <row r="531" spans="1:13">
      <c r="A531" t="s">
        <v>17</v>
      </c>
      <c r="B531">
        <v>5704</v>
      </c>
      <c r="C531" s="31">
        <v>45113</v>
      </c>
      <c r="D531" t="s">
        <v>281</v>
      </c>
      <c r="E531" t="s">
        <v>14</v>
      </c>
      <c r="F531" t="s">
        <v>12</v>
      </c>
      <c r="G531">
        <v>6</v>
      </c>
      <c r="H531">
        <v>596.48</v>
      </c>
      <c r="I531">
        <v>3578.88</v>
      </c>
      <c r="J531" t="s">
        <v>1279</v>
      </c>
      <c r="K531">
        <v>2023</v>
      </c>
      <c r="L531">
        <v>3220.9920000000002</v>
      </c>
      <c r="M531">
        <v>644.19839999999999</v>
      </c>
    </row>
    <row r="532" spans="1:13">
      <c r="A532" t="s">
        <v>31</v>
      </c>
      <c r="B532">
        <v>5710</v>
      </c>
      <c r="C532" s="31">
        <v>45289</v>
      </c>
      <c r="D532" t="s">
        <v>766</v>
      </c>
      <c r="E532" t="s">
        <v>11</v>
      </c>
      <c r="F532" t="s">
        <v>21</v>
      </c>
      <c r="G532">
        <v>8</v>
      </c>
      <c r="H532">
        <v>668.26</v>
      </c>
      <c r="I532">
        <v>5346.08</v>
      </c>
      <c r="J532" t="s">
        <v>1278</v>
      </c>
      <c r="K532">
        <v>2023</v>
      </c>
      <c r="L532">
        <v>4811.4719999999998</v>
      </c>
      <c r="M532">
        <v>962.2944</v>
      </c>
    </row>
    <row r="533" spans="1:13">
      <c r="A533" t="s">
        <v>17</v>
      </c>
      <c r="B533">
        <v>5719</v>
      </c>
      <c r="C533" s="31">
        <v>45060</v>
      </c>
      <c r="D533" t="s">
        <v>631</v>
      </c>
      <c r="E533" t="s">
        <v>20</v>
      </c>
      <c r="F533" t="s">
        <v>18</v>
      </c>
      <c r="G533">
        <v>5</v>
      </c>
      <c r="H533">
        <v>623.29999999999995</v>
      </c>
      <c r="I533">
        <v>3116.5</v>
      </c>
      <c r="J533" t="s">
        <v>1279</v>
      </c>
      <c r="K533">
        <v>2023</v>
      </c>
      <c r="L533">
        <v>2804.8500000000004</v>
      </c>
      <c r="M533">
        <v>560.97</v>
      </c>
    </row>
    <row r="534" spans="1:13">
      <c r="A534" t="s">
        <v>25</v>
      </c>
      <c r="B534">
        <v>5728</v>
      </c>
      <c r="C534" s="31">
        <v>45537</v>
      </c>
      <c r="D534" t="s">
        <v>256</v>
      </c>
      <c r="E534" t="s">
        <v>20</v>
      </c>
      <c r="F534" t="s">
        <v>21</v>
      </c>
      <c r="G534">
        <v>9</v>
      </c>
      <c r="H534">
        <v>597.01</v>
      </c>
      <c r="I534">
        <v>5373.09</v>
      </c>
      <c r="J534" t="s">
        <v>1278</v>
      </c>
      <c r="K534">
        <v>2024</v>
      </c>
      <c r="L534">
        <v>4835.7809999999999</v>
      </c>
      <c r="M534">
        <v>967.15620000000001</v>
      </c>
    </row>
    <row r="535" spans="1:13">
      <c r="A535" t="s">
        <v>31</v>
      </c>
      <c r="B535">
        <v>5734</v>
      </c>
      <c r="C535" s="31">
        <v>45323</v>
      </c>
      <c r="D535" t="s">
        <v>832</v>
      </c>
      <c r="E535" t="s">
        <v>14</v>
      </c>
      <c r="F535" t="s">
        <v>18</v>
      </c>
      <c r="G535">
        <v>5</v>
      </c>
      <c r="H535">
        <v>966.16</v>
      </c>
      <c r="I535">
        <v>4830.8</v>
      </c>
      <c r="J535" t="s">
        <v>1279</v>
      </c>
      <c r="K535">
        <v>2024</v>
      </c>
      <c r="L535">
        <v>4347.72</v>
      </c>
      <c r="M535">
        <v>869.54399999999998</v>
      </c>
    </row>
    <row r="536" spans="1:13">
      <c r="A536" t="s">
        <v>17</v>
      </c>
      <c r="B536">
        <v>5757</v>
      </c>
      <c r="C536" s="31">
        <v>45074</v>
      </c>
      <c r="D536" t="s">
        <v>989</v>
      </c>
      <c r="E536" t="s">
        <v>11</v>
      </c>
      <c r="F536" t="s">
        <v>15</v>
      </c>
      <c r="G536">
        <v>1</v>
      </c>
      <c r="H536">
        <v>549.58000000000004</v>
      </c>
      <c r="I536">
        <v>549.58000000000004</v>
      </c>
      <c r="J536" t="s">
        <v>1279</v>
      </c>
      <c r="K536">
        <v>2023</v>
      </c>
      <c r="L536">
        <v>494.62200000000007</v>
      </c>
      <c r="M536">
        <v>98.924400000000006</v>
      </c>
    </row>
    <row r="537" spans="1:13">
      <c r="A537" t="s">
        <v>25</v>
      </c>
      <c r="B537">
        <v>5797</v>
      </c>
      <c r="C537" s="31">
        <v>45668</v>
      </c>
      <c r="D537" t="s">
        <v>470</v>
      </c>
      <c r="E537" t="s">
        <v>20</v>
      </c>
      <c r="F537" t="s">
        <v>12</v>
      </c>
      <c r="G537">
        <v>6</v>
      </c>
      <c r="H537">
        <v>722.01</v>
      </c>
      <c r="I537">
        <v>4332.0599999999986</v>
      </c>
      <c r="J537" t="s">
        <v>1279</v>
      </c>
      <c r="K537">
        <v>2025</v>
      </c>
      <c r="L537">
        <v>3898.8539999999998</v>
      </c>
      <c r="M537">
        <v>779.77079999999967</v>
      </c>
    </row>
    <row r="538" spans="1:13">
      <c r="A538" t="s">
        <v>25</v>
      </c>
      <c r="B538">
        <v>5798</v>
      </c>
      <c r="C538" s="31">
        <v>45258</v>
      </c>
      <c r="D538" t="s">
        <v>524</v>
      </c>
      <c r="E538" t="s">
        <v>11</v>
      </c>
      <c r="F538" t="s">
        <v>18</v>
      </c>
      <c r="G538">
        <v>4</v>
      </c>
      <c r="H538">
        <v>139.56</v>
      </c>
      <c r="I538">
        <v>558.24</v>
      </c>
      <c r="J538" t="s">
        <v>1279</v>
      </c>
      <c r="K538">
        <v>2023</v>
      </c>
      <c r="L538">
        <v>502.416</v>
      </c>
      <c r="M538">
        <v>100.4832</v>
      </c>
    </row>
    <row r="539" spans="1:13">
      <c r="A539" t="s">
        <v>31</v>
      </c>
      <c r="B539">
        <v>5800</v>
      </c>
      <c r="C539" s="31">
        <v>45042</v>
      </c>
      <c r="D539" t="s">
        <v>905</v>
      </c>
      <c r="E539" t="s">
        <v>20</v>
      </c>
      <c r="F539" t="s">
        <v>21</v>
      </c>
      <c r="G539">
        <v>4</v>
      </c>
      <c r="H539">
        <v>691.25</v>
      </c>
      <c r="I539">
        <v>2765</v>
      </c>
      <c r="J539" t="s">
        <v>1279</v>
      </c>
      <c r="K539">
        <v>2023</v>
      </c>
      <c r="L539">
        <v>2488.5</v>
      </c>
      <c r="M539">
        <v>497.7</v>
      </c>
    </row>
    <row r="540" spans="1:13">
      <c r="A540" t="s">
        <v>10</v>
      </c>
      <c r="B540">
        <v>5809</v>
      </c>
      <c r="C540" s="31">
        <v>45290</v>
      </c>
      <c r="D540" t="s">
        <v>22</v>
      </c>
      <c r="E540" t="s">
        <v>14</v>
      </c>
      <c r="F540" t="s">
        <v>18</v>
      </c>
      <c r="G540">
        <v>7</v>
      </c>
      <c r="H540">
        <v>801.92</v>
      </c>
      <c r="I540">
        <v>5613.44</v>
      </c>
      <c r="J540" t="s">
        <v>1278</v>
      </c>
      <c r="K540">
        <v>2023</v>
      </c>
      <c r="L540">
        <v>5052.0959999999995</v>
      </c>
      <c r="M540">
        <v>1010.4191999999999</v>
      </c>
    </row>
    <row r="541" spans="1:13">
      <c r="A541" t="s">
        <v>31</v>
      </c>
      <c r="B541">
        <v>5820</v>
      </c>
      <c r="C541" s="31">
        <v>45119</v>
      </c>
      <c r="D541" t="s">
        <v>627</v>
      </c>
      <c r="E541" t="s">
        <v>11</v>
      </c>
      <c r="F541" t="s">
        <v>35</v>
      </c>
      <c r="G541">
        <v>3</v>
      </c>
      <c r="H541">
        <v>235</v>
      </c>
      <c r="I541">
        <v>705</v>
      </c>
      <c r="J541" t="s">
        <v>1279</v>
      </c>
      <c r="K541">
        <v>2023</v>
      </c>
      <c r="L541">
        <v>634.5</v>
      </c>
      <c r="M541">
        <v>126.89999999999999</v>
      </c>
    </row>
    <row r="542" spans="1:13">
      <c r="A542" t="s">
        <v>17</v>
      </c>
      <c r="B542">
        <v>5822</v>
      </c>
      <c r="C542" s="31">
        <v>45175</v>
      </c>
      <c r="D542" t="s">
        <v>461</v>
      </c>
      <c r="E542" t="s">
        <v>11</v>
      </c>
      <c r="F542" t="s">
        <v>21</v>
      </c>
      <c r="G542">
        <v>7</v>
      </c>
      <c r="H542">
        <v>873.07</v>
      </c>
      <c r="I542">
        <v>6111.4900000000007</v>
      </c>
      <c r="J542" t="s">
        <v>1278</v>
      </c>
      <c r="K542">
        <v>2023</v>
      </c>
      <c r="L542">
        <v>5500.3410000000003</v>
      </c>
      <c r="M542">
        <v>1100.0682000000002</v>
      </c>
    </row>
    <row r="543" spans="1:13">
      <c r="A543" t="s">
        <v>10</v>
      </c>
      <c r="B543">
        <v>5825</v>
      </c>
      <c r="C543" s="31">
        <v>45130</v>
      </c>
      <c r="D543" t="s">
        <v>268</v>
      </c>
      <c r="E543" t="s">
        <v>14</v>
      </c>
      <c r="F543" t="s">
        <v>15</v>
      </c>
      <c r="G543">
        <v>1</v>
      </c>
      <c r="H543">
        <v>96.12</v>
      </c>
      <c r="I543">
        <v>96.12</v>
      </c>
      <c r="J543" t="s">
        <v>1279</v>
      </c>
      <c r="K543">
        <v>2023</v>
      </c>
      <c r="L543">
        <v>86.50800000000001</v>
      </c>
      <c r="M543">
        <v>17.301600000000001</v>
      </c>
    </row>
    <row r="544" spans="1:13">
      <c r="A544" t="s">
        <v>31</v>
      </c>
      <c r="B544">
        <v>5827</v>
      </c>
      <c r="C544" s="31">
        <v>45478</v>
      </c>
      <c r="D544" t="s">
        <v>385</v>
      </c>
      <c r="E544" t="s">
        <v>14</v>
      </c>
      <c r="F544" t="s">
        <v>12</v>
      </c>
      <c r="G544">
        <v>7</v>
      </c>
      <c r="H544">
        <v>139.93</v>
      </c>
      <c r="I544">
        <v>979.51</v>
      </c>
      <c r="J544" t="s">
        <v>1279</v>
      </c>
      <c r="K544">
        <v>2024</v>
      </c>
      <c r="L544">
        <v>881.55900000000008</v>
      </c>
      <c r="M544">
        <v>176.31180000000001</v>
      </c>
    </row>
    <row r="545" spans="1:13">
      <c r="A545" t="s">
        <v>10</v>
      </c>
      <c r="B545">
        <v>5836</v>
      </c>
      <c r="C545" s="31">
        <v>45370</v>
      </c>
      <c r="D545" t="s">
        <v>727</v>
      </c>
      <c r="E545" t="s">
        <v>14</v>
      </c>
      <c r="F545" t="s">
        <v>35</v>
      </c>
      <c r="G545">
        <v>6</v>
      </c>
      <c r="H545">
        <v>113.07</v>
      </c>
      <c r="I545">
        <v>678.42</v>
      </c>
      <c r="J545" t="s">
        <v>1279</v>
      </c>
      <c r="K545">
        <v>2024</v>
      </c>
      <c r="L545">
        <v>610.57799999999997</v>
      </c>
      <c r="M545">
        <v>122.11559999999999</v>
      </c>
    </row>
    <row r="546" spans="1:13">
      <c r="A546" t="s">
        <v>10</v>
      </c>
      <c r="B546">
        <v>5857</v>
      </c>
      <c r="C546" s="31">
        <v>45497</v>
      </c>
      <c r="D546" t="s">
        <v>556</v>
      </c>
      <c r="E546" t="s">
        <v>11</v>
      </c>
      <c r="F546" t="s">
        <v>29</v>
      </c>
      <c r="G546">
        <v>8</v>
      </c>
      <c r="H546">
        <v>322.99</v>
      </c>
      <c r="I546">
        <v>2583.92</v>
      </c>
      <c r="J546" t="s">
        <v>1279</v>
      </c>
      <c r="K546">
        <v>2024</v>
      </c>
      <c r="L546">
        <v>2325.5280000000002</v>
      </c>
      <c r="M546">
        <v>465.10559999999998</v>
      </c>
    </row>
    <row r="547" spans="1:13">
      <c r="A547" t="s">
        <v>25</v>
      </c>
      <c r="B547">
        <v>5863</v>
      </c>
      <c r="C547" s="31">
        <v>45025</v>
      </c>
      <c r="D547" t="s">
        <v>486</v>
      </c>
      <c r="E547" t="s">
        <v>11</v>
      </c>
      <c r="F547" t="s">
        <v>29</v>
      </c>
      <c r="G547">
        <v>4</v>
      </c>
      <c r="H547">
        <v>377.33</v>
      </c>
      <c r="I547">
        <v>1509.32</v>
      </c>
      <c r="J547" t="s">
        <v>1279</v>
      </c>
      <c r="K547">
        <v>2023</v>
      </c>
      <c r="L547">
        <v>1358.3879999999999</v>
      </c>
      <c r="M547">
        <v>271.67759999999998</v>
      </c>
    </row>
    <row r="548" spans="1:13">
      <c r="A548" t="s">
        <v>17</v>
      </c>
      <c r="B548">
        <v>5873</v>
      </c>
      <c r="C548" s="31">
        <v>45708</v>
      </c>
      <c r="D548" t="s">
        <v>801</v>
      </c>
      <c r="E548" t="s">
        <v>11</v>
      </c>
      <c r="F548" t="s">
        <v>35</v>
      </c>
      <c r="G548">
        <v>8</v>
      </c>
      <c r="H548">
        <v>931.29</v>
      </c>
      <c r="I548">
        <v>7450.32</v>
      </c>
      <c r="J548" t="s">
        <v>1278</v>
      </c>
      <c r="K548">
        <v>2025</v>
      </c>
      <c r="L548">
        <v>6705.2879999999996</v>
      </c>
      <c r="M548">
        <v>1341.0575999999999</v>
      </c>
    </row>
    <row r="549" spans="1:13">
      <c r="A549" t="s">
        <v>10</v>
      </c>
      <c r="B549">
        <v>5886</v>
      </c>
      <c r="C549" s="31">
        <v>45164</v>
      </c>
      <c r="D549" t="s">
        <v>554</v>
      </c>
      <c r="E549" t="s">
        <v>20</v>
      </c>
      <c r="F549" t="s">
        <v>35</v>
      </c>
      <c r="G549">
        <v>7</v>
      </c>
      <c r="H549">
        <v>457.68</v>
      </c>
      <c r="I549">
        <v>3203.76</v>
      </c>
      <c r="J549" t="s">
        <v>1279</v>
      </c>
      <c r="K549">
        <v>2023</v>
      </c>
      <c r="L549">
        <v>2883.384</v>
      </c>
      <c r="M549">
        <v>576.67680000000007</v>
      </c>
    </row>
    <row r="550" spans="1:13">
      <c r="A550" t="s">
        <v>17</v>
      </c>
      <c r="B550">
        <v>5888</v>
      </c>
      <c r="C550" s="31">
        <v>45303</v>
      </c>
      <c r="D550" t="s">
        <v>583</v>
      </c>
      <c r="E550" t="s">
        <v>20</v>
      </c>
      <c r="F550" t="s">
        <v>43</v>
      </c>
      <c r="G550">
        <v>8</v>
      </c>
      <c r="H550">
        <v>945.17</v>
      </c>
      <c r="I550">
        <v>7561.36</v>
      </c>
      <c r="J550" t="s">
        <v>1278</v>
      </c>
      <c r="K550">
        <v>2024</v>
      </c>
      <c r="L550">
        <v>6805.2240000000002</v>
      </c>
      <c r="M550">
        <v>1361.0447999999999</v>
      </c>
    </row>
    <row r="551" spans="1:13">
      <c r="A551" t="s">
        <v>31</v>
      </c>
      <c r="B551">
        <v>5892</v>
      </c>
      <c r="C551" s="31">
        <v>45305</v>
      </c>
      <c r="D551" t="s">
        <v>860</v>
      </c>
      <c r="E551" t="s">
        <v>11</v>
      </c>
      <c r="F551" t="s">
        <v>21</v>
      </c>
      <c r="G551">
        <v>3</v>
      </c>
      <c r="H551">
        <v>619.07000000000005</v>
      </c>
      <c r="I551">
        <v>1857.21</v>
      </c>
      <c r="J551" t="s">
        <v>1279</v>
      </c>
      <c r="K551">
        <v>2024</v>
      </c>
      <c r="L551">
        <v>1671.489</v>
      </c>
      <c r="M551">
        <v>334.2978</v>
      </c>
    </row>
    <row r="552" spans="1:13">
      <c r="A552" t="s">
        <v>31</v>
      </c>
      <c r="B552">
        <v>5894</v>
      </c>
      <c r="C552" s="31">
        <v>45315</v>
      </c>
      <c r="D552" t="s">
        <v>198</v>
      </c>
      <c r="E552" t="s">
        <v>14</v>
      </c>
      <c r="F552" t="s">
        <v>15</v>
      </c>
      <c r="G552">
        <v>1</v>
      </c>
      <c r="H552">
        <v>997.95</v>
      </c>
      <c r="I552">
        <v>997.95</v>
      </c>
      <c r="J552" t="s">
        <v>1279</v>
      </c>
      <c r="K552">
        <v>2024</v>
      </c>
      <c r="L552">
        <v>898.15500000000009</v>
      </c>
      <c r="M552">
        <v>179.631</v>
      </c>
    </row>
    <row r="553" spans="1:13">
      <c r="A553" t="s">
        <v>10</v>
      </c>
      <c r="B553">
        <v>5895</v>
      </c>
      <c r="C553" s="31">
        <v>45032</v>
      </c>
      <c r="D553" t="s">
        <v>1249</v>
      </c>
      <c r="E553" t="s">
        <v>20</v>
      </c>
      <c r="F553" t="s">
        <v>21</v>
      </c>
      <c r="G553">
        <v>1</v>
      </c>
      <c r="H553">
        <v>649.35</v>
      </c>
      <c r="I553">
        <v>649.35</v>
      </c>
      <c r="J553" t="s">
        <v>1279</v>
      </c>
      <c r="K553">
        <v>2023</v>
      </c>
      <c r="L553">
        <v>584.41500000000008</v>
      </c>
      <c r="M553">
        <v>116.883</v>
      </c>
    </row>
    <row r="554" spans="1:13">
      <c r="A554" t="s">
        <v>17</v>
      </c>
      <c r="B554">
        <v>5902</v>
      </c>
      <c r="C554" s="31">
        <v>45674</v>
      </c>
      <c r="D554" t="s">
        <v>98</v>
      </c>
      <c r="E554" t="s">
        <v>20</v>
      </c>
      <c r="F554" t="s">
        <v>18</v>
      </c>
      <c r="G554">
        <v>1</v>
      </c>
      <c r="H554">
        <v>424.58</v>
      </c>
      <c r="I554">
        <v>424.58</v>
      </c>
      <c r="J554" t="s">
        <v>1279</v>
      </c>
      <c r="K554">
        <v>2025</v>
      </c>
      <c r="L554">
        <v>382.12200000000001</v>
      </c>
      <c r="M554">
        <v>76.424399999999991</v>
      </c>
    </row>
    <row r="555" spans="1:13">
      <c r="A555" t="s">
        <v>25</v>
      </c>
      <c r="B555">
        <v>5907</v>
      </c>
      <c r="C555" s="31">
        <v>45126</v>
      </c>
      <c r="D555" t="s">
        <v>348</v>
      </c>
      <c r="E555" t="s">
        <v>20</v>
      </c>
      <c r="F555" t="s">
        <v>12</v>
      </c>
      <c r="G555">
        <v>4</v>
      </c>
      <c r="H555">
        <v>280.89</v>
      </c>
      <c r="I555">
        <v>1123.56</v>
      </c>
      <c r="J555" t="s">
        <v>1279</v>
      </c>
      <c r="K555">
        <v>2023</v>
      </c>
      <c r="L555">
        <v>1011.204</v>
      </c>
      <c r="M555">
        <v>202.24079999999998</v>
      </c>
    </row>
    <row r="556" spans="1:13">
      <c r="A556" t="s">
        <v>10</v>
      </c>
      <c r="B556">
        <v>5908</v>
      </c>
      <c r="C556" s="31">
        <v>45172</v>
      </c>
      <c r="D556" t="s">
        <v>187</v>
      </c>
      <c r="E556" t="s">
        <v>14</v>
      </c>
      <c r="F556" t="s">
        <v>43</v>
      </c>
      <c r="G556">
        <v>5</v>
      </c>
      <c r="H556">
        <v>629.63</v>
      </c>
      <c r="I556">
        <v>3148.15</v>
      </c>
      <c r="J556" t="s">
        <v>1279</v>
      </c>
      <c r="K556">
        <v>2023</v>
      </c>
      <c r="L556">
        <v>2833.335</v>
      </c>
      <c r="M556">
        <v>566.66700000000003</v>
      </c>
    </row>
    <row r="557" spans="1:13">
      <c r="A557" t="s">
        <v>25</v>
      </c>
      <c r="B557">
        <v>5915</v>
      </c>
      <c r="C557" s="31">
        <v>45552</v>
      </c>
      <c r="D557" t="s">
        <v>476</v>
      </c>
      <c r="E557" t="s">
        <v>14</v>
      </c>
      <c r="F557" t="s">
        <v>29</v>
      </c>
      <c r="G557">
        <v>9</v>
      </c>
      <c r="H557">
        <v>683.43</v>
      </c>
      <c r="I557">
        <v>6150.87</v>
      </c>
      <c r="J557" t="s">
        <v>1278</v>
      </c>
      <c r="K557">
        <v>2024</v>
      </c>
      <c r="L557">
        <v>5535.7829999999994</v>
      </c>
      <c r="M557">
        <v>1107.1566</v>
      </c>
    </row>
    <row r="558" spans="1:13">
      <c r="A558" t="s">
        <v>10</v>
      </c>
      <c r="B558">
        <v>5923</v>
      </c>
      <c r="C558" s="31">
        <v>45041</v>
      </c>
      <c r="D558" t="s">
        <v>978</v>
      </c>
      <c r="E558" t="s">
        <v>20</v>
      </c>
      <c r="F558" t="s">
        <v>26</v>
      </c>
      <c r="G558">
        <v>2</v>
      </c>
      <c r="H558">
        <v>862.76</v>
      </c>
      <c r="I558">
        <v>1725.52</v>
      </c>
      <c r="J558" t="s">
        <v>1279</v>
      </c>
      <c r="K558">
        <v>2023</v>
      </c>
      <c r="L558">
        <v>1552.9680000000001</v>
      </c>
      <c r="M558">
        <v>310.59359999999998</v>
      </c>
    </row>
    <row r="559" spans="1:13">
      <c r="A559" t="s">
        <v>31</v>
      </c>
      <c r="B559">
        <v>5931</v>
      </c>
      <c r="C559" s="31">
        <v>45242</v>
      </c>
      <c r="D559" t="s">
        <v>621</v>
      </c>
      <c r="E559" t="s">
        <v>11</v>
      </c>
      <c r="F559" t="s">
        <v>43</v>
      </c>
      <c r="G559">
        <v>2</v>
      </c>
      <c r="H559">
        <v>402.21</v>
      </c>
      <c r="I559">
        <v>804.42</v>
      </c>
      <c r="J559" t="s">
        <v>1279</v>
      </c>
      <c r="K559">
        <v>2023</v>
      </c>
      <c r="L559">
        <v>723.97799999999995</v>
      </c>
      <c r="M559">
        <v>144.79559999999998</v>
      </c>
    </row>
    <row r="560" spans="1:13">
      <c r="A560" t="s">
        <v>25</v>
      </c>
      <c r="B560">
        <v>5937</v>
      </c>
      <c r="C560" s="31">
        <v>45646</v>
      </c>
      <c r="D560" t="s">
        <v>302</v>
      </c>
      <c r="E560" t="s">
        <v>20</v>
      </c>
      <c r="F560" t="s">
        <v>29</v>
      </c>
      <c r="G560">
        <v>1</v>
      </c>
      <c r="H560">
        <v>827.56</v>
      </c>
      <c r="I560">
        <v>827.56</v>
      </c>
      <c r="J560" t="s">
        <v>1279</v>
      </c>
      <c r="K560">
        <v>2024</v>
      </c>
      <c r="L560">
        <v>744.80399999999997</v>
      </c>
      <c r="M560">
        <v>148.96079999999998</v>
      </c>
    </row>
    <row r="561" spans="1:13">
      <c r="A561" t="s">
        <v>17</v>
      </c>
      <c r="B561">
        <v>5941</v>
      </c>
      <c r="C561" s="31">
        <v>45572</v>
      </c>
      <c r="D561" t="s">
        <v>355</v>
      </c>
      <c r="E561" t="s">
        <v>14</v>
      </c>
      <c r="F561" t="s">
        <v>15</v>
      </c>
      <c r="G561">
        <v>5</v>
      </c>
      <c r="H561">
        <v>228.56</v>
      </c>
      <c r="I561">
        <v>1142.8</v>
      </c>
      <c r="J561" t="s">
        <v>1279</v>
      </c>
      <c r="K561">
        <v>2024</v>
      </c>
      <c r="L561">
        <v>1028.52</v>
      </c>
      <c r="M561">
        <v>205.70399999999998</v>
      </c>
    </row>
    <row r="562" spans="1:13">
      <c r="A562" t="s">
        <v>17</v>
      </c>
      <c r="B562">
        <v>5948</v>
      </c>
      <c r="C562" s="31">
        <v>45123</v>
      </c>
      <c r="D562" t="s">
        <v>427</v>
      </c>
      <c r="E562" t="s">
        <v>11</v>
      </c>
      <c r="F562" t="s">
        <v>12</v>
      </c>
      <c r="G562">
        <v>2</v>
      </c>
      <c r="H562">
        <v>42.87</v>
      </c>
      <c r="I562">
        <v>85.74</v>
      </c>
      <c r="J562" t="s">
        <v>1279</v>
      </c>
      <c r="K562">
        <v>2023</v>
      </c>
      <c r="L562">
        <v>77.165999999999997</v>
      </c>
      <c r="M562">
        <v>15.433199999999999</v>
      </c>
    </row>
    <row r="563" spans="1:13">
      <c r="A563" t="s">
        <v>10</v>
      </c>
      <c r="B563">
        <v>5950</v>
      </c>
      <c r="C563" s="31">
        <v>45228</v>
      </c>
      <c r="D563" t="s">
        <v>864</v>
      </c>
      <c r="E563" t="s">
        <v>20</v>
      </c>
      <c r="F563" t="s">
        <v>18</v>
      </c>
      <c r="G563">
        <v>4</v>
      </c>
      <c r="H563">
        <v>431.82</v>
      </c>
      <c r="I563">
        <v>1727.28</v>
      </c>
      <c r="J563" t="s">
        <v>1279</v>
      </c>
      <c r="K563">
        <v>2023</v>
      </c>
      <c r="L563">
        <v>1554.5519999999999</v>
      </c>
      <c r="M563">
        <v>310.91039999999998</v>
      </c>
    </row>
    <row r="564" spans="1:13">
      <c r="A564" t="s">
        <v>10</v>
      </c>
      <c r="B564">
        <v>5980</v>
      </c>
      <c r="C564" s="31">
        <v>45059</v>
      </c>
      <c r="D564" t="s">
        <v>432</v>
      </c>
      <c r="E564" t="s">
        <v>11</v>
      </c>
      <c r="F564" t="s">
        <v>35</v>
      </c>
      <c r="G564">
        <v>1</v>
      </c>
      <c r="H564">
        <v>692.57</v>
      </c>
      <c r="I564">
        <v>692.57</v>
      </c>
      <c r="J564" t="s">
        <v>1279</v>
      </c>
      <c r="K564">
        <v>2023</v>
      </c>
      <c r="L564">
        <v>623.3130000000001</v>
      </c>
      <c r="M564">
        <v>124.6626</v>
      </c>
    </row>
    <row r="565" spans="1:13">
      <c r="A565" t="s">
        <v>17</v>
      </c>
      <c r="B565">
        <v>5984</v>
      </c>
      <c r="C565" s="31">
        <v>45119</v>
      </c>
      <c r="D565" t="s">
        <v>898</v>
      </c>
      <c r="E565" t="s">
        <v>20</v>
      </c>
      <c r="F565" t="s">
        <v>12</v>
      </c>
      <c r="G565">
        <v>7</v>
      </c>
      <c r="H565">
        <v>400.53</v>
      </c>
      <c r="I565">
        <v>2803.71</v>
      </c>
      <c r="J565" t="s">
        <v>1279</v>
      </c>
      <c r="K565">
        <v>2023</v>
      </c>
      <c r="L565">
        <v>2523.3389999999999</v>
      </c>
      <c r="M565">
        <v>504.6678</v>
      </c>
    </row>
    <row r="566" spans="1:13">
      <c r="A566" t="s">
        <v>17</v>
      </c>
      <c r="B566">
        <v>5996</v>
      </c>
      <c r="C566" s="31">
        <v>45301</v>
      </c>
      <c r="D566" t="s">
        <v>64</v>
      </c>
      <c r="E566" t="s">
        <v>20</v>
      </c>
      <c r="F566" t="s">
        <v>12</v>
      </c>
      <c r="G566">
        <v>5</v>
      </c>
      <c r="H566">
        <v>869.78</v>
      </c>
      <c r="I566">
        <v>4348.8999999999996</v>
      </c>
      <c r="J566" t="s">
        <v>1279</v>
      </c>
      <c r="K566">
        <v>2024</v>
      </c>
      <c r="L566">
        <v>3914.01</v>
      </c>
      <c r="M566">
        <v>782.80199999999991</v>
      </c>
    </row>
    <row r="567" spans="1:13">
      <c r="A567" t="s">
        <v>17</v>
      </c>
      <c r="B567">
        <v>6012</v>
      </c>
      <c r="C567" s="31">
        <v>45031</v>
      </c>
      <c r="D567" t="s">
        <v>1246</v>
      </c>
      <c r="E567" t="s">
        <v>20</v>
      </c>
      <c r="F567" t="s">
        <v>35</v>
      </c>
      <c r="G567">
        <v>4</v>
      </c>
      <c r="H567">
        <v>421.99</v>
      </c>
      <c r="I567">
        <v>1687.96</v>
      </c>
      <c r="J567" t="s">
        <v>1279</v>
      </c>
      <c r="K567">
        <v>2023</v>
      </c>
      <c r="L567">
        <v>1519.164</v>
      </c>
      <c r="M567">
        <v>303.83280000000002</v>
      </c>
    </row>
    <row r="568" spans="1:13">
      <c r="A568" t="s">
        <v>25</v>
      </c>
      <c r="B568">
        <v>6036</v>
      </c>
      <c r="C568" s="31">
        <v>45347</v>
      </c>
      <c r="D568" t="s">
        <v>731</v>
      </c>
      <c r="E568" t="s">
        <v>20</v>
      </c>
      <c r="F568" t="s">
        <v>26</v>
      </c>
      <c r="G568">
        <v>9</v>
      </c>
      <c r="H568">
        <v>88.63</v>
      </c>
      <c r="I568">
        <v>797.67</v>
      </c>
      <c r="J568" t="s">
        <v>1279</v>
      </c>
      <c r="K568">
        <v>2024</v>
      </c>
      <c r="L568">
        <v>717.90300000000002</v>
      </c>
      <c r="M568">
        <v>143.58059999999998</v>
      </c>
    </row>
    <row r="569" spans="1:13">
      <c r="A569" t="s">
        <v>25</v>
      </c>
      <c r="B569">
        <v>6060</v>
      </c>
      <c r="C569" s="31">
        <v>45583</v>
      </c>
      <c r="D569" t="s">
        <v>242</v>
      </c>
      <c r="E569" t="s">
        <v>14</v>
      </c>
      <c r="F569" t="s">
        <v>15</v>
      </c>
      <c r="G569">
        <v>4</v>
      </c>
      <c r="H569">
        <v>67.260000000000005</v>
      </c>
      <c r="I569">
        <v>269.04000000000002</v>
      </c>
      <c r="J569" t="s">
        <v>1279</v>
      </c>
      <c r="K569">
        <v>2024</v>
      </c>
      <c r="L569">
        <v>242.13600000000002</v>
      </c>
      <c r="M569">
        <v>48.427199999999999</v>
      </c>
    </row>
    <row r="570" spans="1:13">
      <c r="A570" t="s">
        <v>17</v>
      </c>
      <c r="B570">
        <v>6063</v>
      </c>
      <c r="C570" s="31">
        <v>45253</v>
      </c>
      <c r="D570" t="s">
        <v>401</v>
      </c>
      <c r="E570" t="s">
        <v>20</v>
      </c>
      <c r="F570" t="s">
        <v>21</v>
      </c>
      <c r="G570">
        <v>6</v>
      </c>
      <c r="H570">
        <v>317.26</v>
      </c>
      <c r="I570">
        <v>1903.56</v>
      </c>
      <c r="J570" t="s">
        <v>1279</v>
      </c>
      <c r="K570">
        <v>2023</v>
      </c>
      <c r="L570">
        <v>1713.204</v>
      </c>
      <c r="M570">
        <v>342.64079999999996</v>
      </c>
    </row>
    <row r="571" spans="1:13">
      <c r="A571" t="s">
        <v>10</v>
      </c>
      <c r="B571">
        <v>6097</v>
      </c>
      <c r="C571" s="31">
        <v>45128</v>
      </c>
      <c r="D571" t="s">
        <v>347</v>
      </c>
      <c r="E571" t="s">
        <v>20</v>
      </c>
      <c r="F571" t="s">
        <v>35</v>
      </c>
      <c r="G571">
        <v>1</v>
      </c>
      <c r="H571">
        <v>451.44</v>
      </c>
      <c r="I571">
        <v>451.44</v>
      </c>
      <c r="J571" t="s">
        <v>1279</v>
      </c>
      <c r="K571">
        <v>2023</v>
      </c>
      <c r="L571">
        <v>406.29599999999999</v>
      </c>
      <c r="M571">
        <v>81.259199999999993</v>
      </c>
    </row>
    <row r="572" spans="1:13">
      <c r="A572" t="s">
        <v>10</v>
      </c>
      <c r="B572">
        <v>6119</v>
      </c>
      <c r="C572" s="31">
        <v>45110</v>
      </c>
      <c r="D572" t="s">
        <v>352</v>
      </c>
      <c r="E572" t="s">
        <v>20</v>
      </c>
      <c r="F572" t="s">
        <v>29</v>
      </c>
      <c r="G572">
        <v>1</v>
      </c>
      <c r="H572">
        <v>171.99</v>
      </c>
      <c r="I572">
        <v>171.99</v>
      </c>
      <c r="J572" t="s">
        <v>1279</v>
      </c>
      <c r="K572">
        <v>2023</v>
      </c>
      <c r="L572">
        <v>154.79100000000003</v>
      </c>
      <c r="M572">
        <v>30.958200000000001</v>
      </c>
    </row>
    <row r="573" spans="1:13">
      <c r="A573" t="s">
        <v>25</v>
      </c>
      <c r="B573">
        <v>6120</v>
      </c>
      <c r="C573" s="31">
        <v>45545</v>
      </c>
      <c r="D573" t="s">
        <v>559</v>
      </c>
      <c r="E573" t="s">
        <v>14</v>
      </c>
      <c r="F573" t="s">
        <v>15</v>
      </c>
      <c r="G573">
        <v>5</v>
      </c>
      <c r="H573">
        <v>156.86000000000001</v>
      </c>
      <c r="I573">
        <v>784.30000000000007</v>
      </c>
      <c r="J573" t="s">
        <v>1279</v>
      </c>
      <c r="K573">
        <v>2024</v>
      </c>
      <c r="L573">
        <v>705.87</v>
      </c>
      <c r="M573">
        <v>141.17400000000001</v>
      </c>
    </row>
    <row r="574" spans="1:13">
      <c r="A574" t="s">
        <v>25</v>
      </c>
      <c r="B574">
        <v>6123</v>
      </c>
      <c r="C574" s="31">
        <v>45678</v>
      </c>
      <c r="D574" t="s">
        <v>391</v>
      </c>
      <c r="E574" t="s">
        <v>20</v>
      </c>
      <c r="F574" t="s">
        <v>18</v>
      </c>
      <c r="G574">
        <v>5</v>
      </c>
      <c r="H574">
        <v>126.14</v>
      </c>
      <c r="I574">
        <v>630.70000000000005</v>
      </c>
      <c r="J574" t="s">
        <v>1279</v>
      </c>
      <c r="K574">
        <v>2025</v>
      </c>
      <c r="L574">
        <v>567.63</v>
      </c>
      <c r="M574">
        <v>113.52600000000001</v>
      </c>
    </row>
    <row r="575" spans="1:13">
      <c r="A575" t="s">
        <v>31</v>
      </c>
      <c r="B575">
        <v>6124</v>
      </c>
      <c r="C575" s="31">
        <v>45257</v>
      </c>
      <c r="D575" t="s">
        <v>164</v>
      </c>
      <c r="E575" t="s">
        <v>11</v>
      </c>
      <c r="F575" t="s">
        <v>43</v>
      </c>
      <c r="G575">
        <v>1</v>
      </c>
      <c r="H575">
        <v>700.45</v>
      </c>
      <c r="I575">
        <v>700.45</v>
      </c>
      <c r="J575" t="s">
        <v>1279</v>
      </c>
      <c r="K575">
        <v>2023</v>
      </c>
      <c r="L575">
        <v>630.40500000000009</v>
      </c>
      <c r="M575">
        <v>126.081</v>
      </c>
    </row>
    <row r="576" spans="1:13">
      <c r="A576" t="s">
        <v>10</v>
      </c>
      <c r="B576">
        <v>6131</v>
      </c>
      <c r="C576" s="31">
        <v>45110</v>
      </c>
      <c r="D576" t="s">
        <v>28</v>
      </c>
      <c r="E576" t="s">
        <v>20</v>
      </c>
      <c r="F576" t="s">
        <v>29</v>
      </c>
      <c r="G576">
        <v>5</v>
      </c>
      <c r="H576">
        <v>108.45</v>
      </c>
      <c r="I576">
        <v>542.25</v>
      </c>
      <c r="J576" t="s">
        <v>1279</v>
      </c>
      <c r="K576">
        <v>2023</v>
      </c>
      <c r="L576">
        <v>488.02500000000003</v>
      </c>
      <c r="M576">
        <v>97.60499999999999</v>
      </c>
    </row>
    <row r="577" spans="1:13">
      <c r="A577" t="s">
        <v>31</v>
      </c>
      <c r="B577">
        <v>6162</v>
      </c>
      <c r="C577" s="31">
        <v>45324</v>
      </c>
      <c r="D577" t="s">
        <v>1001</v>
      </c>
      <c r="E577" t="s">
        <v>20</v>
      </c>
      <c r="F577" t="s">
        <v>15</v>
      </c>
      <c r="G577">
        <v>8</v>
      </c>
      <c r="H577">
        <v>546.80999999999995</v>
      </c>
      <c r="I577">
        <v>4374.4799999999996</v>
      </c>
      <c r="J577" t="s">
        <v>1279</v>
      </c>
      <c r="K577">
        <v>2024</v>
      </c>
      <c r="L577">
        <v>3937.0319999999997</v>
      </c>
      <c r="M577">
        <v>787.40639999999985</v>
      </c>
    </row>
    <row r="578" spans="1:13">
      <c r="A578" t="s">
        <v>10</v>
      </c>
      <c r="B578">
        <v>6163</v>
      </c>
      <c r="C578" s="31">
        <v>45289</v>
      </c>
      <c r="D578" t="s">
        <v>176</v>
      </c>
      <c r="E578" t="s">
        <v>11</v>
      </c>
      <c r="F578" t="s">
        <v>35</v>
      </c>
      <c r="G578">
        <v>3</v>
      </c>
      <c r="H578">
        <v>237.71</v>
      </c>
      <c r="I578">
        <v>713.13</v>
      </c>
      <c r="J578" t="s">
        <v>1279</v>
      </c>
      <c r="K578">
        <v>2023</v>
      </c>
      <c r="L578">
        <v>641.81700000000001</v>
      </c>
      <c r="M578">
        <v>128.36339999999998</v>
      </c>
    </row>
    <row r="579" spans="1:13">
      <c r="A579" t="s">
        <v>25</v>
      </c>
      <c r="B579">
        <v>6166</v>
      </c>
      <c r="C579" s="31">
        <v>45188</v>
      </c>
      <c r="D579" t="s">
        <v>821</v>
      </c>
      <c r="E579" t="s">
        <v>11</v>
      </c>
      <c r="F579" t="s">
        <v>43</v>
      </c>
      <c r="G579">
        <v>2</v>
      </c>
      <c r="H579">
        <v>767.16</v>
      </c>
      <c r="I579">
        <v>1534.32</v>
      </c>
      <c r="J579" t="s">
        <v>1279</v>
      </c>
      <c r="K579">
        <v>2023</v>
      </c>
      <c r="L579">
        <v>1380.8879999999999</v>
      </c>
      <c r="M579">
        <v>276.17759999999998</v>
      </c>
    </row>
    <row r="580" spans="1:13">
      <c r="A580" t="s">
        <v>31</v>
      </c>
      <c r="B580">
        <v>6182</v>
      </c>
      <c r="C580" s="31">
        <v>45482</v>
      </c>
      <c r="D580" t="s">
        <v>389</v>
      </c>
      <c r="E580" t="s">
        <v>20</v>
      </c>
      <c r="F580" t="s">
        <v>43</v>
      </c>
      <c r="G580">
        <v>6</v>
      </c>
      <c r="H580">
        <v>798.57</v>
      </c>
      <c r="I580">
        <v>4791.42</v>
      </c>
      <c r="J580" t="s">
        <v>1279</v>
      </c>
      <c r="K580">
        <v>2024</v>
      </c>
      <c r="L580">
        <v>4312.2780000000002</v>
      </c>
      <c r="M580">
        <v>862.4556</v>
      </c>
    </row>
    <row r="581" spans="1:13">
      <c r="A581" t="s">
        <v>17</v>
      </c>
      <c r="B581">
        <v>6184</v>
      </c>
      <c r="C581" s="31">
        <v>45669</v>
      </c>
      <c r="D581" t="s">
        <v>871</v>
      </c>
      <c r="E581" t="s">
        <v>11</v>
      </c>
      <c r="F581" t="s">
        <v>15</v>
      </c>
      <c r="G581">
        <v>1</v>
      </c>
      <c r="H581">
        <v>829.26</v>
      </c>
      <c r="I581">
        <v>829.26</v>
      </c>
      <c r="J581" t="s">
        <v>1279</v>
      </c>
      <c r="K581">
        <v>2025</v>
      </c>
      <c r="L581">
        <v>746.33400000000006</v>
      </c>
      <c r="M581">
        <v>149.26679999999999</v>
      </c>
    </row>
    <row r="582" spans="1:13">
      <c r="A582" t="s">
        <v>31</v>
      </c>
      <c r="B582">
        <v>6189</v>
      </c>
      <c r="C582" s="31">
        <v>45598</v>
      </c>
      <c r="D582" t="s">
        <v>850</v>
      </c>
      <c r="E582" t="s">
        <v>11</v>
      </c>
      <c r="F582" t="s">
        <v>18</v>
      </c>
      <c r="G582">
        <v>7</v>
      </c>
      <c r="H582">
        <v>246.79</v>
      </c>
      <c r="I582">
        <v>1727.53</v>
      </c>
      <c r="J582" t="s">
        <v>1279</v>
      </c>
      <c r="K582">
        <v>2024</v>
      </c>
      <c r="L582">
        <v>1554.777</v>
      </c>
      <c r="M582">
        <v>310.9554</v>
      </c>
    </row>
    <row r="583" spans="1:13">
      <c r="A583" t="s">
        <v>31</v>
      </c>
      <c r="B583">
        <v>6190</v>
      </c>
      <c r="C583" s="31">
        <v>45661</v>
      </c>
      <c r="D583" t="s">
        <v>332</v>
      </c>
      <c r="E583" t="s">
        <v>11</v>
      </c>
      <c r="F583" t="s">
        <v>18</v>
      </c>
      <c r="G583">
        <v>7</v>
      </c>
      <c r="H583">
        <v>586.35</v>
      </c>
      <c r="I583">
        <v>4104.45</v>
      </c>
      <c r="J583" t="s">
        <v>1279</v>
      </c>
      <c r="K583">
        <v>2025</v>
      </c>
      <c r="L583">
        <v>3694.0050000000001</v>
      </c>
      <c r="M583">
        <v>738.80099999999993</v>
      </c>
    </row>
    <row r="584" spans="1:13">
      <c r="A584" t="s">
        <v>10</v>
      </c>
      <c r="B584">
        <v>6199</v>
      </c>
      <c r="C584" s="31">
        <v>45539</v>
      </c>
      <c r="D584" t="s">
        <v>145</v>
      </c>
      <c r="E584" t="s">
        <v>20</v>
      </c>
      <c r="F584" t="s">
        <v>43</v>
      </c>
      <c r="G584">
        <v>9</v>
      </c>
      <c r="H584">
        <v>546.48</v>
      </c>
      <c r="I584">
        <v>4918.32</v>
      </c>
      <c r="J584" t="s">
        <v>1279</v>
      </c>
      <c r="K584">
        <v>2024</v>
      </c>
      <c r="L584">
        <v>4426.4880000000003</v>
      </c>
      <c r="M584">
        <v>885.29759999999987</v>
      </c>
    </row>
    <row r="585" spans="1:13">
      <c r="A585" t="s">
        <v>31</v>
      </c>
      <c r="B585">
        <v>6200</v>
      </c>
      <c r="C585" s="31">
        <v>45063</v>
      </c>
      <c r="D585" t="s">
        <v>609</v>
      </c>
      <c r="E585" t="s">
        <v>20</v>
      </c>
      <c r="F585" t="s">
        <v>26</v>
      </c>
      <c r="G585">
        <v>5</v>
      </c>
      <c r="H585">
        <v>333.76</v>
      </c>
      <c r="I585">
        <v>1668.8</v>
      </c>
      <c r="J585" t="s">
        <v>1279</v>
      </c>
      <c r="K585">
        <v>2023</v>
      </c>
      <c r="L585">
        <v>1501.92</v>
      </c>
      <c r="M585">
        <v>300.38399999999996</v>
      </c>
    </row>
    <row r="586" spans="1:13">
      <c r="A586" t="s">
        <v>10</v>
      </c>
      <c r="B586">
        <v>6204</v>
      </c>
      <c r="C586" s="31">
        <v>45178</v>
      </c>
      <c r="D586" t="s">
        <v>45</v>
      </c>
      <c r="E586" t="s">
        <v>20</v>
      </c>
      <c r="F586" t="s">
        <v>29</v>
      </c>
      <c r="G586">
        <v>6</v>
      </c>
      <c r="H586">
        <v>36.270000000000003</v>
      </c>
      <c r="I586">
        <v>217.62</v>
      </c>
      <c r="J586" t="s">
        <v>1279</v>
      </c>
      <c r="K586">
        <v>2023</v>
      </c>
      <c r="L586">
        <v>195.858</v>
      </c>
      <c r="M586">
        <v>39.171599999999998</v>
      </c>
    </row>
    <row r="587" spans="1:13">
      <c r="A587" t="s">
        <v>31</v>
      </c>
      <c r="B587">
        <v>6210</v>
      </c>
      <c r="C587" s="31">
        <v>45679</v>
      </c>
      <c r="D587" t="s">
        <v>658</v>
      </c>
      <c r="E587" t="s">
        <v>14</v>
      </c>
      <c r="F587" t="s">
        <v>29</v>
      </c>
      <c r="G587">
        <v>8</v>
      </c>
      <c r="H587">
        <v>110.41</v>
      </c>
      <c r="I587">
        <v>883.28</v>
      </c>
      <c r="J587" t="s">
        <v>1279</v>
      </c>
      <c r="K587">
        <v>2025</v>
      </c>
      <c r="L587">
        <v>794.952</v>
      </c>
      <c r="M587">
        <v>158.99039999999999</v>
      </c>
    </row>
    <row r="588" spans="1:13">
      <c r="A588" t="s">
        <v>25</v>
      </c>
      <c r="B588">
        <v>6216</v>
      </c>
      <c r="C588" s="31">
        <v>45194</v>
      </c>
      <c r="D588" t="s">
        <v>233</v>
      </c>
      <c r="E588" t="s">
        <v>11</v>
      </c>
      <c r="F588" t="s">
        <v>26</v>
      </c>
      <c r="G588">
        <v>1</v>
      </c>
      <c r="H588">
        <v>653.15</v>
      </c>
      <c r="I588">
        <v>653.15</v>
      </c>
      <c r="J588" t="s">
        <v>1279</v>
      </c>
      <c r="K588">
        <v>2023</v>
      </c>
      <c r="L588">
        <v>587.83500000000004</v>
      </c>
      <c r="M588">
        <v>117.56699999999999</v>
      </c>
    </row>
    <row r="589" spans="1:13">
      <c r="A589" t="s">
        <v>25</v>
      </c>
      <c r="B589">
        <v>6245</v>
      </c>
      <c r="C589" s="31">
        <v>45447</v>
      </c>
      <c r="D589" t="s">
        <v>243</v>
      </c>
      <c r="E589" t="s">
        <v>11</v>
      </c>
      <c r="F589" t="s">
        <v>12</v>
      </c>
      <c r="G589">
        <v>8</v>
      </c>
      <c r="H589">
        <v>969.41</v>
      </c>
      <c r="I589">
        <v>7755.28</v>
      </c>
      <c r="J589" t="s">
        <v>1278</v>
      </c>
      <c r="K589">
        <v>2024</v>
      </c>
      <c r="L589">
        <v>6979.7519999999995</v>
      </c>
      <c r="M589">
        <v>1395.9503999999999</v>
      </c>
    </row>
    <row r="590" spans="1:13">
      <c r="A590" t="s">
        <v>25</v>
      </c>
      <c r="B590">
        <v>6248</v>
      </c>
      <c r="C590" s="31">
        <v>45221</v>
      </c>
      <c r="D590" t="s">
        <v>542</v>
      </c>
      <c r="E590" t="s">
        <v>14</v>
      </c>
      <c r="F590" t="s">
        <v>26</v>
      </c>
      <c r="G590">
        <v>3</v>
      </c>
      <c r="H590">
        <v>845.73</v>
      </c>
      <c r="I590">
        <v>2537.19</v>
      </c>
      <c r="J590" t="s">
        <v>1279</v>
      </c>
      <c r="K590">
        <v>2023</v>
      </c>
      <c r="L590">
        <v>2283.471</v>
      </c>
      <c r="M590">
        <v>456.69419999999997</v>
      </c>
    </row>
    <row r="591" spans="1:13">
      <c r="A591" t="s">
        <v>17</v>
      </c>
      <c r="B591">
        <v>6254</v>
      </c>
      <c r="C591" s="31">
        <v>45560</v>
      </c>
      <c r="D591" t="s">
        <v>716</v>
      </c>
      <c r="E591" t="s">
        <v>14</v>
      </c>
      <c r="F591" t="s">
        <v>15</v>
      </c>
      <c r="G591">
        <v>7</v>
      </c>
      <c r="H591">
        <v>397</v>
      </c>
      <c r="I591">
        <v>2779</v>
      </c>
      <c r="J591" t="s">
        <v>1279</v>
      </c>
      <c r="K591">
        <v>2024</v>
      </c>
      <c r="L591">
        <v>2501.1</v>
      </c>
      <c r="M591">
        <v>500.21999999999997</v>
      </c>
    </row>
    <row r="592" spans="1:13">
      <c r="A592" t="s">
        <v>17</v>
      </c>
      <c r="B592">
        <v>6261</v>
      </c>
      <c r="C592" s="31">
        <v>45369</v>
      </c>
      <c r="D592" t="s">
        <v>947</v>
      </c>
      <c r="E592" t="s">
        <v>14</v>
      </c>
      <c r="F592" t="s">
        <v>26</v>
      </c>
      <c r="G592">
        <v>8</v>
      </c>
      <c r="H592">
        <v>213.63</v>
      </c>
      <c r="I592">
        <v>1709.04</v>
      </c>
      <c r="J592" t="s">
        <v>1279</v>
      </c>
      <c r="K592">
        <v>2024</v>
      </c>
      <c r="L592">
        <v>1538.136</v>
      </c>
      <c r="M592">
        <v>307.62719999999996</v>
      </c>
    </row>
    <row r="593" spans="1:13">
      <c r="A593" t="s">
        <v>10</v>
      </c>
      <c r="B593">
        <v>6269</v>
      </c>
      <c r="C593" s="31">
        <v>45278</v>
      </c>
      <c r="D593" t="s">
        <v>66</v>
      </c>
      <c r="E593" t="s">
        <v>14</v>
      </c>
      <c r="F593" t="s">
        <v>15</v>
      </c>
      <c r="G593">
        <v>4</v>
      </c>
      <c r="H593">
        <v>895.61</v>
      </c>
      <c r="I593">
        <v>3582.44</v>
      </c>
      <c r="J593" t="s">
        <v>1279</v>
      </c>
      <c r="K593">
        <v>2023</v>
      </c>
      <c r="L593">
        <v>3224.1959999999999</v>
      </c>
      <c r="M593">
        <v>644.83920000000001</v>
      </c>
    </row>
    <row r="594" spans="1:13">
      <c r="A594" t="s">
        <v>31</v>
      </c>
      <c r="B594">
        <v>6303</v>
      </c>
      <c r="C594" s="31">
        <v>45540</v>
      </c>
      <c r="D594" t="s">
        <v>546</v>
      </c>
      <c r="E594" t="s">
        <v>14</v>
      </c>
      <c r="F594" t="s">
        <v>35</v>
      </c>
      <c r="G594">
        <v>2</v>
      </c>
      <c r="H594">
        <v>213.78</v>
      </c>
      <c r="I594">
        <v>427.56</v>
      </c>
      <c r="J594" t="s">
        <v>1279</v>
      </c>
      <c r="K594">
        <v>2024</v>
      </c>
      <c r="L594">
        <v>384.80400000000003</v>
      </c>
      <c r="M594">
        <v>76.960799999999992</v>
      </c>
    </row>
    <row r="595" spans="1:13">
      <c r="A595" t="s">
        <v>17</v>
      </c>
      <c r="B595">
        <v>6309</v>
      </c>
      <c r="C595" s="31">
        <v>45322</v>
      </c>
      <c r="D595" t="s">
        <v>528</v>
      </c>
      <c r="E595" t="s">
        <v>20</v>
      </c>
      <c r="F595" t="s">
        <v>35</v>
      </c>
      <c r="G595">
        <v>1</v>
      </c>
      <c r="H595">
        <v>82.76</v>
      </c>
      <c r="I595">
        <v>82.76</v>
      </c>
      <c r="J595" t="s">
        <v>1279</v>
      </c>
      <c r="K595">
        <v>2024</v>
      </c>
      <c r="L595">
        <v>74.484000000000009</v>
      </c>
      <c r="M595">
        <v>14.896800000000001</v>
      </c>
    </row>
    <row r="596" spans="1:13">
      <c r="A596" t="s">
        <v>17</v>
      </c>
      <c r="B596">
        <v>6327</v>
      </c>
      <c r="C596" s="31">
        <v>45145</v>
      </c>
      <c r="D596" t="s">
        <v>101</v>
      </c>
      <c r="E596" t="s">
        <v>11</v>
      </c>
      <c r="F596" t="s">
        <v>12</v>
      </c>
      <c r="G596">
        <v>3</v>
      </c>
      <c r="H596">
        <v>56.5</v>
      </c>
      <c r="I596">
        <v>169.5</v>
      </c>
      <c r="J596" t="s">
        <v>1279</v>
      </c>
      <c r="K596">
        <v>2023</v>
      </c>
      <c r="L596">
        <v>152.55000000000001</v>
      </c>
      <c r="M596">
        <v>30.509999999999998</v>
      </c>
    </row>
    <row r="597" spans="1:13">
      <c r="A597" t="s">
        <v>10</v>
      </c>
      <c r="B597">
        <v>6344</v>
      </c>
      <c r="C597" s="31">
        <v>45049</v>
      </c>
      <c r="D597" t="s">
        <v>108</v>
      </c>
      <c r="E597" t="s">
        <v>11</v>
      </c>
      <c r="F597" t="s">
        <v>15</v>
      </c>
      <c r="G597">
        <v>7</v>
      </c>
      <c r="H597">
        <v>295.81</v>
      </c>
      <c r="I597">
        <v>2070.67</v>
      </c>
      <c r="J597" t="s">
        <v>1279</v>
      </c>
      <c r="K597">
        <v>2023</v>
      </c>
      <c r="L597">
        <v>1863.6029999999998</v>
      </c>
      <c r="M597">
        <v>372.72059999999999</v>
      </c>
    </row>
    <row r="598" spans="1:13">
      <c r="A598" t="s">
        <v>17</v>
      </c>
      <c r="B598">
        <v>6347</v>
      </c>
      <c r="C598" s="31">
        <v>45181</v>
      </c>
      <c r="D598" t="s">
        <v>490</v>
      </c>
      <c r="E598" t="s">
        <v>14</v>
      </c>
      <c r="F598" t="s">
        <v>26</v>
      </c>
      <c r="G598">
        <v>5</v>
      </c>
      <c r="H598">
        <v>444.23</v>
      </c>
      <c r="I598">
        <v>2221.15</v>
      </c>
      <c r="J598" t="s">
        <v>1279</v>
      </c>
      <c r="K598">
        <v>2023</v>
      </c>
      <c r="L598">
        <v>1999.0350000000001</v>
      </c>
      <c r="M598">
        <v>399.80700000000002</v>
      </c>
    </row>
    <row r="599" spans="1:13">
      <c r="A599" t="s">
        <v>17</v>
      </c>
      <c r="B599">
        <v>6354</v>
      </c>
      <c r="C599" s="31">
        <v>45139</v>
      </c>
      <c r="D599" t="s">
        <v>937</v>
      </c>
      <c r="E599" t="s">
        <v>20</v>
      </c>
      <c r="F599" t="s">
        <v>43</v>
      </c>
      <c r="G599">
        <v>3</v>
      </c>
      <c r="H599">
        <v>107.41</v>
      </c>
      <c r="I599">
        <v>322.23</v>
      </c>
      <c r="J599" t="s">
        <v>1279</v>
      </c>
      <c r="K599">
        <v>2023</v>
      </c>
      <c r="L599">
        <v>290.00700000000001</v>
      </c>
      <c r="M599">
        <v>58.001400000000004</v>
      </c>
    </row>
    <row r="600" spans="1:13">
      <c r="A600" t="s">
        <v>10</v>
      </c>
      <c r="B600">
        <v>6361</v>
      </c>
      <c r="C600" s="31">
        <v>45164</v>
      </c>
      <c r="D600" t="s">
        <v>463</v>
      </c>
      <c r="E600" t="s">
        <v>20</v>
      </c>
      <c r="F600" t="s">
        <v>26</v>
      </c>
      <c r="G600">
        <v>9</v>
      </c>
      <c r="H600">
        <v>976.11</v>
      </c>
      <c r="I600">
        <v>8784.99</v>
      </c>
      <c r="J600" t="s">
        <v>1278</v>
      </c>
      <c r="K600">
        <v>2023</v>
      </c>
      <c r="L600">
        <v>7906.491</v>
      </c>
      <c r="M600">
        <v>1581.2982</v>
      </c>
    </row>
    <row r="601" spans="1:13">
      <c r="A601" t="s">
        <v>10</v>
      </c>
      <c r="B601">
        <v>6376</v>
      </c>
      <c r="C601" s="31">
        <v>45093</v>
      </c>
      <c r="D601" t="s">
        <v>861</v>
      </c>
      <c r="E601" t="s">
        <v>14</v>
      </c>
      <c r="F601" t="s">
        <v>12</v>
      </c>
      <c r="G601">
        <v>7</v>
      </c>
      <c r="H601">
        <v>313.19</v>
      </c>
      <c r="I601">
        <v>2192.33</v>
      </c>
      <c r="J601" t="s">
        <v>1279</v>
      </c>
      <c r="K601">
        <v>2023</v>
      </c>
      <c r="L601">
        <v>1973.0969999999998</v>
      </c>
      <c r="M601">
        <v>394.61939999999998</v>
      </c>
    </row>
    <row r="602" spans="1:13">
      <c r="A602" t="s">
        <v>10</v>
      </c>
      <c r="B602">
        <v>6383</v>
      </c>
      <c r="C602" s="31">
        <v>45101</v>
      </c>
      <c r="D602" t="s">
        <v>799</v>
      </c>
      <c r="E602" t="s">
        <v>14</v>
      </c>
      <c r="F602" t="s">
        <v>15</v>
      </c>
      <c r="G602">
        <v>6</v>
      </c>
      <c r="H602">
        <v>852.91</v>
      </c>
      <c r="I602">
        <v>5117.46</v>
      </c>
      <c r="J602" t="s">
        <v>1278</v>
      </c>
      <c r="K602">
        <v>2023</v>
      </c>
      <c r="L602">
        <v>4605.7139999999999</v>
      </c>
      <c r="M602">
        <v>921.14279999999997</v>
      </c>
    </row>
    <row r="603" spans="1:13">
      <c r="A603" t="s">
        <v>31</v>
      </c>
      <c r="B603">
        <v>6384</v>
      </c>
      <c r="C603" s="31">
        <v>45262</v>
      </c>
      <c r="D603" t="s">
        <v>335</v>
      </c>
      <c r="E603" t="s">
        <v>14</v>
      </c>
      <c r="F603" t="s">
        <v>35</v>
      </c>
      <c r="G603">
        <v>4</v>
      </c>
      <c r="H603">
        <v>55.28</v>
      </c>
      <c r="I603">
        <v>221.12</v>
      </c>
      <c r="J603" t="s">
        <v>1279</v>
      </c>
      <c r="K603">
        <v>2023</v>
      </c>
      <c r="L603">
        <v>199.00800000000001</v>
      </c>
      <c r="M603">
        <v>39.801600000000001</v>
      </c>
    </row>
    <row r="604" spans="1:13">
      <c r="A604" t="s">
        <v>31</v>
      </c>
      <c r="B604">
        <v>6386</v>
      </c>
      <c r="C604" s="31">
        <v>45360</v>
      </c>
      <c r="D604" t="s">
        <v>708</v>
      </c>
      <c r="E604" t="s">
        <v>11</v>
      </c>
      <c r="F604" t="s">
        <v>26</v>
      </c>
      <c r="G604">
        <v>6</v>
      </c>
      <c r="H604">
        <v>864.17</v>
      </c>
      <c r="I604">
        <v>5185.0200000000004</v>
      </c>
      <c r="J604" t="s">
        <v>1278</v>
      </c>
      <c r="K604">
        <v>2024</v>
      </c>
      <c r="L604">
        <v>4666.518</v>
      </c>
      <c r="M604">
        <v>933.30360000000007</v>
      </c>
    </row>
    <row r="605" spans="1:13">
      <c r="A605" t="s">
        <v>17</v>
      </c>
      <c r="B605">
        <v>6394</v>
      </c>
      <c r="C605" s="31">
        <v>45205</v>
      </c>
      <c r="D605" t="s">
        <v>944</v>
      </c>
      <c r="E605" t="s">
        <v>11</v>
      </c>
      <c r="F605" t="s">
        <v>43</v>
      </c>
      <c r="G605">
        <v>1</v>
      </c>
      <c r="H605">
        <v>771.53</v>
      </c>
      <c r="I605">
        <v>771.53</v>
      </c>
      <c r="J605" t="s">
        <v>1279</v>
      </c>
      <c r="K605">
        <v>2023</v>
      </c>
      <c r="L605">
        <v>694.37699999999995</v>
      </c>
      <c r="M605">
        <v>138.87539999999998</v>
      </c>
    </row>
    <row r="606" spans="1:13">
      <c r="A606" t="s">
        <v>25</v>
      </c>
      <c r="B606">
        <v>6397</v>
      </c>
      <c r="C606" s="31">
        <v>45618</v>
      </c>
      <c r="D606" t="s">
        <v>895</v>
      </c>
      <c r="E606" t="s">
        <v>20</v>
      </c>
      <c r="F606" t="s">
        <v>21</v>
      </c>
      <c r="G606">
        <v>8</v>
      </c>
      <c r="H606">
        <v>331.43</v>
      </c>
      <c r="I606">
        <v>2651.44</v>
      </c>
      <c r="J606" t="s">
        <v>1279</v>
      </c>
      <c r="K606">
        <v>2024</v>
      </c>
      <c r="L606">
        <v>2386.2960000000003</v>
      </c>
      <c r="M606">
        <v>477.25919999999996</v>
      </c>
    </row>
    <row r="607" spans="1:13">
      <c r="A607" t="s">
        <v>31</v>
      </c>
      <c r="B607">
        <v>6399</v>
      </c>
      <c r="C607" s="31">
        <v>45548</v>
      </c>
      <c r="D607" t="s">
        <v>645</v>
      </c>
      <c r="E607" t="s">
        <v>11</v>
      </c>
      <c r="F607" t="s">
        <v>18</v>
      </c>
      <c r="G607">
        <v>2</v>
      </c>
      <c r="H607">
        <v>814.86</v>
      </c>
      <c r="I607">
        <v>1629.72</v>
      </c>
      <c r="J607" t="s">
        <v>1279</v>
      </c>
      <c r="K607">
        <v>2024</v>
      </c>
      <c r="L607">
        <v>1466.748</v>
      </c>
      <c r="M607">
        <v>293.34960000000001</v>
      </c>
    </row>
    <row r="608" spans="1:13">
      <c r="A608" t="s">
        <v>10</v>
      </c>
      <c r="B608">
        <v>6432</v>
      </c>
      <c r="C608" s="31">
        <v>45580</v>
      </c>
      <c r="D608" t="s">
        <v>237</v>
      </c>
      <c r="E608" t="s">
        <v>14</v>
      </c>
      <c r="F608" t="s">
        <v>15</v>
      </c>
      <c r="G608">
        <v>9</v>
      </c>
      <c r="H608">
        <v>184.76</v>
      </c>
      <c r="I608">
        <v>1662.84</v>
      </c>
      <c r="J608" t="s">
        <v>1279</v>
      </c>
      <c r="K608">
        <v>2024</v>
      </c>
      <c r="L608">
        <v>1496.556</v>
      </c>
      <c r="M608">
        <v>299.31119999999999</v>
      </c>
    </row>
    <row r="609" spans="1:13">
      <c r="A609" t="s">
        <v>17</v>
      </c>
      <c r="B609">
        <v>6441</v>
      </c>
      <c r="C609" s="31">
        <v>45118</v>
      </c>
      <c r="D609" t="s">
        <v>197</v>
      </c>
      <c r="E609" t="s">
        <v>11</v>
      </c>
      <c r="F609" t="s">
        <v>35</v>
      </c>
      <c r="G609">
        <v>8</v>
      </c>
      <c r="H609">
        <v>800.8</v>
      </c>
      <c r="I609">
        <v>6406.4</v>
      </c>
      <c r="J609" t="s">
        <v>1278</v>
      </c>
      <c r="K609">
        <v>2023</v>
      </c>
      <c r="L609">
        <v>5765.76</v>
      </c>
      <c r="M609">
        <v>1153.1519999999998</v>
      </c>
    </row>
    <row r="610" spans="1:13">
      <c r="A610" t="s">
        <v>25</v>
      </c>
      <c r="B610">
        <v>6450</v>
      </c>
      <c r="C610" s="31">
        <v>45207</v>
      </c>
      <c r="D610" t="s">
        <v>410</v>
      </c>
      <c r="E610" t="s">
        <v>20</v>
      </c>
      <c r="F610" t="s">
        <v>21</v>
      </c>
      <c r="G610">
        <v>4</v>
      </c>
      <c r="H610">
        <v>861.52</v>
      </c>
      <c r="I610">
        <v>3446.08</v>
      </c>
      <c r="J610" t="s">
        <v>1279</v>
      </c>
      <c r="K610">
        <v>2023</v>
      </c>
      <c r="L610">
        <v>3101.4720000000002</v>
      </c>
      <c r="M610">
        <v>620.2944</v>
      </c>
    </row>
    <row r="611" spans="1:13">
      <c r="A611" t="s">
        <v>17</v>
      </c>
      <c r="B611">
        <v>6482</v>
      </c>
      <c r="C611" s="31">
        <v>45576</v>
      </c>
      <c r="D611" t="s">
        <v>741</v>
      </c>
      <c r="E611" t="s">
        <v>14</v>
      </c>
      <c r="F611" t="s">
        <v>15</v>
      </c>
      <c r="G611">
        <v>1</v>
      </c>
      <c r="H611">
        <v>802.35</v>
      </c>
      <c r="I611">
        <v>802.35</v>
      </c>
      <c r="J611" t="s">
        <v>1279</v>
      </c>
      <c r="K611">
        <v>2024</v>
      </c>
      <c r="L611">
        <v>722.11500000000001</v>
      </c>
      <c r="M611">
        <v>144.423</v>
      </c>
    </row>
    <row r="612" spans="1:13">
      <c r="A612" t="s">
        <v>17</v>
      </c>
      <c r="B612">
        <v>6492</v>
      </c>
      <c r="C612" s="31">
        <v>45126</v>
      </c>
      <c r="D612" t="s">
        <v>756</v>
      </c>
      <c r="E612" t="s">
        <v>11</v>
      </c>
      <c r="F612" t="s">
        <v>26</v>
      </c>
      <c r="G612">
        <v>6</v>
      </c>
      <c r="H612">
        <v>566.66999999999996</v>
      </c>
      <c r="I612">
        <v>3400.02</v>
      </c>
      <c r="J612" t="s">
        <v>1279</v>
      </c>
      <c r="K612">
        <v>2023</v>
      </c>
      <c r="L612">
        <v>3060.018</v>
      </c>
      <c r="M612">
        <v>612.00360000000001</v>
      </c>
    </row>
    <row r="613" spans="1:13">
      <c r="A613" t="s">
        <v>10</v>
      </c>
      <c r="B613">
        <v>6503</v>
      </c>
      <c r="C613" s="31">
        <v>45703</v>
      </c>
      <c r="D613" t="s">
        <v>254</v>
      </c>
      <c r="E613" t="s">
        <v>11</v>
      </c>
      <c r="F613" t="s">
        <v>29</v>
      </c>
      <c r="G613">
        <v>4</v>
      </c>
      <c r="H613">
        <v>231.58</v>
      </c>
      <c r="I613">
        <v>926.32</v>
      </c>
      <c r="J613" t="s">
        <v>1279</v>
      </c>
      <c r="K613">
        <v>2025</v>
      </c>
      <c r="L613">
        <v>833.6880000000001</v>
      </c>
      <c r="M613">
        <v>166.73760000000001</v>
      </c>
    </row>
    <row r="614" spans="1:13">
      <c r="A614" t="s">
        <v>17</v>
      </c>
      <c r="B614">
        <v>6513</v>
      </c>
      <c r="C614" s="31">
        <v>45480</v>
      </c>
      <c r="D614" t="s">
        <v>317</v>
      </c>
      <c r="E614" t="s">
        <v>14</v>
      </c>
      <c r="F614" t="s">
        <v>21</v>
      </c>
      <c r="G614">
        <v>6</v>
      </c>
      <c r="H614">
        <v>782.05</v>
      </c>
      <c r="I614">
        <v>4692.2999999999993</v>
      </c>
      <c r="J614" t="s">
        <v>1279</v>
      </c>
      <c r="K614">
        <v>2024</v>
      </c>
      <c r="L614">
        <v>4223.07</v>
      </c>
      <c r="M614">
        <v>844.61399999999981</v>
      </c>
    </row>
    <row r="615" spans="1:13">
      <c r="A615" t="s">
        <v>17</v>
      </c>
      <c r="B615">
        <v>6515</v>
      </c>
      <c r="C615" s="31">
        <v>45514</v>
      </c>
      <c r="D615" t="s">
        <v>697</v>
      </c>
      <c r="E615" t="s">
        <v>11</v>
      </c>
      <c r="F615" t="s">
        <v>35</v>
      </c>
      <c r="G615">
        <v>9</v>
      </c>
      <c r="H615">
        <v>782.72</v>
      </c>
      <c r="I615">
        <v>7044.48</v>
      </c>
      <c r="J615" t="s">
        <v>1278</v>
      </c>
      <c r="K615">
        <v>2024</v>
      </c>
      <c r="L615">
        <v>6340.0320000000011</v>
      </c>
      <c r="M615">
        <v>1268.0064</v>
      </c>
    </row>
    <row r="616" spans="1:13">
      <c r="A616" t="s">
        <v>25</v>
      </c>
      <c r="B616">
        <v>6516</v>
      </c>
      <c r="C616" s="31">
        <v>45679</v>
      </c>
      <c r="D616" t="s">
        <v>620</v>
      </c>
      <c r="E616" t="s">
        <v>11</v>
      </c>
      <c r="F616" t="s">
        <v>18</v>
      </c>
      <c r="G616">
        <v>8</v>
      </c>
      <c r="H616">
        <v>372.8</v>
      </c>
      <c r="I616">
        <v>2982.4</v>
      </c>
      <c r="J616" t="s">
        <v>1279</v>
      </c>
      <c r="K616">
        <v>2025</v>
      </c>
      <c r="L616">
        <v>2684.1600000000003</v>
      </c>
      <c r="M616">
        <v>536.83199999999999</v>
      </c>
    </row>
    <row r="617" spans="1:13">
      <c r="A617" t="s">
        <v>17</v>
      </c>
      <c r="B617">
        <v>6541</v>
      </c>
      <c r="C617" s="31">
        <v>45605</v>
      </c>
      <c r="D617" t="s">
        <v>701</v>
      </c>
      <c r="E617" t="s">
        <v>11</v>
      </c>
      <c r="F617" t="s">
        <v>43</v>
      </c>
      <c r="G617">
        <v>4</v>
      </c>
      <c r="H617">
        <v>670.87</v>
      </c>
      <c r="I617">
        <v>2683.48</v>
      </c>
      <c r="J617" t="s">
        <v>1279</v>
      </c>
      <c r="K617">
        <v>2024</v>
      </c>
      <c r="L617">
        <v>2415.1320000000001</v>
      </c>
      <c r="M617">
        <v>483.02639999999997</v>
      </c>
    </row>
    <row r="618" spans="1:13">
      <c r="A618" t="s">
        <v>10</v>
      </c>
      <c r="B618">
        <v>6565</v>
      </c>
      <c r="C618" s="31">
        <v>45324</v>
      </c>
      <c r="D618" t="s">
        <v>666</v>
      </c>
      <c r="E618" t="s">
        <v>14</v>
      </c>
      <c r="F618" t="s">
        <v>43</v>
      </c>
      <c r="G618">
        <v>5</v>
      </c>
      <c r="H618">
        <v>614.23</v>
      </c>
      <c r="I618">
        <v>3071.15</v>
      </c>
      <c r="J618" t="s">
        <v>1279</v>
      </c>
      <c r="K618">
        <v>2024</v>
      </c>
      <c r="L618">
        <v>2764.0349999999999</v>
      </c>
      <c r="M618">
        <v>552.80700000000002</v>
      </c>
    </row>
    <row r="619" spans="1:13">
      <c r="A619" t="s">
        <v>31</v>
      </c>
      <c r="B619">
        <v>6570</v>
      </c>
      <c r="C619" s="31">
        <v>45527</v>
      </c>
      <c r="D619" t="s">
        <v>929</v>
      </c>
      <c r="E619" t="s">
        <v>14</v>
      </c>
      <c r="F619" t="s">
        <v>43</v>
      </c>
      <c r="G619">
        <v>5</v>
      </c>
      <c r="H619">
        <v>740.13</v>
      </c>
      <c r="I619">
        <v>3700.65</v>
      </c>
      <c r="J619" t="s">
        <v>1279</v>
      </c>
      <c r="K619">
        <v>2024</v>
      </c>
      <c r="L619">
        <v>3330.585</v>
      </c>
      <c r="M619">
        <v>666.11699999999996</v>
      </c>
    </row>
    <row r="620" spans="1:13">
      <c r="A620" t="s">
        <v>31</v>
      </c>
      <c r="B620">
        <v>6574</v>
      </c>
      <c r="C620" s="31">
        <v>45179</v>
      </c>
      <c r="D620" t="s">
        <v>307</v>
      </c>
      <c r="E620" t="s">
        <v>11</v>
      </c>
      <c r="F620" t="s">
        <v>15</v>
      </c>
      <c r="G620">
        <v>5</v>
      </c>
      <c r="H620">
        <v>819.79</v>
      </c>
      <c r="I620">
        <v>4098.95</v>
      </c>
      <c r="J620" t="s">
        <v>1279</v>
      </c>
      <c r="K620">
        <v>2023</v>
      </c>
      <c r="L620">
        <v>3689.0550000000003</v>
      </c>
      <c r="M620">
        <v>737.81099999999992</v>
      </c>
    </row>
    <row r="621" spans="1:13">
      <c r="A621" t="s">
        <v>17</v>
      </c>
      <c r="B621">
        <v>6578</v>
      </c>
      <c r="C621" s="31">
        <v>45259</v>
      </c>
      <c r="D621" t="s">
        <v>367</v>
      </c>
      <c r="E621" t="s">
        <v>14</v>
      </c>
      <c r="F621" t="s">
        <v>18</v>
      </c>
      <c r="G621">
        <v>3</v>
      </c>
      <c r="H621">
        <v>984.14</v>
      </c>
      <c r="I621">
        <v>2952.42</v>
      </c>
      <c r="J621" t="s">
        <v>1279</v>
      </c>
      <c r="K621">
        <v>2023</v>
      </c>
      <c r="L621">
        <v>2657.1779999999999</v>
      </c>
      <c r="M621">
        <v>531.43560000000002</v>
      </c>
    </row>
    <row r="622" spans="1:13">
      <c r="A622" t="s">
        <v>10</v>
      </c>
      <c r="B622">
        <v>6580</v>
      </c>
      <c r="C622" s="31">
        <v>45096</v>
      </c>
      <c r="D622" t="s">
        <v>770</v>
      </c>
      <c r="E622" t="s">
        <v>11</v>
      </c>
      <c r="F622" t="s">
        <v>43</v>
      </c>
      <c r="G622">
        <v>6</v>
      </c>
      <c r="H622">
        <v>405.32</v>
      </c>
      <c r="I622">
        <v>2431.92</v>
      </c>
      <c r="J622" t="s">
        <v>1279</v>
      </c>
      <c r="K622">
        <v>2023</v>
      </c>
      <c r="L622">
        <v>2188.7280000000001</v>
      </c>
      <c r="M622">
        <v>437.74560000000002</v>
      </c>
    </row>
    <row r="623" spans="1:13">
      <c r="A623" t="s">
        <v>31</v>
      </c>
      <c r="B623">
        <v>6590</v>
      </c>
      <c r="C623" s="31">
        <v>45732</v>
      </c>
      <c r="D623" t="s">
        <v>646</v>
      </c>
      <c r="E623" t="s">
        <v>11</v>
      </c>
      <c r="F623" t="s">
        <v>26</v>
      </c>
      <c r="G623">
        <v>3</v>
      </c>
      <c r="H623">
        <v>720.94</v>
      </c>
      <c r="I623">
        <v>2162.8200000000002</v>
      </c>
      <c r="J623" t="s">
        <v>1279</v>
      </c>
      <c r="K623">
        <v>2025</v>
      </c>
      <c r="L623">
        <v>1946.5380000000005</v>
      </c>
      <c r="M623">
        <v>389.30760000000004</v>
      </c>
    </row>
    <row r="624" spans="1:13">
      <c r="A624" t="s">
        <v>10</v>
      </c>
      <c r="B624">
        <v>6596</v>
      </c>
      <c r="C624" s="31">
        <v>45483</v>
      </c>
      <c r="D624" t="s">
        <v>705</v>
      </c>
      <c r="E624" t="s">
        <v>14</v>
      </c>
      <c r="F624" t="s">
        <v>15</v>
      </c>
      <c r="G624">
        <v>3</v>
      </c>
      <c r="H624">
        <v>590.74</v>
      </c>
      <c r="I624">
        <v>1772.22</v>
      </c>
      <c r="J624" t="s">
        <v>1279</v>
      </c>
      <c r="K624">
        <v>2024</v>
      </c>
      <c r="L624">
        <v>1594.998</v>
      </c>
      <c r="M624">
        <v>318.99959999999999</v>
      </c>
    </row>
    <row r="625" spans="1:13">
      <c r="A625" t="s">
        <v>31</v>
      </c>
      <c r="B625">
        <v>6599</v>
      </c>
      <c r="C625" s="31">
        <v>45407</v>
      </c>
      <c r="D625" t="s">
        <v>365</v>
      </c>
      <c r="E625" t="s">
        <v>20</v>
      </c>
      <c r="F625" t="s">
        <v>29</v>
      </c>
      <c r="G625">
        <v>1</v>
      </c>
      <c r="H625">
        <v>403.62</v>
      </c>
      <c r="I625">
        <v>403.62</v>
      </c>
      <c r="J625" t="s">
        <v>1279</v>
      </c>
      <c r="K625">
        <v>2024</v>
      </c>
      <c r="L625">
        <v>363.25800000000004</v>
      </c>
      <c r="M625">
        <v>72.651600000000002</v>
      </c>
    </row>
    <row r="626" spans="1:13">
      <c r="A626" t="s">
        <v>25</v>
      </c>
      <c r="B626">
        <v>6618</v>
      </c>
      <c r="C626" s="31">
        <v>45508</v>
      </c>
      <c r="D626" t="s">
        <v>78</v>
      </c>
      <c r="E626" t="s">
        <v>11</v>
      </c>
      <c r="F626" t="s">
        <v>18</v>
      </c>
      <c r="G626">
        <v>4</v>
      </c>
      <c r="H626">
        <v>179.96</v>
      </c>
      <c r="I626">
        <v>719.84</v>
      </c>
      <c r="J626" t="s">
        <v>1279</v>
      </c>
      <c r="K626">
        <v>2024</v>
      </c>
      <c r="L626">
        <v>647.85599999999999</v>
      </c>
      <c r="M626">
        <v>129.5712</v>
      </c>
    </row>
    <row r="627" spans="1:13">
      <c r="A627" t="s">
        <v>10</v>
      </c>
      <c r="B627">
        <v>6658</v>
      </c>
      <c r="C627" s="31">
        <v>45555</v>
      </c>
      <c r="D627" t="s">
        <v>76</v>
      </c>
      <c r="E627" t="s">
        <v>20</v>
      </c>
      <c r="F627" t="s">
        <v>15</v>
      </c>
      <c r="G627">
        <v>6</v>
      </c>
      <c r="H627">
        <v>984.56</v>
      </c>
      <c r="I627">
        <v>5907.36</v>
      </c>
      <c r="J627" t="s">
        <v>1278</v>
      </c>
      <c r="K627">
        <v>2024</v>
      </c>
      <c r="L627">
        <v>5316.6239999999998</v>
      </c>
      <c r="M627">
        <v>1063.3247999999999</v>
      </c>
    </row>
    <row r="628" spans="1:13">
      <c r="A628" t="s">
        <v>17</v>
      </c>
      <c r="B628">
        <v>6660</v>
      </c>
      <c r="C628" s="31">
        <v>45375</v>
      </c>
      <c r="D628" t="s">
        <v>635</v>
      </c>
      <c r="E628" t="s">
        <v>11</v>
      </c>
      <c r="F628" t="s">
        <v>26</v>
      </c>
      <c r="G628">
        <v>5</v>
      </c>
      <c r="H628">
        <v>523.89</v>
      </c>
      <c r="I628">
        <v>2619.4499999999998</v>
      </c>
      <c r="J628" t="s">
        <v>1279</v>
      </c>
      <c r="K628">
        <v>2024</v>
      </c>
      <c r="L628">
        <v>2357.5050000000001</v>
      </c>
      <c r="M628">
        <v>471.50099999999998</v>
      </c>
    </row>
    <row r="629" spans="1:13">
      <c r="A629" t="s">
        <v>31</v>
      </c>
      <c r="B629">
        <v>6679</v>
      </c>
      <c r="C629" s="31">
        <v>45404</v>
      </c>
      <c r="D629" t="s">
        <v>125</v>
      </c>
      <c r="E629" t="s">
        <v>14</v>
      </c>
      <c r="F629" t="s">
        <v>35</v>
      </c>
      <c r="G629">
        <v>5</v>
      </c>
      <c r="H629">
        <v>773.2</v>
      </c>
      <c r="I629">
        <v>3866</v>
      </c>
      <c r="J629" t="s">
        <v>1279</v>
      </c>
      <c r="K629">
        <v>2024</v>
      </c>
      <c r="L629">
        <v>3479.4000000000005</v>
      </c>
      <c r="M629">
        <v>695.88</v>
      </c>
    </row>
    <row r="630" spans="1:13">
      <c r="A630" t="s">
        <v>10</v>
      </c>
      <c r="B630">
        <v>6689</v>
      </c>
      <c r="C630" s="31">
        <v>45628</v>
      </c>
      <c r="D630" t="s">
        <v>689</v>
      </c>
      <c r="E630" t="s">
        <v>14</v>
      </c>
      <c r="F630" t="s">
        <v>18</v>
      </c>
      <c r="G630">
        <v>6</v>
      </c>
      <c r="H630">
        <v>235.8</v>
      </c>
      <c r="I630">
        <v>1414.8</v>
      </c>
      <c r="J630" t="s">
        <v>1279</v>
      </c>
      <c r="K630">
        <v>2024</v>
      </c>
      <c r="L630">
        <v>1273.3200000000002</v>
      </c>
      <c r="M630">
        <v>254.66399999999999</v>
      </c>
    </row>
    <row r="631" spans="1:13">
      <c r="A631" t="s">
        <v>25</v>
      </c>
      <c r="B631">
        <v>6693</v>
      </c>
      <c r="C631" s="31">
        <v>45106</v>
      </c>
      <c r="D631" t="s">
        <v>115</v>
      </c>
      <c r="E631" t="s">
        <v>14</v>
      </c>
      <c r="F631" t="s">
        <v>35</v>
      </c>
      <c r="G631">
        <v>7</v>
      </c>
      <c r="H631">
        <v>937.46</v>
      </c>
      <c r="I631">
        <v>6562.22</v>
      </c>
      <c r="J631" t="s">
        <v>1278</v>
      </c>
      <c r="K631">
        <v>2023</v>
      </c>
      <c r="L631">
        <v>5905.9980000000005</v>
      </c>
      <c r="M631">
        <v>1181.1995999999999</v>
      </c>
    </row>
    <row r="632" spans="1:13">
      <c r="A632" t="s">
        <v>25</v>
      </c>
      <c r="B632">
        <v>6712</v>
      </c>
      <c r="C632" s="31">
        <v>45635</v>
      </c>
      <c r="D632" t="s">
        <v>512</v>
      </c>
      <c r="E632" t="s">
        <v>14</v>
      </c>
      <c r="F632" t="s">
        <v>29</v>
      </c>
      <c r="G632">
        <v>7</v>
      </c>
      <c r="H632">
        <v>872.04</v>
      </c>
      <c r="I632">
        <v>6104.28</v>
      </c>
      <c r="J632" t="s">
        <v>1278</v>
      </c>
      <c r="K632">
        <v>2024</v>
      </c>
      <c r="L632">
        <v>5493.8519999999999</v>
      </c>
      <c r="M632">
        <v>1098.7703999999999</v>
      </c>
    </row>
    <row r="633" spans="1:13">
      <c r="A633" t="s">
        <v>31</v>
      </c>
      <c r="B633">
        <v>6714</v>
      </c>
      <c r="C633" s="31">
        <v>45090</v>
      </c>
      <c r="D633" t="s">
        <v>393</v>
      </c>
      <c r="E633" t="s">
        <v>11</v>
      </c>
      <c r="F633" t="s">
        <v>21</v>
      </c>
      <c r="G633">
        <v>4</v>
      </c>
      <c r="H633">
        <v>688.71</v>
      </c>
      <c r="I633">
        <v>2754.84</v>
      </c>
      <c r="J633" t="s">
        <v>1279</v>
      </c>
      <c r="K633">
        <v>2023</v>
      </c>
      <c r="L633">
        <v>2479.3560000000002</v>
      </c>
      <c r="M633">
        <v>495.87119999999999</v>
      </c>
    </row>
    <row r="634" spans="1:13">
      <c r="A634" t="s">
        <v>17</v>
      </c>
      <c r="B634">
        <v>6730</v>
      </c>
      <c r="C634" s="31">
        <v>45477</v>
      </c>
      <c r="D634" t="s">
        <v>149</v>
      </c>
      <c r="E634" t="s">
        <v>14</v>
      </c>
      <c r="F634" t="s">
        <v>26</v>
      </c>
      <c r="G634">
        <v>7</v>
      </c>
      <c r="H634">
        <v>662.2</v>
      </c>
      <c r="I634">
        <v>4635.4000000000005</v>
      </c>
      <c r="J634" t="s">
        <v>1279</v>
      </c>
      <c r="K634">
        <v>2024</v>
      </c>
      <c r="L634">
        <v>4171.8600000000006</v>
      </c>
      <c r="M634">
        <v>834.37200000000007</v>
      </c>
    </row>
    <row r="635" spans="1:13">
      <c r="A635" t="s">
        <v>31</v>
      </c>
      <c r="B635">
        <v>6745</v>
      </c>
      <c r="C635" s="31">
        <v>45271</v>
      </c>
      <c r="D635" t="s">
        <v>839</v>
      </c>
      <c r="E635" t="s">
        <v>14</v>
      </c>
      <c r="F635" t="s">
        <v>21</v>
      </c>
      <c r="G635">
        <v>8</v>
      </c>
      <c r="H635">
        <v>223.88</v>
      </c>
      <c r="I635">
        <v>1791.04</v>
      </c>
      <c r="J635" t="s">
        <v>1279</v>
      </c>
      <c r="K635">
        <v>2023</v>
      </c>
      <c r="L635">
        <v>1611.9359999999999</v>
      </c>
      <c r="M635">
        <v>322.38720000000001</v>
      </c>
    </row>
    <row r="636" spans="1:13">
      <c r="A636" t="s">
        <v>25</v>
      </c>
      <c r="B636">
        <v>6753</v>
      </c>
      <c r="C636" s="31">
        <v>45449</v>
      </c>
      <c r="D636" t="s">
        <v>258</v>
      </c>
      <c r="E636" t="s">
        <v>20</v>
      </c>
      <c r="F636" t="s">
        <v>12</v>
      </c>
      <c r="G636">
        <v>9</v>
      </c>
      <c r="H636">
        <v>100.57</v>
      </c>
      <c r="I636">
        <v>905.12999999999988</v>
      </c>
      <c r="J636" t="s">
        <v>1279</v>
      </c>
      <c r="K636">
        <v>2024</v>
      </c>
      <c r="L636">
        <v>814.61699999999996</v>
      </c>
      <c r="M636">
        <v>162.92339999999999</v>
      </c>
    </row>
    <row r="637" spans="1:13">
      <c r="A637" t="s">
        <v>10</v>
      </c>
      <c r="B637">
        <v>6771</v>
      </c>
      <c r="C637" s="31">
        <v>45299</v>
      </c>
      <c r="D637" t="s">
        <v>790</v>
      </c>
      <c r="E637" t="s">
        <v>14</v>
      </c>
      <c r="F637" t="s">
        <v>15</v>
      </c>
      <c r="G637">
        <v>1</v>
      </c>
      <c r="H637">
        <v>558.26</v>
      </c>
      <c r="I637">
        <v>558.26</v>
      </c>
      <c r="J637" t="s">
        <v>1279</v>
      </c>
      <c r="K637">
        <v>2024</v>
      </c>
      <c r="L637">
        <v>502.43400000000003</v>
      </c>
      <c r="M637">
        <v>100.48679999999999</v>
      </c>
    </row>
    <row r="638" spans="1:13">
      <c r="A638" t="s">
        <v>31</v>
      </c>
      <c r="B638">
        <v>6778</v>
      </c>
      <c r="C638" s="31">
        <v>45660</v>
      </c>
      <c r="D638" t="s">
        <v>445</v>
      </c>
      <c r="E638" t="s">
        <v>20</v>
      </c>
      <c r="F638" t="s">
        <v>43</v>
      </c>
      <c r="G638">
        <v>9</v>
      </c>
      <c r="H638">
        <v>716.95</v>
      </c>
      <c r="I638">
        <v>6452.55</v>
      </c>
      <c r="J638" t="s">
        <v>1278</v>
      </c>
      <c r="K638">
        <v>2025</v>
      </c>
      <c r="L638">
        <v>5807.295000000001</v>
      </c>
      <c r="M638">
        <v>1161.4590000000001</v>
      </c>
    </row>
    <row r="639" spans="1:13">
      <c r="A639" t="s">
        <v>10</v>
      </c>
      <c r="B639">
        <v>6790</v>
      </c>
      <c r="C639" s="31">
        <v>45719</v>
      </c>
      <c r="D639" t="s">
        <v>692</v>
      </c>
      <c r="E639" t="s">
        <v>11</v>
      </c>
      <c r="F639" t="s">
        <v>15</v>
      </c>
      <c r="G639">
        <v>9</v>
      </c>
      <c r="H639">
        <v>416.92</v>
      </c>
      <c r="I639">
        <v>3752.28</v>
      </c>
      <c r="J639" t="s">
        <v>1279</v>
      </c>
      <c r="K639">
        <v>2025</v>
      </c>
      <c r="L639">
        <v>3377.0520000000001</v>
      </c>
      <c r="M639">
        <v>675.41039999999998</v>
      </c>
    </row>
    <row r="640" spans="1:13">
      <c r="A640" t="s">
        <v>17</v>
      </c>
      <c r="B640">
        <v>6793</v>
      </c>
      <c r="C640" s="31">
        <v>45171</v>
      </c>
      <c r="D640" t="s">
        <v>157</v>
      </c>
      <c r="E640" t="s">
        <v>20</v>
      </c>
      <c r="F640" t="s">
        <v>26</v>
      </c>
      <c r="G640">
        <v>9</v>
      </c>
      <c r="H640">
        <v>49.03</v>
      </c>
      <c r="I640">
        <v>441.27</v>
      </c>
      <c r="J640" t="s">
        <v>1279</v>
      </c>
      <c r="K640">
        <v>2023</v>
      </c>
      <c r="L640">
        <v>397.14300000000003</v>
      </c>
      <c r="M640">
        <v>79.428599999999989</v>
      </c>
    </row>
    <row r="641" spans="1:13">
      <c r="A641" t="s">
        <v>17</v>
      </c>
      <c r="B641">
        <v>6798</v>
      </c>
      <c r="C641" s="31">
        <v>45243</v>
      </c>
      <c r="D641" t="s">
        <v>841</v>
      </c>
      <c r="E641" t="s">
        <v>20</v>
      </c>
      <c r="F641" t="s">
        <v>43</v>
      </c>
      <c r="G641">
        <v>7</v>
      </c>
      <c r="H641">
        <v>653.70000000000005</v>
      </c>
      <c r="I641">
        <v>4575.9000000000005</v>
      </c>
      <c r="J641" t="s">
        <v>1279</v>
      </c>
      <c r="K641">
        <v>2023</v>
      </c>
      <c r="L641">
        <v>4118.3100000000004</v>
      </c>
      <c r="M641">
        <v>823.66200000000003</v>
      </c>
    </row>
    <row r="642" spans="1:13">
      <c r="A642" t="s">
        <v>25</v>
      </c>
      <c r="B642">
        <v>6804</v>
      </c>
      <c r="C642" s="31">
        <v>45408</v>
      </c>
      <c r="D642" t="s">
        <v>836</v>
      </c>
      <c r="E642" t="s">
        <v>11</v>
      </c>
      <c r="F642" t="s">
        <v>21</v>
      </c>
      <c r="G642">
        <v>9</v>
      </c>
      <c r="H642">
        <v>445.12</v>
      </c>
      <c r="I642">
        <v>4006.08</v>
      </c>
      <c r="J642" t="s">
        <v>1279</v>
      </c>
      <c r="K642">
        <v>2024</v>
      </c>
      <c r="L642">
        <v>3605.4720000000002</v>
      </c>
      <c r="M642">
        <v>721.09439999999995</v>
      </c>
    </row>
    <row r="643" spans="1:13">
      <c r="A643" t="s">
        <v>10</v>
      </c>
      <c r="B643">
        <v>6818</v>
      </c>
      <c r="C643" s="31">
        <v>45695</v>
      </c>
      <c r="D643" t="s">
        <v>314</v>
      </c>
      <c r="E643" t="s">
        <v>14</v>
      </c>
      <c r="F643" t="s">
        <v>29</v>
      </c>
      <c r="G643">
        <v>3</v>
      </c>
      <c r="H643">
        <v>635.5</v>
      </c>
      <c r="I643">
        <v>1906.5</v>
      </c>
      <c r="J643" t="s">
        <v>1279</v>
      </c>
      <c r="K643">
        <v>2025</v>
      </c>
      <c r="L643">
        <v>1715.8500000000001</v>
      </c>
      <c r="M643">
        <v>343.16999999999996</v>
      </c>
    </row>
    <row r="644" spans="1:13">
      <c r="A644" t="s">
        <v>25</v>
      </c>
      <c r="B644">
        <v>6843</v>
      </c>
      <c r="C644" s="31">
        <v>45687</v>
      </c>
      <c r="D644" t="s">
        <v>184</v>
      </c>
      <c r="E644" t="s">
        <v>11</v>
      </c>
      <c r="F644" t="s">
        <v>26</v>
      </c>
      <c r="G644">
        <v>2</v>
      </c>
      <c r="H644">
        <v>544.1</v>
      </c>
      <c r="I644">
        <v>1088.2</v>
      </c>
      <c r="J644" t="s">
        <v>1279</v>
      </c>
      <c r="K644">
        <v>2025</v>
      </c>
      <c r="L644">
        <v>979.38000000000011</v>
      </c>
      <c r="M644">
        <v>195.876</v>
      </c>
    </row>
    <row r="645" spans="1:13">
      <c r="A645" t="s">
        <v>10</v>
      </c>
      <c r="B645">
        <v>6846</v>
      </c>
      <c r="C645" s="31">
        <v>45594</v>
      </c>
      <c r="D645" t="s">
        <v>847</v>
      </c>
      <c r="E645" t="s">
        <v>14</v>
      </c>
      <c r="F645" t="s">
        <v>21</v>
      </c>
      <c r="G645">
        <v>9</v>
      </c>
      <c r="H645">
        <v>67.2</v>
      </c>
      <c r="I645">
        <v>604.80000000000007</v>
      </c>
      <c r="J645" t="s">
        <v>1279</v>
      </c>
      <c r="K645">
        <v>2024</v>
      </c>
      <c r="L645">
        <v>544.32000000000005</v>
      </c>
      <c r="M645">
        <v>108.864</v>
      </c>
    </row>
    <row r="646" spans="1:13">
      <c r="A646" t="s">
        <v>31</v>
      </c>
      <c r="B646">
        <v>6850</v>
      </c>
      <c r="C646" s="31">
        <v>45741</v>
      </c>
      <c r="D646" t="s">
        <v>668</v>
      </c>
      <c r="E646" t="s">
        <v>20</v>
      </c>
      <c r="F646" t="s">
        <v>12</v>
      </c>
      <c r="G646">
        <v>3</v>
      </c>
      <c r="H646">
        <v>279.89999999999998</v>
      </c>
      <c r="I646">
        <v>839.69999999999993</v>
      </c>
      <c r="J646" t="s">
        <v>1279</v>
      </c>
      <c r="K646">
        <v>2025</v>
      </c>
      <c r="L646">
        <v>755.73</v>
      </c>
      <c r="M646">
        <v>151.14599999999999</v>
      </c>
    </row>
    <row r="647" spans="1:13">
      <c r="A647" t="s">
        <v>25</v>
      </c>
      <c r="B647">
        <v>6854</v>
      </c>
      <c r="C647" s="31">
        <v>45710</v>
      </c>
      <c r="D647" t="s">
        <v>247</v>
      </c>
      <c r="E647" t="s">
        <v>14</v>
      </c>
      <c r="F647" t="s">
        <v>18</v>
      </c>
      <c r="G647">
        <v>8</v>
      </c>
      <c r="H647">
        <v>182.16</v>
      </c>
      <c r="I647">
        <v>1457.28</v>
      </c>
      <c r="J647" t="s">
        <v>1279</v>
      </c>
      <c r="K647">
        <v>2025</v>
      </c>
      <c r="L647">
        <v>1311.5519999999999</v>
      </c>
      <c r="M647">
        <v>262.31039999999996</v>
      </c>
    </row>
    <row r="648" spans="1:13">
      <c r="A648" t="s">
        <v>10</v>
      </c>
      <c r="B648">
        <v>6860</v>
      </c>
      <c r="C648" s="31">
        <v>45442</v>
      </c>
      <c r="D648" t="s">
        <v>396</v>
      </c>
      <c r="E648" t="s">
        <v>11</v>
      </c>
      <c r="F648" t="s">
        <v>29</v>
      </c>
      <c r="G648">
        <v>7</v>
      </c>
      <c r="H648">
        <v>496.68</v>
      </c>
      <c r="I648">
        <v>3476.76</v>
      </c>
      <c r="J648" t="s">
        <v>1279</v>
      </c>
      <c r="K648">
        <v>2024</v>
      </c>
      <c r="L648">
        <v>3129.0839999999998</v>
      </c>
      <c r="M648">
        <v>625.81680000000006</v>
      </c>
    </row>
    <row r="649" spans="1:13">
      <c r="A649" t="s">
        <v>10</v>
      </c>
      <c r="B649">
        <v>6863</v>
      </c>
      <c r="C649" s="31">
        <v>45396</v>
      </c>
      <c r="D649" t="s">
        <v>140</v>
      </c>
      <c r="E649" t="s">
        <v>11</v>
      </c>
      <c r="F649" t="s">
        <v>15</v>
      </c>
      <c r="G649">
        <v>4</v>
      </c>
      <c r="H649">
        <v>918.14</v>
      </c>
      <c r="I649">
        <v>3672.56</v>
      </c>
      <c r="J649" t="s">
        <v>1279</v>
      </c>
      <c r="K649">
        <v>2024</v>
      </c>
      <c r="L649">
        <v>3305.3040000000001</v>
      </c>
      <c r="M649">
        <v>661.06079999999997</v>
      </c>
    </row>
    <row r="650" spans="1:13">
      <c r="A650" t="s">
        <v>31</v>
      </c>
      <c r="B650">
        <v>6867</v>
      </c>
      <c r="C650" s="31">
        <v>45159</v>
      </c>
      <c r="D650" t="s">
        <v>155</v>
      </c>
      <c r="E650" t="s">
        <v>20</v>
      </c>
      <c r="F650" t="s">
        <v>12</v>
      </c>
      <c r="G650">
        <v>9</v>
      </c>
      <c r="H650">
        <v>987.79</v>
      </c>
      <c r="I650">
        <v>8890.11</v>
      </c>
      <c r="J650" t="s">
        <v>1278</v>
      </c>
      <c r="K650">
        <v>2023</v>
      </c>
      <c r="L650">
        <v>8001.0990000000002</v>
      </c>
      <c r="M650">
        <v>1600.2198000000001</v>
      </c>
    </row>
    <row r="651" spans="1:13">
      <c r="A651" t="s">
        <v>10</v>
      </c>
      <c r="B651">
        <v>6869</v>
      </c>
      <c r="C651" s="31">
        <v>45029</v>
      </c>
      <c r="D651" t="s">
        <v>1245</v>
      </c>
      <c r="E651" t="s">
        <v>14</v>
      </c>
      <c r="F651" t="s">
        <v>35</v>
      </c>
      <c r="G651">
        <v>6</v>
      </c>
      <c r="H651">
        <v>782.95</v>
      </c>
      <c r="I651">
        <v>4697.7000000000007</v>
      </c>
      <c r="J651" t="s">
        <v>1279</v>
      </c>
      <c r="K651">
        <v>2023</v>
      </c>
      <c r="L651">
        <v>4227.93</v>
      </c>
      <c r="M651">
        <v>845.58600000000013</v>
      </c>
    </row>
    <row r="652" spans="1:13">
      <c r="A652" t="s">
        <v>10</v>
      </c>
      <c r="B652">
        <v>6873</v>
      </c>
      <c r="C652" s="31">
        <v>45526</v>
      </c>
      <c r="D652" t="s">
        <v>625</v>
      </c>
      <c r="E652" t="s">
        <v>20</v>
      </c>
      <c r="F652" t="s">
        <v>18</v>
      </c>
      <c r="G652">
        <v>6</v>
      </c>
      <c r="H652">
        <v>245.17</v>
      </c>
      <c r="I652">
        <v>1471.02</v>
      </c>
      <c r="J652" t="s">
        <v>1279</v>
      </c>
      <c r="K652">
        <v>2024</v>
      </c>
      <c r="L652">
        <v>1323.9179999999999</v>
      </c>
      <c r="M652">
        <v>264.78359999999998</v>
      </c>
    </row>
    <row r="653" spans="1:13">
      <c r="A653" t="s">
        <v>31</v>
      </c>
      <c r="B653">
        <v>6879</v>
      </c>
      <c r="C653" s="31">
        <v>45209</v>
      </c>
      <c r="D653" t="s">
        <v>146</v>
      </c>
      <c r="E653" t="s">
        <v>20</v>
      </c>
      <c r="F653" t="s">
        <v>43</v>
      </c>
      <c r="G653">
        <v>5</v>
      </c>
      <c r="H653">
        <v>874.22</v>
      </c>
      <c r="I653">
        <v>4371.1000000000004</v>
      </c>
      <c r="J653" t="s">
        <v>1279</v>
      </c>
      <c r="K653">
        <v>2023</v>
      </c>
      <c r="L653">
        <v>3933.99</v>
      </c>
      <c r="M653">
        <v>786.798</v>
      </c>
    </row>
    <row r="654" spans="1:13">
      <c r="A654" t="s">
        <v>25</v>
      </c>
      <c r="B654">
        <v>6880</v>
      </c>
      <c r="C654" s="31">
        <v>45080</v>
      </c>
      <c r="D654" t="s">
        <v>805</v>
      </c>
      <c r="E654" t="s">
        <v>11</v>
      </c>
      <c r="F654" t="s">
        <v>43</v>
      </c>
      <c r="G654">
        <v>8</v>
      </c>
      <c r="H654">
        <v>879.19</v>
      </c>
      <c r="I654">
        <v>7033.52</v>
      </c>
      <c r="J654" t="s">
        <v>1278</v>
      </c>
      <c r="K654">
        <v>2023</v>
      </c>
      <c r="L654">
        <v>6330.1680000000006</v>
      </c>
      <c r="M654">
        <v>1266.0336</v>
      </c>
    </row>
    <row r="655" spans="1:13">
      <c r="A655" t="s">
        <v>10</v>
      </c>
      <c r="B655">
        <v>6891</v>
      </c>
      <c r="C655" s="31">
        <v>45165</v>
      </c>
      <c r="D655" t="s">
        <v>322</v>
      </c>
      <c r="E655" t="s">
        <v>14</v>
      </c>
      <c r="F655" t="s">
        <v>35</v>
      </c>
      <c r="G655">
        <v>8</v>
      </c>
      <c r="H655">
        <v>348.45</v>
      </c>
      <c r="I655">
        <v>2787.6</v>
      </c>
      <c r="J655" t="s">
        <v>1279</v>
      </c>
      <c r="K655">
        <v>2023</v>
      </c>
      <c r="L655">
        <v>2508.84</v>
      </c>
      <c r="M655">
        <v>501.76799999999997</v>
      </c>
    </row>
    <row r="656" spans="1:13">
      <c r="A656" t="s">
        <v>17</v>
      </c>
      <c r="B656">
        <v>6895</v>
      </c>
      <c r="C656" s="31">
        <v>45453</v>
      </c>
      <c r="D656" t="s">
        <v>37</v>
      </c>
      <c r="E656" t="s">
        <v>11</v>
      </c>
      <c r="F656" t="s">
        <v>15</v>
      </c>
      <c r="G656">
        <v>5</v>
      </c>
      <c r="H656">
        <v>671.4</v>
      </c>
      <c r="I656">
        <v>3357</v>
      </c>
      <c r="J656" t="s">
        <v>1279</v>
      </c>
      <c r="K656">
        <v>2024</v>
      </c>
      <c r="L656">
        <v>3021.3</v>
      </c>
      <c r="M656">
        <v>604.26</v>
      </c>
    </row>
    <row r="657" spans="1:13">
      <c r="A657" t="s">
        <v>25</v>
      </c>
      <c r="B657">
        <v>6915</v>
      </c>
      <c r="C657" s="31">
        <v>45248</v>
      </c>
      <c r="D657" t="s">
        <v>974</v>
      </c>
      <c r="E657" t="s">
        <v>14</v>
      </c>
      <c r="F657" t="s">
        <v>15</v>
      </c>
      <c r="G657">
        <v>8</v>
      </c>
      <c r="H657">
        <v>205.5</v>
      </c>
      <c r="I657">
        <v>1644</v>
      </c>
      <c r="J657" t="s">
        <v>1279</v>
      </c>
      <c r="K657">
        <v>2023</v>
      </c>
      <c r="L657">
        <v>1479.6000000000001</v>
      </c>
      <c r="M657">
        <v>295.92</v>
      </c>
    </row>
    <row r="658" spans="1:13">
      <c r="A658" t="s">
        <v>25</v>
      </c>
      <c r="B658">
        <v>6917</v>
      </c>
      <c r="C658" s="31">
        <v>45037</v>
      </c>
      <c r="D658" t="s">
        <v>424</v>
      </c>
      <c r="E658" t="s">
        <v>20</v>
      </c>
      <c r="F658" t="s">
        <v>18</v>
      </c>
      <c r="G658">
        <v>1</v>
      </c>
      <c r="H658">
        <v>522.53</v>
      </c>
      <c r="I658">
        <v>522.53</v>
      </c>
      <c r="J658" t="s">
        <v>1279</v>
      </c>
      <c r="K658">
        <v>2023</v>
      </c>
      <c r="L658">
        <v>470.27699999999999</v>
      </c>
      <c r="M658">
        <v>94.055399999999992</v>
      </c>
    </row>
    <row r="659" spans="1:13">
      <c r="A659" t="s">
        <v>31</v>
      </c>
      <c r="B659">
        <v>6923</v>
      </c>
      <c r="C659" s="31">
        <v>45631</v>
      </c>
      <c r="D659" t="s">
        <v>569</v>
      </c>
      <c r="E659" t="s">
        <v>14</v>
      </c>
      <c r="F659" t="s">
        <v>15</v>
      </c>
      <c r="G659">
        <v>1</v>
      </c>
      <c r="H659">
        <v>148.25</v>
      </c>
      <c r="I659">
        <v>148.25</v>
      </c>
      <c r="J659" t="s">
        <v>1279</v>
      </c>
      <c r="K659">
        <v>2024</v>
      </c>
      <c r="L659">
        <v>133.42500000000001</v>
      </c>
      <c r="M659">
        <v>26.684999999999999</v>
      </c>
    </row>
    <row r="660" spans="1:13">
      <c r="A660" t="s">
        <v>10</v>
      </c>
      <c r="B660">
        <v>6944</v>
      </c>
      <c r="C660" s="31">
        <v>45160</v>
      </c>
      <c r="D660" t="s">
        <v>120</v>
      </c>
      <c r="E660" t="s">
        <v>20</v>
      </c>
      <c r="F660" t="s">
        <v>26</v>
      </c>
      <c r="G660">
        <v>8</v>
      </c>
      <c r="H660">
        <v>599.13</v>
      </c>
      <c r="I660">
        <v>4793.04</v>
      </c>
      <c r="J660" t="s">
        <v>1279</v>
      </c>
      <c r="K660">
        <v>2023</v>
      </c>
      <c r="L660">
        <v>4313.7359999999999</v>
      </c>
      <c r="M660">
        <v>862.74719999999991</v>
      </c>
    </row>
    <row r="661" spans="1:13">
      <c r="A661" t="s">
        <v>10</v>
      </c>
      <c r="B661">
        <v>6955</v>
      </c>
      <c r="C661" s="31">
        <v>45587</v>
      </c>
      <c r="D661" t="s">
        <v>415</v>
      </c>
      <c r="E661" t="s">
        <v>11</v>
      </c>
      <c r="F661" t="s">
        <v>29</v>
      </c>
      <c r="G661">
        <v>4</v>
      </c>
      <c r="H661">
        <v>249.62</v>
      </c>
      <c r="I661">
        <v>998.48</v>
      </c>
      <c r="J661" t="s">
        <v>1279</v>
      </c>
      <c r="K661">
        <v>2024</v>
      </c>
      <c r="L661">
        <v>898.63200000000006</v>
      </c>
      <c r="M661">
        <v>179.72639999999998</v>
      </c>
    </row>
    <row r="662" spans="1:13">
      <c r="A662" t="s">
        <v>31</v>
      </c>
      <c r="B662">
        <v>6958</v>
      </c>
      <c r="C662" s="31">
        <v>45160</v>
      </c>
      <c r="D662" t="s">
        <v>469</v>
      </c>
      <c r="E662" t="s">
        <v>11</v>
      </c>
      <c r="F662" t="s">
        <v>18</v>
      </c>
      <c r="G662">
        <v>9</v>
      </c>
      <c r="H662">
        <v>559.80999999999995</v>
      </c>
      <c r="I662">
        <v>5038.2899999999991</v>
      </c>
      <c r="J662" t="s">
        <v>1278</v>
      </c>
      <c r="K662">
        <v>2023</v>
      </c>
      <c r="L662">
        <v>4534.4609999999993</v>
      </c>
      <c r="M662">
        <v>906.89219999999978</v>
      </c>
    </row>
    <row r="663" spans="1:13">
      <c r="A663" t="s">
        <v>17</v>
      </c>
      <c r="B663">
        <v>6971</v>
      </c>
      <c r="C663" s="31">
        <v>45359</v>
      </c>
      <c r="D663" t="s">
        <v>269</v>
      </c>
      <c r="E663" t="s">
        <v>11</v>
      </c>
      <c r="F663" t="s">
        <v>18</v>
      </c>
      <c r="G663">
        <v>5</v>
      </c>
      <c r="H663">
        <v>414.37</v>
      </c>
      <c r="I663">
        <v>2071.85</v>
      </c>
      <c r="J663" t="s">
        <v>1279</v>
      </c>
      <c r="K663">
        <v>2024</v>
      </c>
      <c r="L663">
        <v>1864.665</v>
      </c>
      <c r="M663">
        <v>372.93299999999999</v>
      </c>
    </row>
    <row r="664" spans="1:13">
      <c r="A664" t="s">
        <v>17</v>
      </c>
      <c r="B664">
        <v>6978</v>
      </c>
      <c r="C664" s="31">
        <v>45290</v>
      </c>
      <c r="D664" t="s">
        <v>616</v>
      </c>
      <c r="E664" t="s">
        <v>14</v>
      </c>
      <c r="F664" t="s">
        <v>12</v>
      </c>
      <c r="G664">
        <v>3</v>
      </c>
      <c r="H664">
        <v>129.01</v>
      </c>
      <c r="I664">
        <v>387.03</v>
      </c>
      <c r="J664" t="s">
        <v>1279</v>
      </c>
      <c r="K664">
        <v>2023</v>
      </c>
      <c r="L664">
        <v>348.327</v>
      </c>
      <c r="M664">
        <v>69.665399999999991</v>
      </c>
    </row>
    <row r="665" spans="1:13">
      <c r="A665" t="s">
        <v>10</v>
      </c>
      <c r="B665">
        <v>6983</v>
      </c>
      <c r="C665" s="31">
        <v>45659</v>
      </c>
      <c r="D665" t="s">
        <v>1000</v>
      </c>
      <c r="E665" t="s">
        <v>14</v>
      </c>
      <c r="F665" t="s">
        <v>43</v>
      </c>
      <c r="G665">
        <v>7</v>
      </c>
      <c r="H665">
        <v>735.47</v>
      </c>
      <c r="I665">
        <v>5148.29</v>
      </c>
      <c r="J665" t="s">
        <v>1278</v>
      </c>
      <c r="K665">
        <v>2025</v>
      </c>
      <c r="L665">
        <v>4633.4610000000002</v>
      </c>
      <c r="M665">
        <v>926.69219999999996</v>
      </c>
    </row>
    <row r="666" spans="1:13">
      <c r="A666" t="s">
        <v>25</v>
      </c>
      <c r="B666">
        <v>7001</v>
      </c>
      <c r="C666" s="31">
        <v>45506</v>
      </c>
      <c r="D666" t="s">
        <v>178</v>
      </c>
      <c r="E666" t="s">
        <v>14</v>
      </c>
      <c r="F666" t="s">
        <v>15</v>
      </c>
      <c r="G666">
        <v>5</v>
      </c>
      <c r="H666">
        <v>86.18</v>
      </c>
      <c r="I666">
        <v>430.9</v>
      </c>
      <c r="J666" t="s">
        <v>1279</v>
      </c>
      <c r="K666">
        <v>2024</v>
      </c>
      <c r="L666">
        <v>387.81000000000006</v>
      </c>
      <c r="M666">
        <v>77.561999999999998</v>
      </c>
    </row>
    <row r="667" spans="1:13">
      <c r="A667" t="s">
        <v>10</v>
      </c>
      <c r="B667">
        <v>7002</v>
      </c>
      <c r="C667" s="31">
        <v>45060</v>
      </c>
      <c r="D667" t="s">
        <v>690</v>
      </c>
      <c r="E667" t="s">
        <v>11</v>
      </c>
      <c r="F667" t="s">
        <v>18</v>
      </c>
      <c r="G667">
        <v>1</v>
      </c>
      <c r="H667">
        <v>219.92</v>
      </c>
      <c r="I667">
        <v>219.92</v>
      </c>
      <c r="J667" t="s">
        <v>1279</v>
      </c>
      <c r="K667">
        <v>2023</v>
      </c>
      <c r="L667">
        <v>197.928</v>
      </c>
      <c r="M667">
        <v>39.585599999999999</v>
      </c>
    </row>
    <row r="668" spans="1:13">
      <c r="A668" t="s">
        <v>10</v>
      </c>
      <c r="B668">
        <v>7006</v>
      </c>
      <c r="C668" s="31">
        <v>45709</v>
      </c>
      <c r="D668" t="s">
        <v>511</v>
      </c>
      <c r="E668" t="s">
        <v>11</v>
      </c>
      <c r="F668" t="s">
        <v>15</v>
      </c>
      <c r="G668">
        <v>1</v>
      </c>
      <c r="H668">
        <v>254.76</v>
      </c>
      <c r="I668">
        <v>254.76</v>
      </c>
      <c r="J668" t="s">
        <v>1279</v>
      </c>
      <c r="K668">
        <v>2025</v>
      </c>
      <c r="L668">
        <v>229.28399999999999</v>
      </c>
      <c r="M668">
        <v>45.8568</v>
      </c>
    </row>
    <row r="669" spans="1:13">
      <c r="A669" t="s">
        <v>10</v>
      </c>
      <c r="B669">
        <v>7007</v>
      </c>
      <c r="C669" s="31">
        <v>45469</v>
      </c>
      <c r="D669" t="s">
        <v>983</v>
      </c>
      <c r="E669" t="s">
        <v>11</v>
      </c>
      <c r="F669" t="s">
        <v>21</v>
      </c>
      <c r="G669">
        <v>6</v>
      </c>
      <c r="H669">
        <v>465.93</v>
      </c>
      <c r="I669">
        <v>2795.58</v>
      </c>
      <c r="J669" t="s">
        <v>1279</v>
      </c>
      <c r="K669">
        <v>2024</v>
      </c>
      <c r="L669">
        <v>2516.0219999999999</v>
      </c>
      <c r="M669">
        <v>503.20439999999996</v>
      </c>
    </row>
    <row r="670" spans="1:13">
      <c r="A670" t="s">
        <v>25</v>
      </c>
      <c r="B670">
        <v>7008</v>
      </c>
      <c r="C670" s="31">
        <v>45109</v>
      </c>
      <c r="D670" t="s">
        <v>413</v>
      </c>
      <c r="E670" t="s">
        <v>11</v>
      </c>
      <c r="F670" t="s">
        <v>43</v>
      </c>
      <c r="G670">
        <v>2</v>
      </c>
      <c r="H670">
        <v>485.7</v>
      </c>
      <c r="I670">
        <v>971.4</v>
      </c>
      <c r="J670" t="s">
        <v>1279</v>
      </c>
      <c r="K670">
        <v>2023</v>
      </c>
      <c r="L670">
        <v>874.26</v>
      </c>
      <c r="M670">
        <v>174.85199999999998</v>
      </c>
    </row>
    <row r="671" spans="1:13">
      <c r="A671" t="s">
        <v>25</v>
      </c>
      <c r="B671">
        <v>7023</v>
      </c>
      <c r="C671" s="31">
        <v>45353</v>
      </c>
      <c r="D671" t="s">
        <v>225</v>
      </c>
      <c r="E671" t="s">
        <v>20</v>
      </c>
      <c r="F671" t="s">
        <v>26</v>
      </c>
      <c r="G671">
        <v>9</v>
      </c>
      <c r="H671">
        <v>423.4</v>
      </c>
      <c r="I671">
        <v>3810.6</v>
      </c>
      <c r="J671" t="s">
        <v>1279</v>
      </c>
      <c r="K671">
        <v>2024</v>
      </c>
      <c r="L671">
        <v>3429.54</v>
      </c>
      <c r="M671">
        <v>685.9079999999999</v>
      </c>
    </row>
    <row r="672" spans="1:13">
      <c r="A672" t="s">
        <v>25</v>
      </c>
      <c r="B672">
        <v>7025</v>
      </c>
      <c r="C672" s="31">
        <v>45649</v>
      </c>
      <c r="D672" t="s">
        <v>589</v>
      </c>
      <c r="E672" t="s">
        <v>14</v>
      </c>
      <c r="F672" t="s">
        <v>35</v>
      </c>
      <c r="G672">
        <v>5</v>
      </c>
      <c r="H672">
        <v>40.08</v>
      </c>
      <c r="I672">
        <v>200.4</v>
      </c>
      <c r="J672" t="s">
        <v>1279</v>
      </c>
      <c r="K672">
        <v>2024</v>
      </c>
      <c r="L672">
        <v>180.36</v>
      </c>
      <c r="M672">
        <v>36.072000000000003</v>
      </c>
    </row>
    <row r="673" spans="1:13">
      <c r="A673" t="s">
        <v>17</v>
      </c>
      <c r="B673">
        <v>7035</v>
      </c>
      <c r="C673" s="31">
        <v>45035</v>
      </c>
      <c r="D673" t="s">
        <v>1252</v>
      </c>
      <c r="E673" t="s">
        <v>11</v>
      </c>
      <c r="F673" t="s">
        <v>35</v>
      </c>
      <c r="G673">
        <v>8</v>
      </c>
      <c r="H673">
        <v>267.20999999999998</v>
      </c>
      <c r="I673">
        <v>2137.6799999999998</v>
      </c>
      <c r="J673" t="s">
        <v>1279</v>
      </c>
      <c r="K673">
        <v>2023</v>
      </c>
      <c r="L673">
        <v>1923.9119999999998</v>
      </c>
      <c r="M673">
        <v>384.78239999999994</v>
      </c>
    </row>
    <row r="674" spans="1:13">
      <c r="A674" t="s">
        <v>10</v>
      </c>
      <c r="B674">
        <v>7043</v>
      </c>
      <c r="C674" s="31">
        <v>45141</v>
      </c>
      <c r="D674" t="s">
        <v>330</v>
      </c>
      <c r="E674" t="s">
        <v>20</v>
      </c>
      <c r="F674" t="s">
        <v>43</v>
      </c>
      <c r="G674">
        <v>9</v>
      </c>
      <c r="H674">
        <v>711.09</v>
      </c>
      <c r="I674">
        <v>6399.81</v>
      </c>
      <c r="J674" t="s">
        <v>1278</v>
      </c>
      <c r="K674">
        <v>2023</v>
      </c>
      <c r="L674">
        <v>5759.8289999999997</v>
      </c>
      <c r="M674">
        <v>1151.9657999999999</v>
      </c>
    </row>
    <row r="675" spans="1:13">
      <c r="A675" t="s">
        <v>25</v>
      </c>
      <c r="B675">
        <v>7044</v>
      </c>
      <c r="C675" s="31">
        <v>45313</v>
      </c>
      <c r="D675" t="s">
        <v>147</v>
      </c>
      <c r="E675" t="s">
        <v>14</v>
      </c>
      <c r="F675" t="s">
        <v>26</v>
      </c>
      <c r="G675">
        <v>6</v>
      </c>
      <c r="H675">
        <v>734.9</v>
      </c>
      <c r="I675">
        <v>4409.3999999999996</v>
      </c>
      <c r="J675" t="s">
        <v>1279</v>
      </c>
      <c r="K675">
        <v>2024</v>
      </c>
      <c r="L675">
        <v>3968.46</v>
      </c>
      <c r="M675">
        <v>793.69199999999989</v>
      </c>
    </row>
    <row r="676" spans="1:13">
      <c r="A676" t="s">
        <v>25</v>
      </c>
      <c r="B676">
        <v>7054</v>
      </c>
      <c r="C676" s="31">
        <v>45348</v>
      </c>
      <c r="D676" t="s">
        <v>586</v>
      </c>
      <c r="E676" t="s">
        <v>14</v>
      </c>
      <c r="F676" t="s">
        <v>26</v>
      </c>
      <c r="G676">
        <v>1</v>
      </c>
      <c r="H676">
        <v>621.66999999999996</v>
      </c>
      <c r="I676">
        <v>621.66999999999996</v>
      </c>
      <c r="J676" t="s">
        <v>1279</v>
      </c>
      <c r="K676">
        <v>2024</v>
      </c>
      <c r="L676">
        <v>559.50299999999993</v>
      </c>
      <c r="M676">
        <v>111.90059999999998</v>
      </c>
    </row>
    <row r="677" spans="1:13">
      <c r="A677" t="s">
        <v>17</v>
      </c>
      <c r="B677">
        <v>7060</v>
      </c>
      <c r="C677" s="31">
        <v>45529</v>
      </c>
      <c r="D677" t="s">
        <v>563</v>
      </c>
      <c r="E677" t="s">
        <v>11</v>
      </c>
      <c r="F677" t="s">
        <v>21</v>
      </c>
      <c r="G677">
        <v>5</v>
      </c>
      <c r="H677">
        <v>642.73</v>
      </c>
      <c r="I677">
        <v>3213.65</v>
      </c>
      <c r="J677" t="s">
        <v>1279</v>
      </c>
      <c r="K677">
        <v>2024</v>
      </c>
      <c r="L677">
        <v>2892.2849999999999</v>
      </c>
      <c r="M677">
        <v>578.45699999999999</v>
      </c>
    </row>
    <row r="678" spans="1:13">
      <c r="A678" t="s">
        <v>10</v>
      </c>
      <c r="B678">
        <v>7062</v>
      </c>
      <c r="C678" s="31">
        <v>45245</v>
      </c>
      <c r="D678" t="s">
        <v>598</v>
      </c>
      <c r="E678" t="s">
        <v>11</v>
      </c>
      <c r="F678" t="s">
        <v>18</v>
      </c>
      <c r="G678">
        <v>5</v>
      </c>
      <c r="H678">
        <v>661.27</v>
      </c>
      <c r="I678">
        <v>3306.35</v>
      </c>
      <c r="J678" t="s">
        <v>1279</v>
      </c>
      <c r="K678">
        <v>2023</v>
      </c>
      <c r="L678">
        <v>2975.7150000000001</v>
      </c>
      <c r="M678">
        <v>595.14299999999992</v>
      </c>
    </row>
    <row r="679" spans="1:13">
      <c r="A679" t="s">
        <v>31</v>
      </c>
      <c r="B679">
        <v>7080</v>
      </c>
      <c r="C679" s="31">
        <v>45712</v>
      </c>
      <c r="D679" t="s">
        <v>94</v>
      </c>
      <c r="E679" t="s">
        <v>20</v>
      </c>
      <c r="F679" t="s">
        <v>21</v>
      </c>
      <c r="G679">
        <v>9</v>
      </c>
      <c r="H679">
        <v>604.51</v>
      </c>
      <c r="I679">
        <v>5440.59</v>
      </c>
      <c r="J679" t="s">
        <v>1278</v>
      </c>
      <c r="K679">
        <v>2025</v>
      </c>
      <c r="L679">
        <v>4896.5309999999999</v>
      </c>
      <c r="M679">
        <v>979.30619999999999</v>
      </c>
    </row>
    <row r="680" spans="1:13">
      <c r="A680" t="s">
        <v>17</v>
      </c>
      <c r="B680">
        <v>7083</v>
      </c>
      <c r="C680" s="31">
        <v>45542</v>
      </c>
      <c r="D680" t="s">
        <v>818</v>
      </c>
      <c r="E680" t="s">
        <v>14</v>
      </c>
      <c r="F680" t="s">
        <v>15</v>
      </c>
      <c r="G680">
        <v>2</v>
      </c>
      <c r="H680">
        <v>863.39</v>
      </c>
      <c r="I680">
        <v>1726.78</v>
      </c>
      <c r="J680" t="s">
        <v>1279</v>
      </c>
      <c r="K680">
        <v>2024</v>
      </c>
      <c r="L680">
        <v>1554.1020000000001</v>
      </c>
      <c r="M680">
        <v>310.82040000000001</v>
      </c>
    </row>
    <row r="681" spans="1:13">
      <c r="A681" t="s">
        <v>25</v>
      </c>
      <c r="B681">
        <v>7092</v>
      </c>
      <c r="C681" s="31">
        <v>45673</v>
      </c>
      <c r="D681" t="s">
        <v>833</v>
      </c>
      <c r="E681" t="s">
        <v>14</v>
      </c>
      <c r="F681" t="s">
        <v>18</v>
      </c>
      <c r="G681">
        <v>5</v>
      </c>
      <c r="H681">
        <v>438.17</v>
      </c>
      <c r="I681">
        <v>2190.85</v>
      </c>
      <c r="J681" t="s">
        <v>1279</v>
      </c>
      <c r="K681">
        <v>2025</v>
      </c>
      <c r="L681">
        <v>1971.7650000000001</v>
      </c>
      <c r="M681">
        <v>394.35299999999995</v>
      </c>
    </row>
    <row r="682" spans="1:13">
      <c r="A682" t="s">
        <v>17</v>
      </c>
      <c r="B682">
        <v>7117</v>
      </c>
      <c r="C682" s="31">
        <v>45329</v>
      </c>
      <c r="D682" t="s">
        <v>530</v>
      </c>
      <c r="E682" t="s">
        <v>14</v>
      </c>
      <c r="F682" t="s">
        <v>35</v>
      </c>
      <c r="G682">
        <v>9</v>
      </c>
      <c r="H682">
        <v>524.58000000000004</v>
      </c>
      <c r="I682">
        <v>4721.22</v>
      </c>
      <c r="J682" t="s">
        <v>1279</v>
      </c>
      <c r="K682">
        <v>2024</v>
      </c>
      <c r="L682">
        <v>4249.0980000000009</v>
      </c>
      <c r="M682">
        <v>849.81960000000004</v>
      </c>
    </row>
    <row r="683" spans="1:13">
      <c r="A683" t="s">
        <v>31</v>
      </c>
      <c r="B683">
        <v>7129</v>
      </c>
      <c r="C683" s="31">
        <v>45027</v>
      </c>
      <c r="D683" t="s">
        <v>597</v>
      </c>
      <c r="E683" t="s">
        <v>20</v>
      </c>
      <c r="F683" t="s">
        <v>43</v>
      </c>
      <c r="G683">
        <v>1</v>
      </c>
      <c r="H683">
        <v>115.53</v>
      </c>
      <c r="I683">
        <v>115.53</v>
      </c>
      <c r="J683" t="s">
        <v>1279</v>
      </c>
      <c r="K683">
        <v>2023</v>
      </c>
      <c r="L683">
        <v>103.977</v>
      </c>
      <c r="M683">
        <v>20.795400000000001</v>
      </c>
    </row>
    <row r="684" spans="1:13">
      <c r="A684" t="s">
        <v>31</v>
      </c>
      <c r="B684">
        <v>7131</v>
      </c>
      <c r="C684" s="31">
        <v>45238</v>
      </c>
      <c r="D684" t="s">
        <v>852</v>
      </c>
      <c r="E684" t="s">
        <v>14</v>
      </c>
      <c r="F684" t="s">
        <v>35</v>
      </c>
      <c r="G684">
        <v>5</v>
      </c>
      <c r="H684">
        <v>130.16999999999999</v>
      </c>
      <c r="I684">
        <v>650.84999999999991</v>
      </c>
      <c r="J684" t="s">
        <v>1279</v>
      </c>
      <c r="K684">
        <v>2023</v>
      </c>
      <c r="L684">
        <v>585.76499999999999</v>
      </c>
      <c r="M684">
        <v>117.15299999999998</v>
      </c>
    </row>
    <row r="685" spans="1:13">
      <c r="A685" t="s">
        <v>25</v>
      </c>
      <c r="B685">
        <v>7133</v>
      </c>
      <c r="C685" s="31">
        <v>45619</v>
      </c>
      <c r="D685" t="s">
        <v>543</v>
      </c>
      <c r="E685" t="s">
        <v>20</v>
      </c>
      <c r="F685" t="s">
        <v>43</v>
      </c>
      <c r="G685">
        <v>3</v>
      </c>
      <c r="H685">
        <v>807.61</v>
      </c>
      <c r="I685">
        <v>2422.83</v>
      </c>
      <c r="J685" t="s">
        <v>1279</v>
      </c>
      <c r="K685">
        <v>2024</v>
      </c>
      <c r="L685">
        <v>2180.547</v>
      </c>
      <c r="M685">
        <v>436.10939999999999</v>
      </c>
    </row>
    <row r="686" spans="1:13">
      <c r="A686" t="s">
        <v>25</v>
      </c>
      <c r="B686">
        <v>7134</v>
      </c>
      <c r="C686" s="31">
        <v>45123</v>
      </c>
      <c r="D686" t="s">
        <v>491</v>
      </c>
      <c r="E686" t="s">
        <v>20</v>
      </c>
      <c r="F686" t="s">
        <v>26</v>
      </c>
      <c r="G686">
        <v>7</v>
      </c>
      <c r="H686">
        <v>728.01</v>
      </c>
      <c r="I686">
        <v>5096.07</v>
      </c>
      <c r="J686" t="s">
        <v>1278</v>
      </c>
      <c r="K686">
        <v>2023</v>
      </c>
      <c r="L686">
        <v>4586.4630000000006</v>
      </c>
      <c r="M686">
        <v>917.29259999999988</v>
      </c>
    </row>
    <row r="687" spans="1:13">
      <c r="A687" t="s">
        <v>25</v>
      </c>
      <c r="B687">
        <v>7151</v>
      </c>
      <c r="C687" s="31">
        <v>45396</v>
      </c>
      <c r="D687" t="s">
        <v>339</v>
      </c>
      <c r="E687" t="s">
        <v>11</v>
      </c>
      <c r="F687" t="s">
        <v>21</v>
      </c>
      <c r="G687">
        <v>7</v>
      </c>
      <c r="H687">
        <v>752.16</v>
      </c>
      <c r="I687">
        <v>5265.12</v>
      </c>
      <c r="J687" t="s">
        <v>1278</v>
      </c>
      <c r="K687">
        <v>2024</v>
      </c>
      <c r="L687">
        <v>4738.6080000000002</v>
      </c>
      <c r="M687">
        <v>947.72159999999997</v>
      </c>
    </row>
    <row r="688" spans="1:13">
      <c r="A688" t="s">
        <v>17</v>
      </c>
      <c r="B688">
        <v>7154</v>
      </c>
      <c r="C688" s="31">
        <v>45416</v>
      </c>
      <c r="D688" t="s">
        <v>158</v>
      </c>
      <c r="E688" t="s">
        <v>11</v>
      </c>
      <c r="F688" t="s">
        <v>43</v>
      </c>
      <c r="G688">
        <v>3</v>
      </c>
      <c r="H688">
        <v>708.52</v>
      </c>
      <c r="I688">
        <v>2125.56</v>
      </c>
      <c r="J688" t="s">
        <v>1279</v>
      </c>
      <c r="K688">
        <v>2024</v>
      </c>
      <c r="L688">
        <v>1913.0039999999999</v>
      </c>
      <c r="M688">
        <v>382.60079999999999</v>
      </c>
    </row>
    <row r="689" spans="1:13">
      <c r="A689" t="s">
        <v>17</v>
      </c>
      <c r="B689">
        <v>7158</v>
      </c>
      <c r="C689" s="31">
        <v>45232</v>
      </c>
      <c r="D689" t="s">
        <v>116</v>
      </c>
      <c r="E689" t="s">
        <v>14</v>
      </c>
      <c r="F689" t="s">
        <v>21</v>
      </c>
      <c r="G689">
        <v>7</v>
      </c>
      <c r="H689">
        <v>735.25</v>
      </c>
      <c r="I689">
        <v>5146.75</v>
      </c>
      <c r="J689" t="s">
        <v>1278</v>
      </c>
      <c r="K689">
        <v>2023</v>
      </c>
      <c r="L689">
        <v>4632.0749999999998</v>
      </c>
      <c r="M689">
        <v>926.41499999999996</v>
      </c>
    </row>
    <row r="690" spans="1:13">
      <c r="A690" t="s">
        <v>31</v>
      </c>
      <c r="B690">
        <v>7159</v>
      </c>
      <c r="C690" s="31">
        <v>45684</v>
      </c>
      <c r="D690" t="s">
        <v>223</v>
      </c>
      <c r="E690" t="s">
        <v>11</v>
      </c>
      <c r="F690" t="s">
        <v>29</v>
      </c>
      <c r="G690">
        <v>1</v>
      </c>
      <c r="H690">
        <v>788.48</v>
      </c>
      <c r="I690">
        <v>788.48</v>
      </c>
      <c r="J690" t="s">
        <v>1279</v>
      </c>
      <c r="K690">
        <v>2025</v>
      </c>
      <c r="L690">
        <v>709.63200000000006</v>
      </c>
      <c r="M690">
        <v>141.9264</v>
      </c>
    </row>
    <row r="691" spans="1:13">
      <c r="A691" t="s">
        <v>25</v>
      </c>
      <c r="B691">
        <v>7160</v>
      </c>
      <c r="C691" s="31">
        <v>45094</v>
      </c>
      <c r="D691" t="s">
        <v>777</v>
      </c>
      <c r="E691" t="s">
        <v>14</v>
      </c>
      <c r="F691" t="s">
        <v>35</v>
      </c>
      <c r="G691">
        <v>8</v>
      </c>
      <c r="H691">
        <v>627.35</v>
      </c>
      <c r="I691">
        <v>5018.8</v>
      </c>
      <c r="J691" t="s">
        <v>1278</v>
      </c>
      <c r="K691">
        <v>2023</v>
      </c>
      <c r="L691">
        <v>4516.92</v>
      </c>
      <c r="M691">
        <v>903.38400000000001</v>
      </c>
    </row>
    <row r="692" spans="1:13">
      <c r="A692" t="s">
        <v>31</v>
      </c>
      <c r="B692">
        <v>7167</v>
      </c>
      <c r="C692" s="31">
        <v>45098</v>
      </c>
      <c r="D692" t="s">
        <v>481</v>
      </c>
      <c r="E692" t="s">
        <v>14</v>
      </c>
      <c r="F692" t="s">
        <v>21</v>
      </c>
      <c r="G692">
        <v>5</v>
      </c>
      <c r="H692">
        <v>869.59</v>
      </c>
      <c r="I692">
        <v>4347.95</v>
      </c>
      <c r="J692" t="s">
        <v>1279</v>
      </c>
      <c r="K692">
        <v>2023</v>
      </c>
      <c r="L692">
        <v>3913.1550000000007</v>
      </c>
      <c r="M692">
        <v>782.63099999999997</v>
      </c>
    </row>
    <row r="693" spans="1:13">
      <c r="A693" t="s">
        <v>10</v>
      </c>
      <c r="B693">
        <v>7230</v>
      </c>
      <c r="C693" s="31">
        <v>45304</v>
      </c>
      <c r="D693" t="s">
        <v>693</v>
      </c>
      <c r="E693" t="s">
        <v>14</v>
      </c>
      <c r="F693" t="s">
        <v>21</v>
      </c>
      <c r="G693">
        <v>2</v>
      </c>
      <c r="H693">
        <v>841.46</v>
      </c>
      <c r="I693">
        <v>1682.92</v>
      </c>
      <c r="J693" t="s">
        <v>1279</v>
      </c>
      <c r="K693">
        <v>2024</v>
      </c>
      <c r="L693">
        <v>1514.6280000000002</v>
      </c>
      <c r="M693">
        <v>302.92559999999997</v>
      </c>
    </row>
    <row r="694" spans="1:13">
      <c r="A694" t="s">
        <v>31</v>
      </c>
      <c r="B694">
        <v>7232</v>
      </c>
      <c r="C694" s="31">
        <v>45546</v>
      </c>
      <c r="D694" t="s">
        <v>516</v>
      </c>
      <c r="E694" t="s">
        <v>11</v>
      </c>
      <c r="F694" t="s">
        <v>26</v>
      </c>
      <c r="G694">
        <v>6</v>
      </c>
      <c r="H694">
        <v>597.02</v>
      </c>
      <c r="I694">
        <v>3582.12</v>
      </c>
      <c r="J694" t="s">
        <v>1279</v>
      </c>
      <c r="K694">
        <v>2024</v>
      </c>
      <c r="L694">
        <v>3223.9079999999999</v>
      </c>
      <c r="M694">
        <v>644.78159999999991</v>
      </c>
    </row>
    <row r="695" spans="1:13">
      <c r="A695" t="s">
        <v>25</v>
      </c>
      <c r="B695">
        <v>7276</v>
      </c>
      <c r="C695" s="31">
        <v>45709</v>
      </c>
      <c r="D695" t="s">
        <v>148</v>
      </c>
      <c r="E695" t="s">
        <v>20</v>
      </c>
      <c r="F695" t="s">
        <v>21</v>
      </c>
      <c r="G695">
        <v>4</v>
      </c>
      <c r="H695">
        <v>808.5</v>
      </c>
      <c r="I695">
        <v>3234</v>
      </c>
      <c r="J695" t="s">
        <v>1279</v>
      </c>
      <c r="K695">
        <v>2025</v>
      </c>
      <c r="L695">
        <v>2910.6</v>
      </c>
      <c r="M695">
        <v>582.12</v>
      </c>
    </row>
    <row r="696" spans="1:13">
      <c r="A696" t="s">
        <v>17</v>
      </c>
      <c r="B696">
        <v>7279</v>
      </c>
      <c r="C696" s="31">
        <v>45304</v>
      </c>
      <c r="D696" t="s">
        <v>226</v>
      </c>
      <c r="E696" t="s">
        <v>11</v>
      </c>
      <c r="F696" t="s">
        <v>35</v>
      </c>
      <c r="G696">
        <v>7</v>
      </c>
      <c r="H696">
        <v>945.28</v>
      </c>
      <c r="I696">
        <v>6616.96</v>
      </c>
      <c r="J696" t="s">
        <v>1278</v>
      </c>
      <c r="K696">
        <v>2024</v>
      </c>
      <c r="L696">
        <v>5955.2639999999992</v>
      </c>
      <c r="M696">
        <v>1191.0527999999999</v>
      </c>
    </row>
    <row r="697" spans="1:13">
      <c r="A697" t="s">
        <v>31</v>
      </c>
      <c r="B697">
        <v>7293</v>
      </c>
      <c r="C697" s="31">
        <v>45721</v>
      </c>
      <c r="D697" t="s">
        <v>250</v>
      </c>
      <c r="E697" t="s">
        <v>20</v>
      </c>
      <c r="F697" t="s">
        <v>43</v>
      </c>
      <c r="G697">
        <v>8</v>
      </c>
      <c r="H697">
        <v>699.06</v>
      </c>
      <c r="I697">
        <v>5592.48</v>
      </c>
      <c r="J697" t="s">
        <v>1278</v>
      </c>
      <c r="K697">
        <v>2025</v>
      </c>
      <c r="L697">
        <v>5033.232</v>
      </c>
      <c r="M697">
        <v>1006.6463999999999</v>
      </c>
    </row>
    <row r="698" spans="1:13">
      <c r="A698" t="s">
        <v>17</v>
      </c>
      <c r="B698">
        <v>7297</v>
      </c>
      <c r="C698" s="31">
        <v>45219</v>
      </c>
      <c r="D698" t="s">
        <v>497</v>
      </c>
      <c r="E698" t="s">
        <v>20</v>
      </c>
      <c r="F698" t="s">
        <v>21</v>
      </c>
      <c r="G698">
        <v>6</v>
      </c>
      <c r="H698">
        <v>913.24</v>
      </c>
      <c r="I698">
        <v>5479.4400000000014</v>
      </c>
      <c r="J698" t="s">
        <v>1278</v>
      </c>
      <c r="K698">
        <v>2023</v>
      </c>
      <c r="L698">
        <v>4931.4960000000001</v>
      </c>
      <c r="M698">
        <v>986.29920000000027</v>
      </c>
    </row>
    <row r="699" spans="1:13">
      <c r="A699" t="s">
        <v>31</v>
      </c>
      <c r="B699">
        <v>7305</v>
      </c>
      <c r="C699" s="31">
        <v>45391</v>
      </c>
      <c r="D699" t="s">
        <v>274</v>
      </c>
      <c r="E699" t="s">
        <v>20</v>
      </c>
      <c r="F699" t="s">
        <v>15</v>
      </c>
      <c r="G699">
        <v>3</v>
      </c>
      <c r="H699">
        <v>90.24</v>
      </c>
      <c r="I699">
        <v>270.72000000000003</v>
      </c>
      <c r="J699" t="s">
        <v>1279</v>
      </c>
      <c r="K699">
        <v>2024</v>
      </c>
      <c r="L699">
        <v>243.64799999999997</v>
      </c>
      <c r="M699">
        <v>48.729600000000005</v>
      </c>
    </row>
    <row r="700" spans="1:13">
      <c r="A700" t="s">
        <v>10</v>
      </c>
      <c r="B700">
        <v>7314</v>
      </c>
      <c r="C700" s="31">
        <v>45601</v>
      </c>
      <c r="D700" t="s">
        <v>573</v>
      </c>
      <c r="E700" t="s">
        <v>14</v>
      </c>
      <c r="F700" t="s">
        <v>43</v>
      </c>
      <c r="G700">
        <v>6</v>
      </c>
      <c r="H700">
        <v>209.83</v>
      </c>
      <c r="I700">
        <v>1258.98</v>
      </c>
      <c r="J700" t="s">
        <v>1279</v>
      </c>
      <c r="K700">
        <v>2024</v>
      </c>
      <c r="L700">
        <v>1133.0820000000001</v>
      </c>
      <c r="M700">
        <v>226.6164</v>
      </c>
    </row>
    <row r="701" spans="1:13">
      <c r="A701" t="s">
        <v>25</v>
      </c>
      <c r="B701">
        <v>7322</v>
      </c>
      <c r="C701" s="31">
        <v>45302</v>
      </c>
      <c r="D701" t="s">
        <v>126</v>
      </c>
      <c r="E701" t="s">
        <v>14</v>
      </c>
      <c r="F701" t="s">
        <v>35</v>
      </c>
      <c r="G701">
        <v>3</v>
      </c>
      <c r="H701">
        <v>115.53</v>
      </c>
      <c r="I701">
        <v>346.59</v>
      </c>
      <c r="J701" t="s">
        <v>1279</v>
      </c>
      <c r="K701">
        <v>2024</v>
      </c>
      <c r="L701">
        <v>311.93100000000004</v>
      </c>
      <c r="M701">
        <v>62.386199999999995</v>
      </c>
    </row>
    <row r="702" spans="1:13">
      <c r="A702" t="s">
        <v>25</v>
      </c>
      <c r="B702">
        <v>7324</v>
      </c>
      <c r="C702" s="31">
        <v>45318</v>
      </c>
      <c r="D702" t="s">
        <v>210</v>
      </c>
      <c r="E702" t="s">
        <v>11</v>
      </c>
      <c r="F702" t="s">
        <v>26</v>
      </c>
      <c r="G702">
        <v>4</v>
      </c>
      <c r="H702">
        <v>119.37</v>
      </c>
      <c r="I702">
        <v>477.48</v>
      </c>
      <c r="J702" t="s">
        <v>1279</v>
      </c>
      <c r="K702">
        <v>2024</v>
      </c>
      <c r="L702">
        <v>429.73200000000003</v>
      </c>
      <c r="M702">
        <v>85.946399999999997</v>
      </c>
    </row>
    <row r="703" spans="1:13">
      <c r="A703" t="s">
        <v>10</v>
      </c>
      <c r="B703">
        <v>7329</v>
      </c>
      <c r="C703" s="31">
        <v>45349</v>
      </c>
      <c r="D703" t="s">
        <v>89</v>
      </c>
      <c r="E703" t="s">
        <v>11</v>
      </c>
      <c r="F703" t="s">
        <v>21</v>
      </c>
      <c r="G703">
        <v>5</v>
      </c>
      <c r="H703">
        <v>20.89</v>
      </c>
      <c r="I703">
        <v>104.45</v>
      </c>
      <c r="J703" t="s">
        <v>1279</v>
      </c>
      <c r="K703">
        <v>2024</v>
      </c>
      <c r="L703">
        <v>94.00500000000001</v>
      </c>
      <c r="M703">
        <v>18.800999999999998</v>
      </c>
    </row>
    <row r="704" spans="1:13">
      <c r="A704" t="s">
        <v>25</v>
      </c>
      <c r="B704">
        <v>7344</v>
      </c>
      <c r="C704" s="31">
        <v>45110</v>
      </c>
      <c r="D704" t="s">
        <v>179</v>
      </c>
      <c r="E704" t="s">
        <v>14</v>
      </c>
      <c r="F704" t="s">
        <v>12</v>
      </c>
      <c r="G704">
        <v>1</v>
      </c>
      <c r="H704">
        <v>699.33</v>
      </c>
      <c r="I704">
        <v>699.33</v>
      </c>
      <c r="J704" t="s">
        <v>1279</v>
      </c>
      <c r="K704">
        <v>2023</v>
      </c>
      <c r="L704">
        <v>629.39700000000005</v>
      </c>
      <c r="M704">
        <v>125.8794</v>
      </c>
    </row>
    <row r="705" spans="1:13">
      <c r="A705" t="s">
        <v>10</v>
      </c>
      <c r="B705">
        <v>7358</v>
      </c>
      <c r="C705" s="31">
        <v>45472</v>
      </c>
      <c r="D705" t="s">
        <v>760</v>
      </c>
      <c r="E705" t="s">
        <v>11</v>
      </c>
      <c r="F705" t="s">
        <v>29</v>
      </c>
      <c r="G705">
        <v>8</v>
      </c>
      <c r="H705">
        <v>208.92</v>
      </c>
      <c r="I705">
        <v>1671.36</v>
      </c>
      <c r="J705" t="s">
        <v>1279</v>
      </c>
      <c r="K705">
        <v>2024</v>
      </c>
      <c r="L705">
        <v>1504.2239999999999</v>
      </c>
      <c r="M705">
        <v>300.84479999999996</v>
      </c>
    </row>
    <row r="706" spans="1:13">
      <c r="A706" t="s">
        <v>10</v>
      </c>
      <c r="B706">
        <v>7359</v>
      </c>
      <c r="C706" s="31">
        <v>45742</v>
      </c>
      <c r="D706" t="s">
        <v>565</v>
      </c>
      <c r="E706" t="s">
        <v>14</v>
      </c>
      <c r="F706" t="s">
        <v>15</v>
      </c>
      <c r="G706">
        <v>4</v>
      </c>
      <c r="H706">
        <v>460.19</v>
      </c>
      <c r="I706">
        <v>1840.76</v>
      </c>
      <c r="J706" t="s">
        <v>1279</v>
      </c>
      <c r="K706">
        <v>2025</v>
      </c>
      <c r="L706">
        <v>1656.684</v>
      </c>
      <c r="M706">
        <v>331.33679999999998</v>
      </c>
    </row>
    <row r="707" spans="1:13">
      <c r="A707" t="s">
        <v>25</v>
      </c>
      <c r="B707">
        <v>7378</v>
      </c>
      <c r="C707" s="31">
        <v>45320</v>
      </c>
      <c r="D707" t="s">
        <v>183</v>
      </c>
      <c r="E707" t="s">
        <v>20</v>
      </c>
      <c r="F707" t="s">
        <v>35</v>
      </c>
      <c r="G707">
        <v>2</v>
      </c>
      <c r="H707">
        <v>322.14</v>
      </c>
      <c r="I707">
        <v>644.28</v>
      </c>
      <c r="J707" t="s">
        <v>1279</v>
      </c>
      <c r="K707">
        <v>2024</v>
      </c>
      <c r="L707">
        <v>579.85199999999998</v>
      </c>
      <c r="M707">
        <v>115.97039999999998</v>
      </c>
    </row>
    <row r="708" spans="1:13">
      <c r="A708" t="s">
        <v>25</v>
      </c>
      <c r="B708">
        <v>7381</v>
      </c>
      <c r="C708" s="31">
        <v>45341</v>
      </c>
      <c r="D708" t="s">
        <v>107</v>
      </c>
      <c r="E708" t="s">
        <v>20</v>
      </c>
      <c r="F708" t="s">
        <v>18</v>
      </c>
      <c r="G708">
        <v>5</v>
      </c>
      <c r="H708">
        <v>395.4</v>
      </c>
      <c r="I708">
        <v>1977</v>
      </c>
      <c r="J708" t="s">
        <v>1279</v>
      </c>
      <c r="K708">
        <v>2024</v>
      </c>
      <c r="L708">
        <v>1779.3000000000002</v>
      </c>
      <c r="M708">
        <v>355.86</v>
      </c>
    </row>
    <row r="709" spans="1:13">
      <c r="A709" t="s">
        <v>25</v>
      </c>
      <c r="B709">
        <v>7383</v>
      </c>
      <c r="C709" s="31">
        <v>45502</v>
      </c>
      <c r="D709" t="s">
        <v>434</v>
      </c>
      <c r="E709" t="s">
        <v>14</v>
      </c>
      <c r="F709" t="s">
        <v>18</v>
      </c>
      <c r="G709">
        <v>2</v>
      </c>
      <c r="H709">
        <v>208.15</v>
      </c>
      <c r="I709">
        <v>416.3</v>
      </c>
      <c r="J709" t="s">
        <v>1279</v>
      </c>
      <c r="K709">
        <v>2024</v>
      </c>
      <c r="L709">
        <v>374.67</v>
      </c>
      <c r="M709">
        <v>74.933999999999997</v>
      </c>
    </row>
    <row r="710" spans="1:13">
      <c r="A710" t="s">
        <v>10</v>
      </c>
      <c r="B710">
        <v>7385</v>
      </c>
      <c r="C710" s="31">
        <v>45214</v>
      </c>
      <c r="D710" t="s">
        <v>779</v>
      </c>
      <c r="E710" t="s">
        <v>14</v>
      </c>
      <c r="F710" t="s">
        <v>43</v>
      </c>
      <c r="G710">
        <v>3</v>
      </c>
      <c r="H710">
        <v>757.72</v>
      </c>
      <c r="I710">
        <v>2273.16</v>
      </c>
      <c r="J710" t="s">
        <v>1279</v>
      </c>
      <c r="K710">
        <v>2023</v>
      </c>
      <c r="L710">
        <v>2045.8440000000003</v>
      </c>
      <c r="M710">
        <v>409.16879999999998</v>
      </c>
    </row>
    <row r="711" spans="1:13">
      <c r="A711" t="s">
        <v>17</v>
      </c>
      <c r="B711">
        <v>7406</v>
      </c>
      <c r="C711" s="31">
        <v>45482</v>
      </c>
      <c r="D711" t="s">
        <v>941</v>
      </c>
      <c r="E711" t="s">
        <v>11</v>
      </c>
      <c r="F711" t="s">
        <v>18</v>
      </c>
      <c r="G711">
        <v>7</v>
      </c>
      <c r="H711">
        <v>91.35</v>
      </c>
      <c r="I711">
        <v>639.44999999999993</v>
      </c>
      <c r="J711" t="s">
        <v>1279</v>
      </c>
      <c r="K711">
        <v>2024</v>
      </c>
      <c r="L711">
        <v>575.505</v>
      </c>
      <c r="M711">
        <v>115.10099999999998</v>
      </c>
    </row>
    <row r="712" spans="1:13">
      <c r="A712" t="s">
        <v>25</v>
      </c>
      <c r="B712">
        <v>7409</v>
      </c>
      <c r="C712" s="31">
        <v>45234</v>
      </c>
      <c r="D712" t="s">
        <v>288</v>
      </c>
      <c r="E712" t="s">
        <v>20</v>
      </c>
      <c r="F712" t="s">
        <v>29</v>
      </c>
      <c r="G712">
        <v>1</v>
      </c>
      <c r="H712">
        <v>799.45</v>
      </c>
      <c r="I712">
        <v>799.45</v>
      </c>
      <c r="J712" t="s">
        <v>1279</v>
      </c>
      <c r="K712">
        <v>2023</v>
      </c>
      <c r="L712">
        <v>719.50500000000011</v>
      </c>
      <c r="M712">
        <v>143.90100000000001</v>
      </c>
    </row>
    <row r="713" spans="1:13">
      <c r="A713" t="s">
        <v>31</v>
      </c>
      <c r="B713">
        <v>7417</v>
      </c>
      <c r="C713" s="31">
        <v>45291</v>
      </c>
      <c r="D713" t="s">
        <v>650</v>
      </c>
      <c r="E713" t="s">
        <v>11</v>
      </c>
      <c r="F713" t="s">
        <v>29</v>
      </c>
      <c r="G713">
        <v>6</v>
      </c>
      <c r="H713">
        <v>17.489999999999998</v>
      </c>
      <c r="I713">
        <v>104.94</v>
      </c>
      <c r="J713" t="s">
        <v>1279</v>
      </c>
      <c r="K713">
        <v>2023</v>
      </c>
      <c r="L713">
        <v>94.445999999999998</v>
      </c>
      <c r="M713">
        <v>18.889199999999999</v>
      </c>
    </row>
    <row r="714" spans="1:13">
      <c r="A714" t="s">
        <v>31</v>
      </c>
      <c r="B714">
        <v>7418</v>
      </c>
      <c r="C714" s="31">
        <v>45391</v>
      </c>
      <c r="D714" t="s">
        <v>218</v>
      </c>
      <c r="E714" t="s">
        <v>14</v>
      </c>
      <c r="F714" t="s">
        <v>29</v>
      </c>
      <c r="G714">
        <v>1</v>
      </c>
      <c r="H714">
        <v>433.5</v>
      </c>
      <c r="I714">
        <v>433.5</v>
      </c>
      <c r="J714" t="s">
        <v>1279</v>
      </c>
      <c r="K714">
        <v>2024</v>
      </c>
      <c r="L714">
        <v>390.15000000000003</v>
      </c>
      <c r="M714">
        <v>78.03</v>
      </c>
    </row>
    <row r="715" spans="1:13">
      <c r="A715" t="s">
        <v>17</v>
      </c>
      <c r="B715">
        <v>7426</v>
      </c>
      <c r="C715" s="31">
        <v>45273</v>
      </c>
      <c r="D715" t="s">
        <v>71</v>
      </c>
      <c r="E715" t="s">
        <v>20</v>
      </c>
      <c r="F715" t="s">
        <v>43</v>
      </c>
      <c r="G715">
        <v>4</v>
      </c>
      <c r="H715">
        <v>546.22</v>
      </c>
      <c r="I715">
        <v>2184.88</v>
      </c>
      <c r="J715" t="s">
        <v>1279</v>
      </c>
      <c r="K715">
        <v>2023</v>
      </c>
      <c r="L715">
        <v>1966.3920000000001</v>
      </c>
      <c r="M715">
        <v>393.27840000000003</v>
      </c>
    </row>
    <row r="716" spans="1:13">
      <c r="A716" t="s">
        <v>25</v>
      </c>
      <c r="B716">
        <v>7431</v>
      </c>
      <c r="C716" s="31">
        <v>45692</v>
      </c>
      <c r="D716" t="s">
        <v>914</v>
      </c>
      <c r="E716" t="s">
        <v>14</v>
      </c>
      <c r="F716" t="s">
        <v>26</v>
      </c>
      <c r="G716">
        <v>8</v>
      </c>
      <c r="H716">
        <v>896.17</v>
      </c>
      <c r="I716">
        <v>7169.36</v>
      </c>
      <c r="J716" t="s">
        <v>1278</v>
      </c>
      <c r="K716">
        <v>2025</v>
      </c>
      <c r="L716">
        <v>6452.424</v>
      </c>
      <c r="M716">
        <v>1290.4848</v>
      </c>
    </row>
    <row r="717" spans="1:13">
      <c r="A717" t="s">
        <v>10</v>
      </c>
      <c r="B717">
        <v>7433</v>
      </c>
      <c r="C717" s="31">
        <v>45475</v>
      </c>
      <c r="D717" t="s">
        <v>955</v>
      </c>
      <c r="E717" t="s">
        <v>14</v>
      </c>
      <c r="F717" t="s">
        <v>15</v>
      </c>
      <c r="G717">
        <v>1</v>
      </c>
      <c r="H717">
        <v>800.73</v>
      </c>
      <c r="I717">
        <v>800.73</v>
      </c>
      <c r="J717" t="s">
        <v>1279</v>
      </c>
      <c r="K717">
        <v>2024</v>
      </c>
      <c r="L717">
        <v>720.65700000000004</v>
      </c>
      <c r="M717">
        <v>144.13139999999999</v>
      </c>
    </row>
    <row r="718" spans="1:13">
      <c r="A718" t="s">
        <v>31</v>
      </c>
      <c r="B718">
        <v>7435</v>
      </c>
      <c r="C718" s="31">
        <v>45429</v>
      </c>
      <c r="D718" t="s">
        <v>255</v>
      </c>
      <c r="E718" t="s">
        <v>11</v>
      </c>
      <c r="F718" t="s">
        <v>12</v>
      </c>
      <c r="G718">
        <v>3</v>
      </c>
      <c r="H718">
        <v>541.6</v>
      </c>
      <c r="I718">
        <v>1624.8</v>
      </c>
      <c r="J718" t="s">
        <v>1279</v>
      </c>
      <c r="K718">
        <v>2024</v>
      </c>
      <c r="L718">
        <v>1462.3200000000002</v>
      </c>
      <c r="M718">
        <v>292.464</v>
      </c>
    </row>
    <row r="719" spans="1:13">
      <c r="A719" t="s">
        <v>25</v>
      </c>
      <c r="B719">
        <v>7438</v>
      </c>
      <c r="C719" s="31">
        <v>45231</v>
      </c>
      <c r="D719" t="s">
        <v>606</v>
      </c>
      <c r="E719" t="s">
        <v>14</v>
      </c>
      <c r="F719" t="s">
        <v>43</v>
      </c>
      <c r="G719">
        <v>5</v>
      </c>
      <c r="H719">
        <v>741.06</v>
      </c>
      <c r="I719">
        <v>3705.3</v>
      </c>
      <c r="J719" t="s">
        <v>1279</v>
      </c>
      <c r="K719">
        <v>2023</v>
      </c>
      <c r="L719">
        <v>3334.7699999999995</v>
      </c>
      <c r="M719">
        <v>666.95400000000006</v>
      </c>
    </row>
    <row r="720" spans="1:13">
      <c r="A720" t="s">
        <v>10</v>
      </c>
      <c r="B720">
        <v>7454</v>
      </c>
      <c r="C720" s="31">
        <v>45457</v>
      </c>
      <c r="D720" t="s">
        <v>521</v>
      </c>
      <c r="E720" t="s">
        <v>20</v>
      </c>
      <c r="F720" t="s">
        <v>21</v>
      </c>
      <c r="G720">
        <v>7</v>
      </c>
      <c r="H720">
        <v>660.17</v>
      </c>
      <c r="I720">
        <v>4621.1899999999996</v>
      </c>
      <c r="J720" t="s">
        <v>1279</v>
      </c>
      <c r="K720">
        <v>2024</v>
      </c>
      <c r="L720">
        <v>4159.0709999999999</v>
      </c>
      <c r="M720">
        <v>831.81419999999991</v>
      </c>
    </row>
    <row r="721" spans="1:13">
      <c r="A721" t="s">
        <v>31</v>
      </c>
      <c r="B721">
        <v>7459</v>
      </c>
      <c r="C721" s="31">
        <v>45612</v>
      </c>
      <c r="D721" t="s">
        <v>816</v>
      </c>
      <c r="E721" t="s">
        <v>14</v>
      </c>
      <c r="F721" t="s">
        <v>26</v>
      </c>
      <c r="G721">
        <v>1</v>
      </c>
      <c r="H721">
        <v>824.26</v>
      </c>
      <c r="I721">
        <v>824.26</v>
      </c>
      <c r="J721" t="s">
        <v>1279</v>
      </c>
      <c r="K721">
        <v>2024</v>
      </c>
      <c r="L721">
        <v>741.83400000000006</v>
      </c>
      <c r="M721">
        <v>148.36679999999998</v>
      </c>
    </row>
    <row r="722" spans="1:13">
      <c r="A722" t="s">
        <v>31</v>
      </c>
      <c r="B722">
        <v>7472</v>
      </c>
      <c r="C722" s="31">
        <v>45326</v>
      </c>
      <c r="D722" t="s">
        <v>336</v>
      </c>
      <c r="E722" t="s">
        <v>20</v>
      </c>
      <c r="F722" t="s">
        <v>29</v>
      </c>
      <c r="G722">
        <v>1</v>
      </c>
      <c r="H722">
        <v>872.82</v>
      </c>
      <c r="I722">
        <v>872.82</v>
      </c>
      <c r="J722" t="s">
        <v>1279</v>
      </c>
      <c r="K722">
        <v>2024</v>
      </c>
      <c r="L722">
        <v>785.53800000000001</v>
      </c>
      <c r="M722">
        <v>157.10759999999999</v>
      </c>
    </row>
    <row r="723" spans="1:13">
      <c r="A723" t="s">
        <v>31</v>
      </c>
      <c r="B723">
        <v>7476</v>
      </c>
      <c r="C723" s="31">
        <v>45097</v>
      </c>
      <c r="D723" t="s">
        <v>764</v>
      </c>
      <c r="E723" t="s">
        <v>11</v>
      </c>
      <c r="F723" t="s">
        <v>18</v>
      </c>
      <c r="G723">
        <v>3</v>
      </c>
      <c r="H723">
        <v>758.6</v>
      </c>
      <c r="I723">
        <v>2275.8000000000002</v>
      </c>
      <c r="J723" t="s">
        <v>1279</v>
      </c>
      <c r="K723">
        <v>2023</v>
      </c>
      <c r="L723">
        <v>2048.2200000000003</v>
      </c>
      <c r="M723">
        <v>409.64400000000001</v>
      </c>
    </row>
    <row r="724" spans="1:13">
      <c r="A724" t="s">
        <v>10</v>
      </c>
      <c r="B724">
        <v>7477</v>
      </c>
      <c r="C724" s="31">
        <v>45244</v>
      </c>
      <c r="D724" t="s">
        <v>829</v>
      </c>
      <c r="E724" t="s">
        <v>11</v>
      </c>
      <c r="F724" t="s">
        <v>35</v>
      </c>
      <c r="G724">
        <v>5</v>
      </c>
      <c r="H724">
        <v>143.81</v>
      </c>
      <c r="I724">
        <v>719.05</v>
      </c>
      <c r="J724" t="s">
        <v>1279</v>
      </c>
      <c r="K724">
        <v>2023</v>
      </c>
      <c r="L724">
        <v>647.14499999999998</v>
      </c>
      <c r="M724">
        <v>129.42899999999997</v>
      </c>
    </row>
    <row r="725" spans="1:13">
      <c r="A725" t="s">
        <v>31</v>
      </c>
      <c r="B725">
        <v>7480</v>
      </c>
      <c r="C725" s="31">
        <v>45626</v>
      </c>
      <c r="D725" t="s">
        <v>327</v>
      </c>
      <c r="E725" t="s">
        <v>20</v>
      </c>
      <c r="F725" t="s">
        <v>26</v>
      </c>
      <c r="G725">
        <v>7</v>
      </c>
      <c r="H725">
        <v>691.01</v>
      </c>
      <c r="I725">
        <v>4837.07</v>
      </c>
      <c r="J725" t="s">
        <v>1279</v>
      </c>
      <c r="K725">
        <v>2024</v>
      </c>
      <c r="L725">
        <v>4353.3630000000003</v>
      </c>
      <c r="M725">
        <v>870.67259999999987</v>
      </c>
    </row>
    <row r="726" spans="1:13">
      <c r="A726" t="s">
        <v>10</v>
      </c>
      <c r="B726">
        <v>7497</v>
      </c>
      <c r="C726" s="31">
        <v>45524</v>
      </c>
      <c r="D726" t="s">
        <v>224</v>
      </c>
      <c r="E726" t="s">
        <v>20</v>
      </c>
      <c r="F726" t="s">
        <v>15</v>
      </c>
      <c r="G726">
        <v>9</v>
      </c>
      <c r="H726">
        <v>98.52</v>
      </c>
      <c r="I726">
        <v>886.68</v>
      </c>
      <c r="J726" t="s">
        <v>1279</v>
      </c>
      <c r="K726">
        <v>2024</v>
      </c>
      <c r="L726">
        <v>798.01199999999994</v>
      </c>
      <c r="M726">
        <v>159.60239999999999</v>
      </c>
    </row>
    <row r="727" spans="1:13">
      <c r="A727" t="s">
        <v>10</v>
      </c>
      <c r="B727">
        <v>7508</v>
      </c>
      <c r="C727" s="31">
        <v>45732</v>
      </c>
      <c r="D727" t="s">
        <v>296</v>
      </c>
      <c r="E727" t="s">
        <v>11</v>
      </c>
      <c r="F727" t="s">
        <v>21</v>
      </c>
      <c r="G727">
        <v>5</v>
      </c>
      <c r="H727">
        <v>622.42999999999995</v>
      </c>
      <c r="I727">
        <v>3112.15</v>
      </c>
      <c r="J727" t="s">
        <v>1279</v>
      </c>
      <c r="K727">
        <v>2025</v>
      </c>
      <c r="L727">
        <v>2800.9349999999999</v>
      </c>
      <c r="M727">
        <v>560.18700000000001</v>
      </c>
    </row>
    <row r="728" spans="1:13">
      <c r="A728" t="s">
        <v>10</v>
      </c>
      <c r="B728">
        <v>7513</v>
      </c>
      <c r="C728" s="31">
        <v>45541</v>
      </c>
      <c r="D728" t="s">
        <v>264</v>
      </c>
      <c r="E728" t="s">
        <v>11</v>
      </c>
      <c r="F728" t="s">
        <v>21</v>
      </c>
      <c r="G728">
        <v>9</v>
      </c>
      <c r="H728">
        <v>863.51</v>
      </c>
      <c r="I728">
        <v>7771.59</v>
      </c>
      <c r="J728" t="s">
        <v>1278</v>
      </c>
      <c r="K728">
        <v>2024</v>
      </c>
      <c r="L728">
        <v>6994.4309999999996</v>
      </c>
      <c r="M728">
        <v>1398.8861999999999</v>
      </c>
    </row>
    <row r="729" spans="1:13">
      <c r="A729" t="s">
        <v>31</v>
      </c>
      <c r="B729">
        <v>7514</v>
      </c>
      <c r="C729" s="31">
        <v>45286</v>
      </c>
      <c r="D729" t="s">
        <v>768</v>
      </c>
      <c r="E729" t="s">
        <v>14</v>
      </c>
      <c r="F729" t="s">
        <v>26</v>
      </c>
      <c r="G729">
        <v>4</v>
      </c>
      <c r="H729">
        <v>927.91</v>
      </c>
      <c r="I729">
        <v>3711.64</v>
      </c>
      <c r="J729" t="s">
        <v>1279</v>
      </c>
      <c r="K729">
        <v>2023</v>
      </c>
      <c r="L729">
        <v>3340.4760000000001</v>
      </c>
      <c r="M729">
        <v>668.09519999999998</v>
      </c>
    </row>
    <row r="730" spans="1:13">
      <c r="A730" t="s">
        <v>10</v>
      </c>
      <c r="B730">
        <v>7516</v>
      </c>
      <c r="C730" s="31">
        <v>45649</v>
      </c>
      <c r="D730" t="s">
        <v>674</v>
      </c>
      <c r="E730" t="s">
        <v>11</v>
      </c>
      <c r="F730" t="s">
        <v>43</v>
      </c>
      <c r="G730">
        <v>4</v>
      </c>
      <c r="H730">
        <v>529.91</v>
      </c>
      <c r="I730">
        <v>2119.64</v>
      </c>
      <c r="J730" t="s">
        <v>1279</v>
      </c>
      <c r="K730">
        <v>2024</v>
      </c>
      <c r="L730">
        <v>1907.6759999999999</v>
      </c>
      <c r="M730">
        <v>381.53519999999997</v>
      </c>
    </row>
    <row r="731" spans="1:13">
      <c r="A731" t="s">
        <v>17</v>
      </c>
      <c r="B731">
        <v>7524</v>
      </c>
      <c r="C731" s="31">
        <v>45083</v>
      </c>
      <c r="D731" t="s">
        <v>977</v>
      </c>
      <c r="E731" t="s">
        <v>11</v>
      </c>
      <c r="F731" t="s">
        <v>35</v>
      </c>
      <c r="G731">
        <v>3</v>
      </c>
      <c r="H731">
        <v>817.79</v>
      </c>
      <c r="I731">
        <v>2453.37</v>
      </c>
      <c r="J731" t="s">
        <v>1279</v>
      </c>
      <c r="K731">
        <v>2023</v>
      </c>
      <c r="L731">
        <v>2208.0329999999999</v>
      </c>
      <c r="M731">
        <v>441.60659999999996</v>
      </c>
    </row>
    <row r="732" spans="1:13">
      <c r="A732" t="s">
        <v>10</v>
      </c>
      <c r="B732">
        <v>7533</v>
      </c>
      <c r="C732" s="31">
        <v>45460</v>
      </c>
      <c r="D732" t="s">
        <v>928</v>
      </c>
      <c r="E732" t="s">
        <v>14</v>
      </c>
      <c r="F732" t="s">
        <v>15</v>
      </c>
      <c r="G732">
        <v>8</v>
      </c>
      <c r="H732">
        <v>956.94</v>
      </c>
      <c r="I732">
        <v>7655.52</v>
      </c>
      <c r="J732" t="s">
        <v>1278</v>
      </c>
      <c r="K732">
        <v>2024</v>
      </c>
      <c r="L732">
        <v>6889.9680000000008</v>
      </c>
      <c r="M732">
        <v>1377.9936</v>
      </c>
    </row>
    <row r="733" spans="1:13">
      <c r="A733" t="s">
        <v>17</v>
      </c>
      <c r="B733">
        <v>7536</v>
      </c>
      <c r="C733" s="31">
        <v>45331</v>
      </c>
      <c r="D733" t="s">
        <v>673</v>
      </c>
      <c r="E733" t="s">
        <v>14</v>
      </c>
      <c r="F733" t="s">
        <v>29</v>
      </c>
      <c r="G733">
        <v>8</v>
      </c>
      <c r="H733">
        <v>189.62</v>
      </c>
      <c r="I733">
        <v>1516.96</v>
      </c>
      <c r="J733" t="s">
        <v>1279</v>
      </c>
      <c r="K733">
        <v>2024</v>
      </c>
      <c r="L733">
        <v>1365.2640000000001</v>
      </c>
      <c r="M733">
        <v>273.05279999999999</v>
      </c>
    </row>
    <row r="734" spans="1:13">
      <c r="A734" t="s">
        <v>25</v>
      </c>
      <c r="B734">
        <v>7547</v>
      </c>
      <c r="C734" s="31">
        <v>45041</v>
      </c>
      <c r="D734" t="s">
        <v>709</v>
      </c>
      <c r="E734" t="s">
        <v>20</v>
      </c>
      <c r="F734" t="s">
        <v>15</v>
      </c>
      <c r="G734">
        <v>7</v>
      </c>
      <c r="H734">
        <v>224.57</v>
      </c>
      <c r="I734">
        <v>1571.99</v>
      </c>
      <c r="J734" t="s">
        <v>1279</v>
      </c>
      <c r="K734">
        <v>2023</v>
      </c>
      <c r="L734">
        <v>1414.7909999999999</v>
      </c>
      <c r="M734">
        <v>282.95819999999998</v>
      </c>
    </row>
    <row r="735" spans="1:13">
      <c r="A735" t="s">
        <v>10</v>
      </c>
      <c r="B735">
        <v>7556</v>
      </c>
      <c r="C735" s="31">
        <v>45133</v>
      </c>
      <c r="D735" t="s">
        <v>188</v>
      </c>
      <c r="E735" t="s">
        <v>11</v>
      </c>
      <c r="F735" t="s">
        <v>43</v>
      </c>
      <c r="G735">
        <v>1</v>
      </c>
      <c r="H735">
        <v>887.12</v>
      </c>
      <c r="I735">
        <v>887.12</v>
      </c>
      <c r="J735" t="s">
        <v>1279</v>
      </c>
      <c r="K735">
        <v>2023</v>
      </c>
      <c r="L735">
        <v>798.40800000000002</v>
      </c>
      <c r="M735">
        <v>159.6816</v>
      </c>
    </row>
    <row r="736" spans="1:13">
      <c r="A736" t="s">
        <v>17</v>
      </c>
      <c r="B736">
        <v>7568</v>
      </c>
      <c r="C736" s="31">
        <v>45203</v>
      </c>
      <c r="D736" t="s">
        <v>732</v>
      </c>
      <c r="E736" t="s">
        <v>20</v>
      </c>
      <c r="F736" t="s">
        <v>26</v>
      </c>
      <c r="G736">
        <v>4</v>
      </c>
      <c r="H736">
        <v>94.8</v>
      </c>
      <c r="I736">
        <v>379.2</v>
      </c>
      <c r="J736" t="s">
        <v>1279</v>
      </c>
      <c r="K736">
        <v>2023</v>
      </c>
      <c r="L736">
        <v>341.28</v>
      </c>
      <c r="M736">
        <v>68.256</v>
      </c>
    </row>
    <row r="737" spans="1:13">
      <c r="A737" t="s">
        <v>25</v>
      </c>
      <c r="B737">
        <v>7590</v>
      </c>
      <c r="C737" s="31">
        <v>45373</v>
      </c>
      <c r="D737" t="s">
        <v>912</v>
      </c>
      <c r="E737" t="s">
        <v>14</v>
      </c>
      <c r="F737" t="s">
        <v>43</v>
      </c>
      <c r="G737">
        <v>6</v>
      </c>
      <c r="H737">
        <v>640.83000000000004</v>
      </c>
      <c r="I737">
        <v>3844.98</v>
      </c>
      <c r="J737" t="s">
        <v>1279</v>
      </c>
      <c r="K737">
        <v>2024</v>
      </c>
      <c r="L737">
        <v>3460.4820000000004</v>
      </c>
      <c r="M737">
        <v>692.09640000000002</v>
      </c>
    </row>
    <row r="738" spans="1:13">
      <c r="A738" t="s">
        <v>25</v>
      </c>
      <c r="B738">
        <v>7602</v>
      </c>
      <c r="C738" s="31">
        <v>45101</v>
      </c>
      <c r="D738" t="s">
        <v>170</v>
      </c>
      <c r="E738" t="s">
        <v>11</v>
      </c>
      <c r="F738" t="s">
        <v>21</v>
      </c>
      <c r="G738">
        <v>4</v>
      </c>
      <c r="H738">
        <v>863.42</v>
      </c>
      <c r="I738">
        <v>3453.68</v>
      </c>
      <c r="J738" t="s">
        <v>1279</v>
      </c>
      <c r="K738">
        <v>2023</v>
      </c>
      <c r="L738">
        <v>3108.3119999999999</v>
      </c>
      <c r="M738">
        <v>621.66239999999993</v>
      </c>
    </row>
    <row r="739" spans="1:13">
      <c r="A739" t="s">
        <v>17</v>
      </c>
      <c r="B739">
        <v>7607</v>
      </c>
      <c r="C739" s="31">
        <v>45439</v>
      </c>
      <c r="D739" t="s">
        <v>553</v>
      </c>
      <c r="E739" t="s">
        <v>11</v>
      </c>
      <c r="F739" t="s">
        <v>35</v>
      </c>
      <c r="G739">
        <v>3</v>
      </c>
      <c r="H739">
        <v>130.88999999999999</v>
      </c>
      <c r="I739">
        <v>392.67</v>
      </c>
      <c r="J739" t="s">
        <v>1279</v>
      </c>
      <c r="K739">
        <v>2024</v>
      </c>
      <c r="L739">
        <v>353.40299999999996</v>
      </c>
      <c r="M739">
        <v>70.680599999999998</v>
      </c>
    </row>
    <row r="740" spans="1:13">
      <c r="A740" t="s">
        <v>10</v>
      </c>
      <c r="B740">
        <v>7617</v>
      </c>
      <c r="C740" s="31">
        <v>45429</v>
      </c>
      <c r="D740" t="s">
        <v>110</v>
      </c>
      <c r="E740" t="s">
        <v>14</v>
      </c>
      <c r="F740" t="s">
        <v>15</v>
      </c>
      <c r="G740">
        <v>7</v>
      </c>
      <c r="H740">
        <v>721.86</v>
      </c>
      <c r="I740">
        <v>5053.0200000000004</v>
      </c>
      <c r="J740" t="s">
        <v>1278</v>
      </c>
      <c r="K740">
        <v>2024</v>
      </c>
      <c r="L740">
        <v>4547.7179999999998</v>
      </c>
      <c r="M740">
        <v>909.54360000000008</v>
      </c>
    </row>
    <row r="741" spans="1:13">
      <c r="A741" t="s">
        <v>31</v>
      </c>
      <c r="B741">
        <v>7637</v>
      </c>
      <c r="C741" s="31">
        <v>45300</v>
      </c>
      <c r="D741" t="s">
        <v>649</v>
      </c>
      <c r="E741" t="s">
        <v>14</v>
      </c>
      <c r="F741" t="s">
        <v>35</v>
      </c>
      <c r="G741">
        <v>9</v>
      </c>
      <c r="H741">
        <v>203.82</v>
      </c>
      <c r="I741">
        <v>1834.38</v>
      </c>
      <c r="J741" t="s">
        <v>1279</v>
      </c>
      <c r="K741">
        <v>2024</v>
      </c>
      <c r="L741">
        <v>1650.942</v>
      </c>
      <c r="M741">
        <v>330.1884</v>
      </c>
    </row>
    <row r="742" spans="1:13">
      <c r="A742" t="s">
        <v>10</v>
      </c>
      <c r="B742">
        <v>7643</v>
      </c>
      <c r="C742" s="31">
        <v>45440</v>
      </c>
      <c r="D742" t="s">
        <v>159</v>
      </c>
      <c r="E742" t="s">
        <v>20</v>
      </c>
      <c r="F742" t="s">
        <v>26</v>
      </c>
      <c r="G742">
        <v>7</v>
      </c>
      <c r="H742">
        <v>926</v>
      </c>
      <c r="I742">
        <v>6482</v>
      </c>
      <c r="J742" t="s">
        <v>1278</v>
      </c>
      <c r="K742">
        <v>2024</v>
      </c>
      <c r="L742">
        <v>5833.8</v>
      </c>
      <c r="M742">
        <v>1166.76</v>
      </c>
    </row>
    <row r="743" spans="1:13">
      <c r="A743" t="s">
        <v>25</v>
      </c>
      <c r="B743">
        <v>7646</v>
      </c>
      <c r="C743" s="31">
        <v>45499</v>
      </c>
      <c r="D743" t="s">
        <v>535</v>
      </c>
      <c r="E743" t="s">
        <v>11</v>
      </c>
      <c r="F743" t="s">
        <v>21</v>
      </c>
      <c r="G743">
        <v>6</v>
      </c>
      <c r="H743">
        <v>620.97</v>
      </c>
      <c r="I743">
        <v>3725.82</v>
      </c>
      <c r="J743" t="s">
        <v>1279</v>
      </c>
      <c r="K743">
        <v>2024</v>
      </c>
      <c r="L743">
        <v>3353.2380000000003</v>
      </c>
      <c r="M743">
        <v>670.64760000000001</v>
      </c>
    </row>
    <row r="744" spans="1:13">
      <c r="A744" t="s">
        <v>31</v>
      </c>
      <c r="B744">
        <v>7647</v>
      </c>
      <c r="C744" s="31">
        <v>45529</v>
      </c>
      <c r="D744" t="s">
        <v>388</v>
      </c>
      <c r="E744" t="s">
        <v>14</v>
      </c>
      <c r="F744" t="s">
        <v>21</v>
      </c>
      <c r="G744">
        <v>5</v>
      </c>
      <c r="H744">
        <v>620.48</v>
      </c>
      <c r="I744">
        <v>3102.4</v>
      </c>
      <c r="J744" t="s">
        <v>1279</v>
      </c>
      <c r="K744">
        <v>2024</v>
      </c>
      <c r="L744">
        <v>2792.16</v>
      </c>
      <c r="M744">
        <v>558.43200000000002</v>
      </c>
    </row>
    <row r="745" spans="1:13">
      <c r="A745" t="s">
        <v>10</v>
      </c>
      <c r="B745">
        <v>7648</v>
      </c>
      <c r="C745" s="31">
        <v>45080</v>
      </c>
      <c r="D745" t="s">
        <v>356</v>
      </c>
      <c r="E745" t="s">
        <v>11</v>
      </c>
      <c r="F745" t="s">
        <v>43</v>
      </c>
      <c r="G745">
        <v>7</v>
      </c>
      <c r="H745">
        <v>91.56</v>
      </c>
      <c r="I745">
        <v>640.92000000000007</v>
      </c>
      <c r="J745" t="s">
        <v>1279</v>
      </c>
      <c r="K745">
        <v>2023</v>
      </c>
      <c r="L745">
        <v>576.82800000000009</v>
      </c>
      <c r="M745">
        <v>115.36560000000001</v>
      </c>
    </row>
    <row r="746" spans="1:13">
      <c r="A746" t="s">
        <v>31</v>
      </c>
      <c r="B746">
        <v>7665</v>
      </c>
      <c r="C746" s="31">
        <v>45287</v>
      </c>
      <c r="D746" t="s">
        <v>468</v>
      </c>
      <c r="E746" t="s">
        <v>11</v>
      </c>
      <c r="F746" t="s">
        <v>12</v>
      </c>
      <c r="G746">
        <v>4</v>
      </c>
      <c r="H746">
        <v>503.21</v>
      </c>
      <c r="I746">
        <v>2012.84</v>
      </c>
      <c r="J746" t="s">
        <v>1279</v>
      </c>
      <c r="K746">
        <v>2023</v>
      </c>
      <c r="L746">
        <v>1811.556</v>
      </c>
      <c r="M746">
        <v>362.31119999999999</v>
      </c>
    </row>
    <row r="747" spans="1:13">
      <c r="A747" t="s">
        <v>31</v>
      </c>
      <c r="B747">
        <v>7668</v>
      </c>
      <c r="C747" s="31">
        <v>45565</v>
      </c>
      <c r="D747" t="s">
        <v>301</v>
      </c>
      <c r="E747" t="s">
        <v>11</v>
      </c>
      <c r="F747" t="s">
        <v>15</v>
      </c>
      <c r="G747">
        <v>8</v>
      </c>
      <c r="H747">
        <v>38.950000000000003</v>
      </c>
      <c r="I747">
        <v>311.60000000000002</v>
      </c>
      <c r="J747" t="s">
        <v>1279</v>
      </c>
      <c r="K747">
        <v>2024</v>
      </c>
      <c r="L747">
        <v>280.44000000000005</v>
      </c>
      <c r="M747">
        <v>56.088000000000001</v>
      </c>
    </row>
    <row r="748" spans="1:13">
      <c r="A748" t="s">
        <v>10</v>
      </c>
      <c r="B748">
        <v>7669</v>
      </c>
      <c r="C748" s="31">
        <v>45194</v>
      </c>
      <c r="D748" t="s">
        <v>192</v>
      </c>
      <c r="E748" t="s">
        <v>11</v>
      </c>
      <c r="F748" t="s">
        <v>18</v>
      </c>
      <c r="G748">
        <v>5</v>
      </c>
      <c r="H748">
        <v>871.4</v>
      </c>
      <c r="I748">
        <v>4357</v>
      </c>
      <c r="J748" t="s">
        <v>1279</v>
      </c>
      <c r="K748">
        <v>2023</v>
      </c>
      <c r="L748">
        <v>3921.3</v>
      </c>
      <c r="M748">
        <v>784.26</v>
      </c>
    </row>
    <row r="749" spans="1:13">
      <c r="A749" t="s">
        <v>17</v>
      </c>
      <c r="B749">
        <v>7672</v>
      </c>
      <c r="C749" s="31">
        <v>45430</v>
      </c>
      <c r="D749" t="s">
        <v>695</v>
      </c>
      <c r="E749" t="s">
        <v>20</v>
      </c>
      <c r="F749" t="s">
        <v>26</v>
      </c>
      <c r="G749">
        <v>9</v>
      </c>
      <c r="H749">
        <v>359.89</v>
      </c>
      <c r="I749">
        <v>3239.01</v>
      </c>
      <c r="J749" t="s">
        <v>1279</v>
      </c>
      <c r="K749">
        <v>2024</v>
      </c>
      <c r="L749">
        <v>2915.1089999999999</v>
      </c>
      <c r="M749">
        <v>583.02179999999998</v>
      </c>
    </row>
    <row r="750" spans="1:13">
      <c r="A750" t="s">
        <v>25</v>
      </c>
      <c r="B750">
        <v>7674</v>
      </c>
      <c r="C750" s="31">
        <v>45702</v>
      </c>
      <c r="D750" t="s">
        <v>174</v>
      </c>
      <c r="E750" t="s">
        <v>14</v>
      </c>
      <c r="F750" t="s">
        <v>43</v>
      </c>
      <c r="G750">
        <v>7</v>
      </c>
      <c r="H750">
        <v>46.64</v>
      </c>
      <c r="I750">
        <v>326.48</v>
      </c>
      <c r="J750" t="s">
        <v>1279</v>
      </c>
      <c r="K750">
        <v>2025</v>
      </c>
      <c r="L750">
        <v>293.83199999999999</v>
      </c>
      <c r="M750">
        <v>58.766400000000004</v>
      </c>
    </row>
    <row r="751" spans="1:13">
      <c r="A751" t="s">
        <v>31</v>
      </c>
      <c r="B751">
        <v>7681</v>
      </c>
      <c r="C751" s="31">
        <v>45690</v>
      </c>
      <c r="D751" t="s">
        <v>370</v>
      </c>
      <c r="E751" t="s">
        <v>20</v>
      </c>
      <c r="F751" t="s">
        <v>15</v>
      </c>
      <c r="G751">
        <v>5</v>
      </c>
      <c r="H751">
        <v>237.66</v>
      </c>
      <c r="I751">
        <v>1188.3</v>
      </c>
      <c r="J751" t="s">
        <v>1279</v>
      </c>
      <c r="K751">
        <v>2025</v>
      </c>
      <c r="L751">
        <v>1069.47</v>
      </c>
      <c r="M751">
        <v>213.89399999999998</v>
      </c>
    </row>
    <row r="752" spans="1:13">
      <c r="A752" t="s">
        <v>31</v>
      </c>
      <c r="B752">
        <v>7689</v>
      </c>
      <c r="C752" s="31">
        <v>45668</v>
      </c>
      <c r="D752" t="s">
        <v>30</v>
      </c>
      <c r="E752" t="s">
        <v>20</v>
      </c>
      <c r="F752" t="s">
        <v>29</v>
      </c>
      <c r="G752">
        <v>4</v>
      </c>
      <c r="H752">
        <v>250.74</v>
      </c>
      <c r="I752">
        <v>1002.96</v>
      </c>
      <c r="J752" t="s">
        <v>1279</v>
      </c>
      <c r="K752">
        <v>2025</v>
      </c>
      <c r="L752">
        <v>902.6640000000001</v>
      </c>
      <c r="M752">
        <v>180.53280000000001</v>
      </c>
    </row>
    <row r="753" spans="1:13">
      <c r="A753" t="s">
        <v>31</v>
      </c>
      <c r="B753">
        <v>7691</v>
      </c>
      <c r="C753" s="31">
        <v>45039</v>
      </c>
      <c r="D753" t="s">
        <v>875</v>
      </c>
      <c r="E753" t="s">
        <v>20</v>
      </c>
      <c r="F753" t="s">
        <v>12</v>
      </c>
      <c r="G753">
        <v>6</v>
      </c>
      <c r="H753">
        <v>486.53</v>
      </c>
      <c r="I753">
        <v>2919.18</v>
      </c>
      <c r="J753" t="s">
        <v>1279</v>
      </c>
      <c r="K753">
        <v>2023</v>
      </c>
      <c r="L753">
        <v>2627.2620000000002</v>
      </c>
      <c r="M753">
        <v>525.4523999999999</v>
      </c>
    </row>
    <row r="754" spans="1:13">
      <c r="A754" t="s">
        <v>31</v>
      </c>
      <c r="B754">
        <v>7714</v>
      </c>
      <c r="C754" s="31">
        <v>45090</v>
      </c>
      <c r="D754" t="s">
        <v>883</v>
      </c>
      <c r="E754" t="s">
        <v>11</v>
      </c>
      <c r="F754" t="s">
        <v>15</v>
      </c>
      <c r="G754">
        <v>4</v>
      </c>
      <c r="H754">
        <v>248.79</v>
      </c>
      <c r="I754">
        <v>995.16</v>
      </c>
      <c r="J754" t="s">
        <v>1279</v>
      </c>
      <c r="K754">
        <v>2023</v>
      </c>
      <c r="L754">
        <v>895.64400000000001</v>
      </c>
      <c r="M754">
        <v>179.12879999999998</v>
      </c>
    </row>
    <row r="755" spans="1:13">
      <c r="A755" t="s">
        <v>17</v>
      </c>
      <c r="B755">
        <v>7720</v>
      </c>
      <c r="C755" s="31">
        <v>45358</v>
      </c>
      <c r="D755" t="s">
        <v>211</v>
      </c>
      <c r="E755" t="s">
        <v>11</v>
      </c>
      <c r="F755" t="s">
        <v>12</v>
      </c>
      <c r="G755">
        <v>3</v>
      </c>
      <c r="H755">
        <v>361.08</v>
      </c>
      <c r="I755">
        <v>1083.24</v>
      </c>
      <c r="J755" t="s">
        <v>1279</v>
      </c>
      <c r="K755">
        <v>2024</v>
      </c>
      <c r="L755">
        <v>974.91599999999994</v>
      </c>
      <c r="M755">
        <v>194.98319999999998</v>
      </c>
    </row>
    <row r="756" spans="1:13">
      <c r="A756" t="s">
        <v>17</v>
      </c>
      <c r="B756">
        <v>7728</v>
      </c>
      <c r="C756" s="31">
        <v>45483</v>
      </c>
      <c r="D756" t="s">
        <v>746</v>
      </c>
      <c r="E756" t="s">
        <v>14</v>
      </c>
      <c r="F756" t="s">
        <v>26</v>
      </c>
      <c r="G756">
        <v>4</v>
      </c>
      <c r="H756">
        <v>537.63</v>
      </c>
      <c r="I756">
        <v>2150.52</v>
      </c>
      <c r="J756" t="s">
        <v>1279</v>
      </c>
      <c r="K756">
        <v>2024</v>
      </c>
      <c r="L756">
        <v>1935.4680000000001</v>
      </c>
      <c r="M756">
        <v>387.09359999999998</v>
      </c>
    </row>
    <row r="757" spans="1:13">
      <c r="A757" t="s">
        <v>31</v>
      </c>
      <c r="B757">
        <v>7733</v>
      </c>
      <c r="C757" s="31">
        <v>45694</v>
      </c>
      <c r="D757" t="s">
        <v>730</v>
      </c>
      <c r="E757" t="s">
        <v>11</v>
      </c>
      <c r="F757" t="s">
        <v>35</v>
      </c>
      <c r="G757">
        <v>4</v>
      </c>
      <c r="H757">
        <v>281.42</v>
      </c>
      <c r="I757">
        <v>1125.68</v>
      </c>
      <c r="J757" t="s">
        <v>1279</v>
      </c>
      <c r="K757">
        <v>2025</v>
      </c>
      <c r="L757">
        <v>1013.1120000000001</v>
      </c>
      <c r="M757">
        <v>202.6224</v>
      </c>
    </row>
    <row r="758" spans="1:13">
      <c r="A758" t="s">
        <v>31</v>
      </c>
      <c r="B758">
        <v>7734</v>
      </c>
      <c r="C758" s="31">
        <v>45744</v>
      </c>
      <c r="D758" t="s">
        <v>665</v>
      </c>
      <c r="E758" t="s">
        <v>14</v>
      </c>
      <c r="F758" t="s">
        <v>12</v>
      </c>
      <c r="G758">
        <v>6</v>
      </c>
      <c r="H758">
        <v>318.19</v>
      </c>
      <c r="I758">
        <v>1909.14</v>
      </c>
      <c r="J758" t="s">
        <v>1279</v>
      </c>
      <c r="K758">
        <v>2025</v>
      </c>
      <c r="L758">
        <v>1718.2259999999999</v>
      </c>
      <c r="M758">
        <v>343.64519999999999</v>
      </c>
    </row>
    <row r="759" spans="1:13">
      <c r="A759" t="s">
        <v>25</v>
      </c>
      <c r="B759">
        <v>7737</v>
      </c>
      <c r="C759" s="31">
        <v>45622</v>
      </c>
      <c r="D759" t="s">
        <v>440</v>
      </c>
      <c r="E759" t="s">
        <v>20</v>
      </c>
      <c r="F759" t="s">
        <v>21</v>
      </c>
      <c r="G759">
        <v>2</v>
      </c>
      <c r="H759">
        <v>936.85</v>
      </c>
      <c r="I759">
        <v>1873.7</v>
      </c>
      <c r="J759" t="s">
        <v>1279</v>
      </c>
      <c r="K759">
        <v>2024</v>
      </c>
      <c r="L759">
        <v>1686.3300000000002</v>
      </c>
      <c r="M759">
        <v>337.26600000000002</v>
      </c>
    </row>
    <row r="760" spans="1:13">
      <c r="A760" t="s">
        <v>10</v>
      </c>
      <c r="B760">
        <v>7756</v>
      </c>
      <c r="C760" s="31">
        <v>45543</v>
      </c>
      <c r="D760" t="s">
        <v>261</v>
      </c>
      <c r="E760" t="s">
        <v>20</v>
      </c>
      <c r="F760" t="s">
        <v>35</v>
      </c>
      <c r="G760">
        <v>2</v>
      </c>
      <c r="H760">
        <v>138.22</v>
      </c>
      <c r="I760">
        <v>276.44</v>
      </c>
      <c r="J760" t="s">
        <v>1279</v>
      </c>
      <c r="K760">
        <v>2024</v>
      </c>
      <c r="L760">
        <v>248.79599999999999</v>
      </c>
      <c r="M760">
        <v>49.7592</v>
      </c>
    </row>
    <row r="761" spans="1:13">
      <c r="A761" t="s">
        <v>25</v>
      </c>
      <c r="B761">
        <v>7757</v>
      </c>
      <c r="C761" s="31">
        <v>45689</v>
      </c>
      <c r="D761" t="s">
        <v>817</v>
      </c>
      <c r="E761" t="s">
        <v>14</v>
      </c>
      <c r="F761" t="s">
        <v>21</v>
      </c>
      <c r="G761">
        <v>5</v>
      </c>
      <c r="H761">
        <v>141.19999999999999</v>
      </c>
      <c r="I761">
        <v>706</v>
      </c>
      <c r="J761" t="s">
        <v>1279</v>
      </c>
      <c r="K761">
        <v>2025</v>
      </c>
      <c r="L761">
        <v>635.4</v>
      </c>
      <c r="M761">
        <v>127.08</v>
      </c>
    </row>
    <row r="762" spans="1:13">
      <c r="A762" t="s">
        <v>25</v>
      </c>
      <c r="B762">
        <v>7769</v>
      </c>
      <c r="C762" s="31">
        <v>45573</v>
      </c>
      <c r="D762" t="s">
        <v>503</v>
      </c>
      <c r="E762" t="s">
        <v>11</v>
      </c>
      <c r="F762" t="s">
        <v>12</v>
      </c>
      <c r="G762">
        <v>5</v>
      </c>
      <c r="H762">
        <v>718.67</v>
      </c>
      <c r="I762">
        <v>3593.35</v>
      </c>
      <c r="J762" t="s">
        <v>1279</v>
      </c>
      <c r="K762">
        <v>2024</v>
      </c>
      <c r="L762">
        <v>3234.0149999999999</v>
      </c>
      <c r="M762">
        <v>646.803</v>
      </c>
    </row>
    <row r="763" spans="1:13">
      <c r="A763" t="s">
        <v>17</v>
      </c>
      <c r="B763">
        <v>7794</v>
      </c>
      <c r="C763" s="31">
        <v>45232</v>
      </c>
      <c r="D763" t="s">
        <v>632</v>
      </c>
      <c r="E763" t="s">
        <v>20</v>
      </c>
      <c r="F763" t="s">
        <v>12</v>
      </c>
      <c r="G763">
        <v>9</v>
      </c>
      <c r="H763">
        <v>468.86</v>
      </c>
      <c r="I763">
        <v>4219.74</v>
      </c>
      <c r="J763" t="s">
        <v>1279</v>
      </c>
      <c r="K763">
        <v>2023</v>
      </c>
      <c r="L763">
        <v>3797.7660000000005</v>
      </c>
      <c r="M763">
        <v>759.55319999999995</v>
      </c>
    </row>
    <row r="764" spans="1:13">
      <c r="A764" t="s">
        <v>10</v>
      </c>
      <c r="B764">
        <v>7799</v>
      </c>
      <c r="C764" s="31">
        <v>45408</v>
      </c>
      <c r="D764" t="s">
        <v>881</v>
      </c>
      <c r="E764" t="s">
        <v>20</v>
      </c>
      <c r="F764" t="s">
        <v>35</v>
      </c>
      <c r="G764">
        <v>4</v>
      </c>
      <c r="H764">
        <v>223.05</v>
      </c>
      <c r="I764">
        <v>892.2</v>
      </c>
      <c r="J764" t="s">
        <v>1279</v>
      </c>
      <c r="K764">
        <v>2024</v>
      </c>
      <c r="L764">
        <v>802.98</v>
      </c>
      <c r="M764">
        <v>160.596</v>
      </c>
    </row>
    <row r="765" spans="1:13">
      <c r="A765" t="s">
        <v>31</v>
      </c>
      <c r="B765">
        <v>7807</v>
      </c>
      <c r="C765" s="31">
        <v>45380</v>
      </c>
      <c r="D765" t="s">
        <v>205</v>
      </c>
      <c r="E765" t="s">
        <v>11</v>
      </c>
      <c r="F765" t="s">
        <v>21</v>
      </c>
      <c r="G765">
        <v>1</v>
      </c>
      <c r="H765">
        <v>770.59</v>
      </c>
      <c r="I765">
        <v>770.59</v>
      </c>
      <c r="J765" t="s">
        <v>1279</v>
      </c>
      <c r="K765">
        <v>2024</v>
      </c>
      <c r="L765">
        <v>693.53100000000006</v>
      </c>
      <c r="M765">
        <v>138.7062</v>
      </c>
    </row>
    <row r="766" spans="1:13">
      <c r="A766" t="s">
        <v>10</v>
      </c>
      <c r="B766">
        <v>7819</v>
      </c>
      <c r="C766" s="31">
        <v>45184</v>
      </c>
      <c r="D766" t="s">
        <v>526</v>
      </c>
      <c r="E766" t="s">
        <v>11</v>
      </c>
      <c r="F766" t="s">
        <v>29</v>
      </c>
      <c r="G766">
        <v>9</v>
      </c>
      <c r="H766">
        <v>459.25</v>
      </c>
      <c r="I766">
        <v>4133.25</v>
      </c>
      <c r="J766" t="s">
        <v>1279</v>
      </c>
      <c r="K766">
        <v>2023</v>
      </c>
      <c r="L766">
        <v>3719.9249999999997</v>
      </c>
      <c r="M766">
        <v>743.98500000000001</v>
      </c>
    </row>
    <row r="767" spans="1:13">
      <c r="A767" t="s">
        <v>10</v>
      </c>
      <c r="B767">
        <v>7836</v>
      </c>
      <c r="C767" s="31">
        <v>45151</v>
      </c>
      <c r="D767" t="s">
        <v>151</v>
      </c>
      <c r="E767" t="s">
        <v>11</v>
      </c>
      <c r="F767" t="s">
        <v>21</v>
      </c>
      <c r="G767">
        <v>7</v>
      </c>
      <c r="H767">
        <v>850.7</v>
      </c>
      <c r="I767">
        <v>5954.9000000000005</v>
      </c>
      <c r="J767" t="s">
        <v>1278</v>
      </c>
      <c r="K767">
        <v>2023</v>
      </c>
      <c r="L767">
        <v>5359.4100000000008</v>
      </c>
      <c r="M767">
        <v>1071.8820000000001</v>
      </c>
    </row>
    <row r="768" spans="1:13">
      <c r="A768" t="s">
        <v>25</v>
      </c>
      <c r="B768">
        <v>7845</v>
      </c>
      <c r="C768" s="31">
        <v>45155</v>
      </c>
      <c r="D768" t="s">
        <v>420</v>
      </c>
      <c r="E768" t="s">
        <v>11</v>
      </c>
      <c r="F768" t="s">
        <v>21</v>
      </c>
      <c r="G768">
        <v>1</v>
      </c>
      <c r="H768">
        <v>705.44</v>
      </c>
      <c r="I768">
        <v>705.44</v>
      </c>
      <c r="J768" t="s">
        <v>1279</v>
      </c>
      <c r="K768">
        <v>2023</v>
      </c>
      <c r="L768">
        <v>634.89600000000007</v>
      </c>
      <c r="M768">
        <v>126.97920000000001</v>
      </c>
    </row>
    <row r="769" spans="1:13">
      <c r="A769" t="s">
        <v>31</v>
      </c>
      <c r="B769">
        <v>7855</v>
      </c>
      <c r="C769" s="31">
        <v>45196</v>
      </c>
      <c r="D769" t="s">
        <v>951</v>
      </c>
      <c r="E769" t="s">
        <v>20</v>
      </c>
      <c r="F769" t="s">
        <v>29</v>
      </c>
      <c r="G769">
        <v>6</v>
      </c>
      <c r="H769">
        <v>647.47</v>
      </c>
      <c r="I769">
        <v>3884.82</v>
      </c>
      <c r="J769" t="s">
        <v>1279</v>
      </c>
      <c r="K769">
        <v>2023</v>
      </c>
      <c r="L769">
        <v>3496.3380000000006</v>
      </c>
      <c r="M769">
        <v>699.26760000000002</v>
      </c>
    </row>
    <row r="770" spans="1:13">
      <c r="A770" t="s">
        <v>25</v>
      </c>
      <c r="B770">
        <v>7859</v>
      </c>
      <c r="C770" s="31">
        <v>45163</v>
      </c>
      <c r="D770" t="s">
        <v>820</v>
      </c>
      <c r="E770" t="s">
        <v>11</v>
      </c>
      <c r="F770" t="s">
        <v>12</v>
      </c>
      <c r="G770">
        <v>8</v>
      </c>
      <c r="H770">
        <v>492.19</v>
      </c>
      <c r="I770">
        <v>3937.52</v>
      </c>
      <c r="J770" t="s">
        <v>1279</v>
      </c>
      <c r="K770">
        <v>2023</v>
      </c>
      <c r="L770">
        <v>3543.768</v>
      </c>
      <c r="M770">
        <v>708.75360000000001</v>
      </c>
    </row>
    <row r="771" spans="1:13">
      <c r="A771" t="s">
        <v>17</v>
      </c>
      <c r="B771">
        <v>7876</v>
      </c>
      <c r="C771" s="31">
        <v>45614</v>
      </c>
      <c r="D771" t="s">
        <v>421</v>
      </c>
      <c r="E771" t="s">
        <v>20</v>
      </c>
      <c r="F771" t="s">
        <v>18</v>
      </c>
      <c r="G771">
        <v>3</v>
      </c>
      <c r="H771">
        <v>564.04999999999995</v>
      </c>
      <c r="I771">
        <v>1692.15</v>
      </c>
      <c r="J771" t="s">
        <v>1279</v>
      </c>
      <c r="K771">
        <v>2024</v>
      </c>
      <c r="L771">
        <v>1522.9349999999999</v>
      </c>
      <c r="M771">
        <v>304.58699999999999</v>
      </c>
    </row>
    <row r="772" spans="1:13">
      <c r="A772" t="s">
        <v>31</v>
      </c>
      <c r="B772">
        <v>7883</v>
      </c>
      <c r="C772" s="31">
        <v>45122</v>
      </c>
      <c r="D772" t="s">
        <v>885</v>
      </c>
      <c r="E772" t="s">
        <v>20</v>
      </c>
      <c r="F772" t="s">
        <v>29</v>
      </c>
      <c r="G772">
        <v>8</v>
      </c>
      <c r="H772">
        <v>803.52</v>
      </c>
      <c r="I772">
        <v>6428.16</v>
      </c>
      <c r="J772" t="s">
        <v>1278</v>
      </c>
      <c r="K772">
        <v>2023</v>
      </c>
      <c r="L772">
        <v>5785.3440000000001</v>
      </c>
      <c r="M772">
        <v>1157.0688</v>
      </c>
    </row>
    <row r="773" spans="1:13">
      <c r="A773" t="s">
        <v>10</v>
      </c>
      <c r="B773">
        <v>7893</v>
      </c>
      <c r="C773" s="31">
        <v>45093</v>
      </c>
      <c r="D773" t="s">
        <v>56</v>
      </c>
      <c r="E773" t="s">
        <v>11</v>
      </c>
      <c r="F773" t="s">
        <v>29</v>
      </c>
      <c r="G773">
        <v>5</v>
      </c>
      <c r="H773">
        <v>627.91</v>
      </c>
      <c r="I773">
        <v>3139.55</v>
      </c>
      <c r="J773" t="s">
        <v>1279</v>
      </c>
      <c r="K773">
        <v>2023</v>
      </c>
      <c r="L773">
        <v>2825.5950000000003</v>
      </c>
      <c r="M773">
        <v>565.11900000000003</v>
      </c>
    </row>
    <row r="774" spans="1:13">
      <c r="A774" t="s">
        <v>10</v>
      </c>
      <c r="B774">
        <v>7904</v>
      </c>
      <c r="C774" s="31">
        <v>45680</v>
      </c>
      <c r="D774" t="s">
        <v>890</v>
      </c>
      <c r="E774" t="s">
        <v>20</v>
      </c>
      <c r="F774" t="s">
        <v>26</v>
      </c>
      <c r="G774">
        <v>3</v>
      </c>
      <c r="H774">
        <v>459.83</v>
      </c>
      <c r="I774">
        <v>1379.49</v>
      </c>
      <c r="J774" t="s">
        <v>1279</v>
      </c>
      <c r="K774">
        <v>2025</v>
      </c>
      <c r="L774">
        <v>1241.5409999999999</v>
      </c>
      <c r="M774">
        <v>248.3082</v>
      </c>
    </row>
    <row r="775" spans="1:13">
      <c r="A775" t="s">
        <v>10</v>
      </c>
      <c r="B775">
        <v>7934</v>
      </c>
      <c r="C775" s="31">
        <v>45159</v>
      </c>
      <c r="D775" t="s">
        <v>229</v>
      </c>
      <c r="E775" t="s">
        <v>14</v>
      </c>
      <c r="F775" t="s">
        <v>35</v>
      </c>
      <c r="G775">
        <v>9</v>
      </c>
      <c r="H775">
        <v>175.36</v>
      </c>
      <c r="I775">
        <v>1578.24</v>
      </c>
      <c r="J775" t="s">
        <v>1279</v>
      </c>
      <c r="K775">
        <v>2023</v>
      </c>
      <c r="L775">
        <v>1420.4160000000002</v>
      </c>
      <c r="M775">
        <v>284.08319999999998</v>
      </c>
    </row>
    <row r="776" spans="1:13">
      <c r="A776" t="s">
        <v>25</v>
      </c>
      <c r="B776">
        <v>7955</v>
      </c>
      <c r="C776" s="31">
        <v>45197</v>
      </c>
      <c r="D776" t="s">
        <v>344</v>
      </c>
      <c r="E776" t="s">
        <v>11</v>
      </c>
      <c r="F776" t="s">
        <v>29</v>
      </c>
      <c r="G776">
        <v>3</v>
      </c>
      <c r="H776">
        <v>330.37</v>
      </c>
      <c r="I776">
        <v>991.11</v>
      </c>
      <c r="J776" t="s">
        <v>1279</v>
      </c>
      <c r="K776">
        <v>2023</v>
      </c>
      <c r="L776">
        <v>891.99900000000002</v>
      </c>
      <c r="M776">
        <v>178.3998</v>
      </c>
    </row>
    <row r="777" spans="1:13">
      <c r="A777" t="s">
        <v>17</v>
      </c>
      <c r="B777">
        <v>7956</v>
      </c>
      <c r="C777" s="31">
        <v>45256</v>
      </c>
      <c r="D777" t="s">
        <v>853</v>
      </c>
      <c r="E777" t="s">
        <v>20</v>
      </c>
      <c r="F777" t="s">
        <v>15</v>
      </c>
      <c r="G777">
        <v>8</v>
      </c>
      <c r="H777">
        <v>310.24</v>
      </c>
      <c r="I777">
        <v>2481.92</v>
      </c>
      <c r="J777" t="s">
        <v>1279</v>
      </c>
      <c r="K777">
        <v>2023</v>
      </c>
      <c r="L777">
        <v>2233.7280000000001</v>
      </c>
      <c r="M777">
        <v>446.74560000000002</v>
      </c>
    </row>
    <row r="778" spans="1:13">
      <c r="A778" t="s">
        <v>17</v>
      </c>
      <c r="B778">
        <v>7966</v>
      </c>
      <c r="C778" s="31">
        <v>45195</v>
      </c>
      <c r="D778" t="s">
        <v>889</v>
      </c>
      <c r="E778" t="s">
        <v>20</v>
      </c>
      <c r="F778" t="s">
        <v>26</v>
      </c>
      <c r="G778">
        <v>3</v>
      </c>
      <c r="H778">
        <v>552.48</v>
      </c>
      <c r="I778">
        <v>1657.44</v>
      </c>
      <c r="J778" t="s">
        <v>1279</v>
      </c>
      <c r="K778">
        <v>2023</v>
      </c>
      <c r="L778">
        <v>1491.6960000000001</v>
      </c>
      <c r="M778">
        <v>298.33920000000001</v>
      </c>
    </row>
    <row r="779" spans="1:13">
      <c r="A779" t="s">
        <v>25</v>
      </c>
      <c r="B779">
        <v>7972</v>
      </c>
      <c r="C779" s="31">
        <v>45086</v>
      </c>
      <c r="D779" t="s">
        <v>943</v>
      </c>
      <c r="E779" t="s">
        <v>14</v>
      </c>
      <c r="F779" t="s">
        <v>29</v>
      </c>
      <c r="G779">
        <v>2</v>
      </c>
      <c r="H779">
        <v>302.49</v>
      </c>
      <c r="I779">
        <v>604.98</v>
      </c>
      <c r="J779" t="s">
        <v>1279</v>
      </c>
      <c r="K779">
        <v>2023</v>
      </c>
      <c r="L779">
        <v>544.48200000000008</v>
      </c>
      <c r="M779">
        <v>108.8964</v>
      </c>
    </row>
    <row r="780" spans="1:13">
      <c r="A780" t="s">
        <v>17</v>
      </c>
      <c r="B780">
        <v>7976</v>
      </c>
      <c r="C780" s="31">
        <v>45164</v>
      </c>
      <c r="D780" t="s">
        <v>967</v>
      </c>
      <c r="E780" t="s">
        <v>14</v>
      </c>
      <c r="F780" t="s">
        <v>12</v>
      </c>
      <c r="G780">
        <v>6</v>
      </c>
      <c r="H780">
        <v>378.45</v>
      </c>
      <c r="I780">
        <v>2270.6999999999998</v>
      </c>
      <c r="J780" t="s">
        <v>1279</v>
      </c>
      <c r="K780">
        <v>2023</v>
      </c>
      <c r="L780">
        <v>2043.63</v>
      </c>
      <c r="M780">
        <v>408.72599999999994</v>
      </c>
    </row>
    <row r="781" spans="1:13">
      <c r="A781" t="s">
        <v>31</v>
      </c>
      <c r="B781">
        <v>7985</v>
      </c>
      <c r="C781" s="31">
        <v>45650</v>
      </c>
      <c r="D781" t="s">
        <v>739</v>
      </c>
      <c r="E781" t="s">
        <v>14</v>
      </c>
      <c r="F781" t="s">
        <v>26</v>
      </c>
      <c r="G781">
        <v>8</v>
      </c>
      <c r="H781">
        <v>523.87</v>
      </c>
      <c r="I781">
        <v>4190.96</v>
      </c>
      <c r="J781" t="s">
        <v>1279</v>
      </c>
      <c r="K781">
        <v>2024</v>
      </c>
      <c r="L781">
        <v>3771.864</v>
      </c>
      <c r="M781">
        <v>754.37279999999998</v>
      </c>
    </row>
    <row r="782" spans="1:13">
      <c r="A782" t="s">
        <v>10</v>
      </c>
      <c r="B782">
        <v>7989</v>
      </c>
      <c r="C782" s="31">
        <v>45576</v>
      </c>
      <c r="D782" t="s">
        <v>460</v>
      </c>
      <c r="E782" t="s">
        <v>20</v>
      </c>
      <c r="F782" t="s">
        <v>26</v>
      </c>
      <c r="G782">
        <v>1</v>
      </c>
      <c r="H782">
        <v>167.95</v>
      </c>
      <c r="I782">
        <v>167.95</v>
      </c>
      <c r="J782" t="s">
        <v>1279</v>
      </c>
      <c r="K782">
        <v>2024</v>
      </c>
      <c r="L782">
        <v>151.155</v>
      </c>
      <c r="M782">
        <v>30.230999999999998</v>
      </c>
    </row>
    <row r="783" spans="1:13">
      <c r="A783" t="s">
        <v>25</v>
      </c>
      <c r="B783">
        <v>7998</v>
      </c>
      <c r="C783" s="31">
        <v>45317</v>
      </c>
      <c r="D783" t="s">
        <v>664</v>
      </c>
      <c r="E783" t="s">
        <v>11</v>
      </c>
      <c r="F783" t="s">
        <v>43</v>
      </c>
      <c r="G783">
        <v>2</v>
      </c>
      <c r="H783">
        <v>543.77</v>
      </c>
      <c r="I783">
        <v>1087.54</v>
      </c>
      <c r="J783" t="s">
        <v>1279</v>
      </c>
      <c r="K783">
        <v>2024</v>
      </c>
      <c r="L783">
        <v>978.78599999999994</v>
      </c>
      <c r="M783">
        <v>195.75719999999998</v>
      </c>
    </row>
    <row r="784" spans="1:13">
      <c r="A784" t="s">
        <v>31</v>
      </c>
      <c r="B784">
        <v>8000</v>
      </c>
      <c r="C784" s="31">
        <v>45345</v>
      </c>
      <c r="D784" t="s">
        <v>506</v>
      </c>
      <c r="E784" t="s">
        <v>11</v>
      </c>
      <c r="F784" t="s">
        <v>12</v>
      </c>
      <c r="G784">
        <v>3</v>
      </c>
      <c r="H784">
        <v>245.17</v>
      </c>
      <c r="I784">
        <v>735.51</v>
      </c>
      <c r="J784" t="s">
        <v>1279</v>
      </c>
      <c r="K784">
        <v>2024</v>
      </c>
      <c r="L784">
        <v>661.95899999999995</v>
      </c>
      <c r="M784">
        <v>132.39179999999999</v>
      </c>
    </row>
    <row r="785" spans="1:13">
      <c r="A785" t="s">
        <v>25</v>
      </c>
      <c r="B785">
        <v>8011</v>
      </c>
      <c r="C785" s="31">
        <v>45611</v>
      </c>
      <c r="D785" t="s">
        <v>654</v>
      </c>
      <c r="E785" t="s">
        <v>14</v>
      </c>
      <c r="F785" t="s">
        <v>43</v>
      </c>
      <c r="G785">
        <v>3</v>
      </c>
      <c r="H785">
        <v>927.76</v>
      </c>
      <c r="I785">
        <v>2783.28</v>
      </c>
      <c r="J785" t="s">
        <v>1279</v>
      </c>
      <c r="K785">
        <v>2024</v>
      </c>
      <c r="L785">
        <v>2504.9520000000002</v>
      </c>
      <c r="M785">
        <v>500.99040000000002</v>
      </c>
    </row>
    <row r="786" spans="1:13">
      <c r="A786" t="s">
        <v>31</v>
      </c>
      <c r="B786">
        <v>8016</v>
      </c>
      <c r="C786" s="31">
        <v>45177</v>
      </c>
      <c r="D786" t="s">
        <v>180</v>
      </c>
      <c r="E786" t="s">
        <v>20</v>
      </c>
      <c r="F786" t="s">
        <v>15</v>
      </c>
      <c r="G786">
        <v>8</v>
      </c>
      <c r="H786">
        <v>346.48</v>
      </c>
      <c r="I786">
        <v>2771.84</v>
      </c>
      <c r="J786" t="s">
        <v>1279</v>
      </c>
      <c r="K786">
        <v>2023</v>
      </c>
      <c r="L786">
        <v>2494.6560000000004</v>
      </c>
      <c r="M786">
        <v>498.93119999999999</v>
      </c>
    </row>
    <row r="787" spans="1:13">
      <c r="A787" t="s">
        <v>10</v>
      </c>
      <c r="B787">
        <v>8043</v>
      </c>
      <c r="C787" s="31">
        <v>45563</v>
      </c>
      <c r="D787" t="s">
        <v>291</v>
      </c>
      <c r="E787" t="s">
        <v>14</v>
      </c>
      <c r="F787" t="s">
        <v>21</v>
      </c>
      <c r="G787">
        <v>3</v>
      </c>
      <c r="H787">
        <v>868.62</v>
      </c>
      <c r="I787">
        <v>2605.86</v>
      </c>
      <c r="J787" t="s">
        <v>1279</v>
      </c>
      <c r="K787">
        <v>2024</v>
      </c>
      <c r="L787">
        <v>2345.2740000000003</v>
      </c>
      <c r="M787">
        <v>469.0548</v>
      </c>
    </row>
    <row r="788" spans="1:13">
      <c r="A788" t="s">
        <v>17</v>
      </c>
      <c r="B788">
        <v>8055</v>
      </c>
      <c r="C788" s="31">
        <v>45573</v>
      </c>
      <c r="D788" t="s">
        <v>796</v>
      </c>
      <c r="E788" t="s">
        <v>20</v>
      </c>
      <c r="F788" t="s">
        <v>26</v>
      </c>
      <c r="G788">
        <v>4</v>
      </c>
      <c r="H788">
        <v>920.2</v>
      </c>
      <c r="I788">
        <v>3680.8</v>
      </c>
      <c r="J788" t="s">
        <v>1279</v>
      </c>
      <c r="K788">
        <v>2024</v>
      </c>
      <c r="L788">
        <v>3312.7200000000003</v>
      </c>
      <c r="M788">
        <v>662.54399999999998</v>
      </c>
    </row>
    <row r="789" spans="1:13">
      <c r="A789" t="s">
        <v>25</v>
      </c>
      <c r="B789">
        <v>8065</v>
      </c>
      <c r="C789" s="31">
        <v>45256</v>
      </c>
      <c r="D789" t="s">
        <v>168</v>
      </c>
      <c r="E789" t="s">
        <v>20</v>
      </c>
      <c r="F789" t="s">
        <v>35</v>
      </c>
      <c r="G789">
        <v>8</v>
      </c>
      <c r="H789">
        <v>944.82</v>
      </c>
      <c r="I789">
        <v>7558.56</v>
      </c>
      <c r="J789" t="s">
        <v>1278</v>
      </c>
      <c r="K789">
        <v>2023</v>
      </c>
      <c r="L789">
        <v>6802.7040000000006</v>
      </c>
      <c r="M789">
        <v>1360.5408</v>
      </c>
    </row>
    <row r="790" spans="1:13">
      <c r="A790" t="s">
        <v>25</v>
      </c>
      <c r="B790">
        <v>8067</v>
      </c>
      <c r="C790" s="31">
        <v>45246</v>
      </c>
      <c r="D790" t="s">
        <v>807</v>
      </c>
      <c r="E790" t="s">
        <v>20</v>
      </c>
      <c r="F790" t="s">
        <v>35</v>
      </c>
      <c r="G790">
        <v>4</v>
      </c>
      <c r="H790">
        <v>807.87</v>
      </c>
      <c r="I790">
        <v>3231.48</v>
      </c>
      <c r="J790" t="s">
        <v>1279</v>
      </c>
      <c r="K790">
        <v>2023</v>
      </c>
      <c r="L790">
        <v>2908.3319999999999</v>
      </c>
      <c r="M790">
        <v>581.66639999999995</v>
      </c>
    </row>
    <row r="791" spans="1:13">
      <c r="A791" t="s">
        <v>10</v>
      </c>
      <c r="B791">
        <v>8068</v>
      </c>
      <c r="C791" s="31">
        <v>45584</v>
      </c>
      <c r="D791" t="s">
        <v>858</v>
      </c>
      <c r="E791" t="s">
        <v>14</v>
      </c>
      <c r="F791" t="s">
        <v>29</v>
      </c>
      <c r="G791">
        <v>6</v>
      </c>
      <c r="H791">
        <v>996.73</v>
      </c>
      <c r="I791">
        <v>5980.38</v>
      </c>
      <c r="J791" t="s">
        <v>1278</v>
      </c>
      <c r="K791">
        <v>2024</v>
      </c>
      <c r="L791">
        <v>5382.3420000000006</v>
      </c>
      <c r="M791">
        <v>1076.4684</v>
      </c>
    </row>
    <row r="792" spans="1:13">
      <c r="A792" t="s">
        <v>31</v>
      </c>
      <c r="B792">
        <v>8091</v>
      </c>
      <c r="C792" s="31">
        <v>45260</v>
      </c>
      <c r="D792" t="s">
        <v>282</v>
      </c>
      <c r="E792" t="s">
        <v>14</v>
      </c>
      <c r="F792" t="s">
        <v>26</v>
      </c>
      <c r="G792">
        <v>6</v>
      </c>
      <c r="H792">
        <v>826.43</v>
      </c>
      <c r="I792">
        <v>4958.58</v>
      </c>
      <c r="J792" t="s">
        <v>1279</v>
      </c>
      <c r="K792">
        <v>2023</v>
      </c>
      <c r="L792">
        <v>4462.7219999999998</v>
      </c>
      <c r="M792">
        <v>892.5444</v>
      </c>
    </row>
    <row r="793" spans="1:13">
      <c r="A793" t="s">
        <v>25</v>
      </c>
      <c r="B793">
        <v>8110</v>
      </c>
      <c r="C793" s="31">
        <v>45717</v>
      </c>
      <c r="D793" t="s">
        <v>86</v>
      </c>
      <c r="E793" t="s">
        <v>11</v>
      </c>
      <c r="F793" t="s">
        <v>21</v>
      </c>
      <c r="G793">
        <v>8</v>
      </c>
      <c r="H793">
        <v>654.91</v>
      </c>
      <c r="I793">
        <v>5239.28</v>
      </c>
      <c r="J793" t="s">
        <v>1278</v>
      </c>
      <c r="K793">
        <v>2025</v>
      </c>
      <c r="L793">
        <v>4715.3519999999999</v>
      </c>
      <c r="M793">
        <v>943.07039999999995</v>
      </c>
    </row>
    <row r="794" spans="1:13">
      <c r="A794" t="s">
        <v>31</v>
      </c>
      <c r="B794">
        <v>8116</v>
      </c>
      <c r="C794" s="31">
        <v>45118</v>
      </c>
      <c r="D794" t="s">
        <v>688</v>
      </c>
      <c r="E794" t="s">
        <v>14</v>
      </c>
      <c r="F794" t="s">
        <v>21</v>
      </c>
      <c r="G794">
        <v>5</v>
      </c>
      <c r="H794">
        <v>885.36</v>
      </c>
      <c r="I794">
        <v>4426.8</v>
      </c>
      <c r="J794" t="s">
        <v>1279</v>
      </c>
      <c r="K794">
        <v>2023</v>
      </c>
      <c r="L794">
        <v>3984.1200000000003</v>
      </c>
      <c r="M794">
        <v>796.82399999999996</v>
      </c>
    </row>
    <row r="795" spans="1:13">
      <c r="A795" t="s">
        <v>25</v>
      </c>
      <c r="B795">
        <v>8127</v>
      </c>
      <c r="C795" s="31">
        <v>45652</v>
      </c>
      <c r="D795" t="s">
        <v>144</v>
      </c>
      <c r="E795" t="s">
        <v>20</v>
      </c>
      <c r="F795" t="s">
        <v>29</v>
      </c>
      <c r="G795">
        <v>2</v>
      </c>
      <c r="H795">
        <v>193.28</v>
      </c>
      <c r="I795">
        <v>386.56</v>
      </c>
      <c r="J795" t="s">
        <v>1279</v>
      </c>
      <c r="K795">
        <v>2024</v>
      </c>
      <c r="L795">
        <v>347.904</v>
      </c>
      <c r="M795">
        <v>69.580799999999996</v>
      </c>
    </row>
    <row r="796" spans="1:13">
      <c r="A796" t="s">
        <v>31</v>
      </c>
      <c r="B796">
        <v>8132</v>
      </c>
      <c r="C796" s="31">
        <v>45465</v>
      </c>
      <c r="D796" t="s">
        <v>238</v>
      </c>
      <c r="E796" t="s">
        <v>20</v>
      </c>
      <c r="F796" t="s">
        <v>29</v>
      </c>
      <c r="G796">
        <v>9</v>
      </c>
      <c r="H796">
        <v>228.28</v>
      </c>
      <c r="I796">
        <v>2054.52</v>
      </c>
      <c r="J796" t="s">
        <v>1279</v>
      </c>
      <c r="K796">
        <v>2024</v>
      </c>
      <c r="L796">
        <v>1849.068</v>
      </c>
      <c r="M796">
        <v>369.81360000000001</v>
      </c>
    </row>
    <row r="797" spans="1:13">
      <c r="A797" t="s">
        <v>25</v>
      </c>
      <c r="B797">
        <v>8136</v>
      </c>
      <c r="C797" s="31">
        <v>45227</v>
      </c>
      <c r="D797" t="s">
        <v>857</v>
      </c>
      <c r="E797" t="s">
        <v>11</v>
      </c>
      <c r="F797" t="s">
        <v>43</v>
      </c>
      <c r="G797">
        <v>3</v>
      </c>
      <c r="H797">
        <v>514.33000000000004</v>
      </c>
      <c r="I797">
        <v>1542.99</v>
      </c>
      <c r="J797" t="s">
        <v>1279</v>
      </c>
      <c r="K797">
        <v>2023</v>
      </c>
      <c r="L797">
        <v>1388.6910000000003</v>
      </c>
      <c r="M797">
        <v>277.73820000000001</v>
      </c>
    </row>
    <row r="798" spans="1:13">
      <c r="A798" t="s">
        <v>31</v>
      </c>
      <c r="B798">
        <v>8145</v>
      </c>
      <c r="C798" s="31">
        <v>45713</v>
      </c>
      <c r="D798" t="s">
        <v>354</v>
      </c>
      <c r="E798" t="s">
        <v>14</v>
      </c>
      <c r="F798" t="s">
        <v>43</v>
      </c>
      <c r="G798">
        <v>5</v>
      </c>
      <c r="H798">
        <v>696.75</v>
      </c>
      <c r="I798">
        <v>3483.75</v>
      </c>
      <c r="J798" t="s">
        <v>1279</v>
      </c>
      <c r="K798">
        <v>2025</v>
      </c>
      <c r="L798">
        <v>3135.375</v>
      </c>
      <c r="M798">
        <v>627.07499999999993</v>
      </c>
    </row>
    <row r="799" spans="1:13">
      <c r="A799" t="s">
        <v>10</v>
      </c>
      <c r="B799">
        <v>8163</v>
      </c>
      <c r="C799" s="31">
        <v>45705</v>
      </c>
      <c r="D799" t="s">
        <v>921</v>
      </c>
      <c r="E799" t="s">
        <v>14</v>
      </c>
      <c r="F799" t="s">
        <v>29</v>
      </c>
      <c r="G799">
        <v>4</v>
      </c>
      <c r="H799">
        <v>517.1</v>
      </c>
      <c r="I799">
        <v>2068.4</v>
      </c>
      <c r="J799" t="s">
        <v>1279</v>
      </c>
      <c r="K799">
        <v>2025</v>
      </c>
      <c r="L799">
        <v>1861.5600000000002</v>
      </c>
      <c r="M799">
        <v>372.31200000000001</v>
      </c>
    </row>
    <row r="800" spans="1:13">
      <c r="A800" t="s">
        <v>31</v>
      </c>
      <c r="B800">
        <v>8168</v>
      </c>
      <c r="C800" s="31">
        <v>45190</v>
      </c>
      <c r="D800" t="s">
        <v>622</v>
      </c>
      <c r="E800" t="s">
        <v>11</v>
      </c>
      <c r="F800" t="s">
        <v>29</v>
      </c>
      <c r="G800">
        <v>8</v>
      </c>
      <c r="H800">
        <v>698.51</v>
      </c>
      <c r="I800">
        <v>5588.08</v>
      </c>
      <c r="J800" t="s">
        <v>1278</v>
      </c>
      <c r="K800">
        <v>2023</v>
      </c>
      <c r="L800">
        <v>5029.2719999999999</v>
      </c>
      <c r="M800">
        <v>1005.8543999999999</v>
      </c>
    </row>
    <row r="801" spans="1:13">
      <c r="A801" t="s">
        <v>10</v>
      </c>
      <c r="B801">
        <v>8175</v>
      </c>
      <c r="C801" s="31">
        <v>45697</v>
      </c>
      <c r="D801" t="s">
        <v>588</v>
      </c>
      <c r="E801" t="s">
        <v>14</v>
      </c>
      <c r="F801" t="s">
        <v>35</v>
      </c>
      <c r="G801">
        <v>1</v>
      </c>
      <c r="H801">
        <v>574.9</v>
      </c>
      <c r="I801">
        <v>574.9</v>
      </c>
      <c r="J801" t="s">
        <v>1279</v>
      </c>
      <c r="K801">
        <v>2025</v>
      </c>
      <c r="L801">
        <v>517.41</v>
      </c>
      <c r="M801">
        <v>103.48199999999999</v>
      </c>
    </row>
    <row r="802" spans="1:13">
      <c r="A802" t="s">
        <v>25</v>
      </c>
      <c r="B802">
        <v>8180</v>
      </c>
      <c r="C802" s="31">
        <v>45498</v>
      </c>
      <c r="D802" t="s">
        <v>981</v>
      </c>
      <c r="E802" t="s">
        <v>11</v>
      </c>
      <c r="F802" t="s">
        <v>26</v>
      </c>
      <c r="G802">
        <v>2</v>
      </c>
      <c r="H802">
        <v>259.72000000000003</v>
      </c>
      <c r="I802">
        <v>519.44000000000005</v>
      </c>
      <c r="J802" t="s">
        <v>1279</v>
      </c>
      <c r="K802">
        <v>2024</v>
      </c>
      <c r="L802">
        <v>467.49600000000004</v>
      </c>
      <c r="M802">
        <v>93.499200000000002</v>
      </c>
    </row>
    <row r="803" spans="1:13">
      <c r="A803" t="s">
        <v>25</v>
      </c>
      <c r="B803">
        <v>8203</v>
      </c>
      <c r="C803" s="31">
        <v>45281</v>
      </c>
      <c r="D803" t="s">
        <v>360</v>
      </c>
      <c r="E803" t="s">
        <v>11</v>
      </c>
      <c r="F803" t="s">
        <v>18</v>
      </c>
      <c r="G803">
        <v>3</v>
      </c>
      <c r="H803">
        <v>951.35</v>
      </c>
      <c r="I803">
        <v>2854.05</v>
      </c>
      <c r="J803" t="s">
        <v>1279</v>
      </c>
      <c r="K803">
        <v>2023</v>
      </c>
      <c r="L803">
        <v>2568.645</v>
      </c>
      <c r="M803">
        <v>513.72900000000004</v>
      </c>
    </row>
    <row r="804" spans="1:13">
      <c r="A804" t="s">
        <v>25</v>
      </c>
      <c r="B804">
        <v>8209</v>
      </c>
      <c r="C804" s="31">
        <v>45199</v>
      </c>
      <c r="D804" t="s">
        <v>735</v>
      </c>
      <c r="E804" t="s">
        <v>11</v>
      </c>
      <c r="F804" t="s">
        <v>18</v>
      </c>
      <c r="G804">
        <v>2</v>
      </c>
      <c r="H804">
        <v>330.14</v>
      </c>
      <c r="I804">
        <v>660.28</v>
      </c>
      <c r="J804" t="s">
        <v>1279</v>
      </c>
      <c r="K804">
        <v>2023</v>
      </c>
      <c r="L804">
        <v>594.25199999999995</v>
      </c>
      <c r="M804">
        <v>118.85039999999999</v>
      </c>
    </row>
    <row r="805" spans="1:13">
      <c r="A805" t="s">
        <v>17</v>
      </c>
      <c r="B805">
        <v>8217</v>
      </c>
      <c r="C805" s="31">
        <v>45070</v>
      </c>
      <c r="D805" t="s">
        <v>648</v>
      </c>
      <c r="E805" t="s">
        <v>20</v>
      </c>
      <c r="F805" t="s">
        <v>12</v>
      </c>
      <c r="G805">
        <v>4</v>
      </c>
      <c r="H805">
        <v>28.05</v>
      </c>
      <c r="I805">
        <v>112.2</v>
      </c>
      <c r="J805" t="s">
        <v>1279</v>
      </c>
      <c r="K805">
        <v>2023</v>
      </c>
      <c r="L805">
        <v>100.98</v>
      </c>
      <c r="M805">
        <v>20.196000000000002</v>
      </c>
    </row>
    <row r="806" spans="1:13">
      <c r="A806" t="s">
        <v>31</v>
      </c>
      <c r="B806">
        <v>8219</v>
      </c>
      <c r="C806" s="31">
        <v>45343</v>
      </c>
      <c r="D806" t="s">
        <v>544</v>
      </c>
      <c r="E806" t="s">
        <v>20</v>
      </c>
      <c r="F806" t="s">
        <v>15</v>
      </c>
      <c r="G806">
        <v>4</v>
      </c>
      <c r="H806">
        <v>589.5</v>
      </c>
      <c r="I806">
        <v>2358</v>
      </c>
      <c r="J806" t="s">
        <v>1279</v>
      </c>
      <c r="K806">
        <v>2024</v>
      </c>
      <c r="L806">
        <v>2122.2000000000003</v>
      </c>
      <c r="M806">
        <v>424.44</v>
      </c>
    </row>
    <row r="807" spans="1:13">
      <c r="A807" t="s">
        <v>17</v>
      </c>
      <c r="B807">
        <v>8226</v>
      </c>
      <c r="C807" s="31">
        <v>45690</v>
      </c>
      <c r="D807" t="s">
        <v>265</v>
      </c>
      <c r="E807" t="s">
        <v>14</v>
      </c>
      <c r="F807" t="s">
        <v>35</v>
      </c>
      <c r="G807">
        <v>5</v>
      </c>
      <c r="H807">
        <v>667.17</v>
      </c>
      <c r="I807">
        <v>3335.85</v>
      </c>
      <c r="J807" t="s">
        <v>1279</v>
      </c>
      <c r="K807">
        <v>2025</v>
      </c>
      <c r="L807">
        <v>3002.2649999999999</v>
      </c>
      <c r="M807">
        <v>600.45299999999997</v>
      </c>
    </row>
    <row r="808" spans="1:13">
      <c r="A808" t="s">
        <v>17</v>
      </c>
      <c r="B808">
        <v>8228</v>
      </c>
      <c r="C808" s="31">
        <v>45257</v>
      </c>
      <c r="D808" t="s">
        <v>992</v>
      </c>
      <c r="E808" t="s">
        <v>20</v>
      </c>
      <c r="F808" t="s">
        <v>43</v>
      </c>
      <c r="G808">
        <v>7</v>
      </c>
      <c r="H808">
        <v>52.74</v>
      </c>
      <c r="I808">
        <v>369.18</v>
      </c>
      <c r="J808" t="s">
        <v>1279</v>
      </c>
      <c r="K808">
        <v>2023</v>
      </c>
      <c r="L808">
        <v>332.262</v>
      </c>
      <c r="M808">
        <v>66.452399999999997</v>
      </c>
    </row>
    <row r="809" spans="1:13">
      <c r="A809" t="s">
        <v>17</v>
      </c>
      <c r="B809">
        <v>8231</v>
      </c>
      <c r="C809" s="31">
        <v>45440</v>
      </c>
      <c r="D809" t="s">
        <v>720</v>
      </c>
      <c r="E809" t="s">
        <v>11</v>
      </c>
      <c r="F809" t="s">
        <v>29</v>
      </c>
      <c r="G809">
        <v>9</v>
      </c>
      <c r="H809">
        <v>698.19</v>
      </c>
      <c r="I809">
        <v>6283.7100000000009</v>
      </c>
      <c r="J809" t="s">
        <v>1278</v>
      </c>
      <c r="K809">
        <v>2024</v>
      </c>
      <c r="L809">
        <v>5655.3390000000009</v>
      </c>
      <c r="M809">
        <v>1131.0678</v>
      </c>
    </row>
    <row r="810" spans="1:13">
      <c r="A810" t="s">
        <v>31</v>
      </c>
      <c r="B810">
        <v>8233</v>
      </c>
      <c r="C810" s="31">
        <v>45500</v>
      </c>
      <c r="D810" t="s">
        <v>309</v>
      </c>
      <c r="E810" t="s">
        <v>14</v>
      </c>
      <c r="F810" t="s">
        <v>29</v>
      </c>
      <c r="G810">
        <v>1</v>
      </c>
      <c r="H810">
        <v>512.39</v>
      </c>
      <c r="I810">
        <v>512.39</v>
      </c>
      <c r="J810" t="s">
        <v>1279</v>
      </c>
      <c r="K810">
        <v>2024</v>
      </c>
      <c r="L810">
        <v>461.15100000000001</v>
      </c>
      <c r="M810">
        <v>92.230199999999996</v>
      </c>
    </row>
    <row r="811" spans="1:13">
      <c r="A811" t="s">
        <v>10</v>
      </c>
      <c r="B811">
        <v>8236</v>
      </c>
      <c r="C811" s="31">
        <v>45140</v>
      </c>
      <c r="D811" t="s">
        <v>979</v>
      </c>
      <c r="E811" t="s">
        <v>14</v>
      </c>
      <c r="F811" t="s">
        <v>12</v>
      </c>
      <c r="G811">
        <v>1</v>
      </c>
      <c r="H811">
        <v>848.05</v>
      </c>
      <c r="I811">
        <v>848.05</v>
      </c>
      <c r="J811" t="s">
        <v>1279</v>
      </c>
      <c r="K811">
        <v>2023</v>
      </c>
      <c r="L811">
        <v>763.245</v>
      </c>
      <c r="M811">
        <v>152.64899999999997</v>
      </c>
    </row>
    <row r="812" spans="1:13">
      <c r="A812" t="s">
        <v>25</v>
      </c>
      <c r="B812">
        <v>8251</v>
      </c>
      <c r="C812" s="31">
        <v>45326</v>
      </c>
      <c r="D812" t="s">
        <v>684</v>
      </c>
      <c r="E812" t="s">
        <v>20</v>
      </c>
      <c r="F812" t="s">
        <v>12</v>
      </c>
      <c r="G812">
        <v>5</v>
      </c>
      <c r="H812">
        <v>636.82000000000005</v>
      </c>
      <c r="I812">
        <v>3184.1</v>
      </c>
      <c r="J812" t="s">
        <v>1279</v>
      </c>
      <c r="K812">
        <v>2024</v>
      </c>
      <c r="L812">
        <v>2865.69</v>
      </c>
      <c r="M812">
        <v>573.13799999999992</v>
      </c>
    </row>
    <row r="813" spans="1:13">
      <c r="A813" t="s">
        <v>25</v>
      </c>
      <c r="B813">
        <v>8260</v>
      </c>
      <c r="C813" s="31">
        <v>45262</v>
      </c>
      <c r="D813" t="s">
        <v>813</v>
      </c>
      <c r="E813" t="s">
        <v>11</v>
      </c>
      <c r="F813" t="s">
        <v>21</v>
      </c>
      <c r="G813">
        <v>6</v>
      </c>
      <c r="H813">
        <v>352.64</v>
      </c>
      <c r="I813">
        <v>2115.84</v>
      </c>
      <c r="J813" t="s">
        <v>1279</v>
      </c>
      <c r="K813">
        <v>2023</v>
      </c>
      <c r="L813">
        <v>1904.2559999999999</v>
      </c>
      <c r="M813">
        <v>380.85120000000001</v>
      </c>
    </row>
    <row r="814" spans="1:13">
      <c r="A814" t="s">
        <v>31</v>
      </c>
      <c r="B814">
        <v>8282</v>
      </c>
      <c r="C814" s="31">
        <v>45524</v>
      </c>
      <c r="D814" t="s">
        <v>670</v>
      </c>
      <c r="E814" t="s">
        <v>11</v>
      </c>
      <c r="F814" t="s">
        <v>29</v>
      </c>
      <c r="G814">
        <v>7</v>
      </c>
      <c r="H814">
        <v>130.66999999999999</v>
      </c>
      <c r="I814">
        <v>914.68999999999994</v>
      </c>
      <c r="J814" t="s">
        <v>1279</v>
      </c>
      <c r="K814">
        <v>2024</v>
      </c>
      <c r="L814">
        <v>823.221</v>
      </c>
      <c r="M814">
        <v>164.64419999999998</v>
      </c>
    </row>
    <row r="815" spans="1:13">
      <c r="A815" t="s">
        <v>10</v>
      </c>
      <c r="B815">
        <v>8283</v>
      </c>
      <c r="C815" s="31">
        <v>45493</v>
      </c>
      <c r="D815" t="s">
        <v>998</v>
      </c>
      <c r="E815" t="s">
        <v>20</v>
      </c>
      <c r="F815" t="s">
        <v>43</v>
      </c>
      <c r="G815">
        <v>7</v>
      </c>
      <c r="H815">
        <v>510.79</v>
      </c>
      <c r="I815">
        <v>3575.53</v>
      </c>
      <c r="J815" t="s">
        <v>1279</v>
      </c>
      <c r="K815">
        <v>2024</v>
      </c>
      <c r="L815">
        <v>3217.9769999999999</v>
      </c>
      <c r="M815">
        <v>643.59540000000004</v>
      </c>
    </row>
    <row r="816" spans="1:13">
      <c r="A816" t="s">
        <v>25</v>
      </c>
      <c r="B816">
        <v>8288</v>
      </c>
      <c r="C816" s="31">
        <v>45627</v>
      </c>
      <c r="D816" t="s">
        <v>474</v>
      </c>
      <c r="E816" t="s">
        <v>11</v>
      </c>
      <c r="F816" t="s">
        <v>15</v>
      </c>
      <c r="G816">
        <v>9</v>
      </c>
      <c r="H816">
        <v>653.82000000000005</v>
      </c>
      <c r="I816">
        <v>5884.38</v>
      </c>
      <c r="J816" t="s">
        <v>1278</v>
      </c>
      <c r="K816">
        <v>2024</v>
      </c>
      <c r="L816">
        <v>5295.9420000000009</v>
      </c>
      <c r="M816">
        <v>1059.1884</v>
      </c>
    </row>
    <row r="817" spans="1:13">
      <c r="A817" t="s">
        <v>17</v>
      </c>
      <c r="B817">
        <v>8292</v>
      </c>
      <c r="C817" s="31">
        <v>45510</v>
      </c>
      <c r="D817" t="s">
        <v>23</v>
      </c>
      <c r="E817" t="s">
        <v>14</v>
      </c>
      <c r="F817" t="s">
        <v>21</v>
      </c>
      <c r="G817">
        <v>3</v>
      </c>
      <c r="H817">
        <v>186.76</v>
      </c>
      <c r="I817">
        <v>560.28</v>
      </c>
      <c r="J817" t="s">
        <v>1279</v>
      </c>
      <c r="K817">
        <v>2024</v>
      </c>
      <c r="L817">
        <v>504.25200000000001</v>
      </c>
      <c r="M817">
        <v>100.85039999999999</v>
      </c>
    </row>
    <row r="818" spans="1:13">
      <c r="A818" t="s">
        <v>17</v>
      </c>
      <c r="B818">
        <v>8297</v>
      </c>
      <c r="C818" s="31">
        <v>45748</v>
      </c>
      <c r="D818" t="s">
        <v>910</v>
      </c>
      <c r="E818" t="s">
        <v>20</v>
      </c>
      <c r="F818" t="s">
        <v>26</v>
      </c>
      <c r="G818">
        <v>1</v>
      </c>
      <c r="H818">
        <v>902.74</v>
      </c>
      <c r="I818">
        <v>902.74</v>
      </c>
      <c r="J818" t="s">
        <v>1279</v>
      </c>
      <c r="K818">
        <v>2025</v>
      </c>
      <c r="L818">
        <v>812.46600000000001</v>
      </c>
      <c r="M818">
        <v>162.4932</v>
      </c>
    </row>
    <row r="819" spans="1:13">
      <c r="A819" t="s">
        <v>31</v>
      </c>
      <c r="B819">
        <v>8318</v>
      </c>
      <c r="C819" s="31">
        <v>45110</v>
      </c>
      <c r="D819" t="s">
        <v>859</v>
      </c>
      <c r="E819" t="s">
        <v>11</v>
      </c>
      <c r="F819" t="s">
        <v>15</v>
      </c>
      <c r="G819">
        <v>6</v>
      </c>
      <c r="H819">
        <v>815.83</v>
      </c>
      <c r="I819">
        <v>4894.9799999999996</v>
      </c>
      <c r="J819" t="s">
        <v>1279</v>
      </c>
      <c r="K819">
        <v>2023</v>
      </c>
      <c r="L819">
        <v>4405.482</v>
      </c>
      <c r="M819">
        <v>881.0963999999999</v>
      </c>
    </row>
    <row r="820" spans="1:13">
      <c r="A820" t="s">
        <v>25</v>
      </c>
      <c r="B820">
        <v>8340</v>
      </c>
      <c r="C820" s="31">
        <v>45437</v>
      </c>
      <c r="D820" t="s">
        <v>482</v>
      </c>
      <c r="E820" t="s">
        <v>11</v>
      </c>
      <c r="F820" t="s">
        <v>15</v>
      </c>
      <c r="G820">
        <v>3</v>
      </c>
      <c r="H820">
        <v>729.9</v>
      </c>
      <c r="I820">
        <v>2189.6999999999998</v>
      </c>
      <c r="J820" t="s">
        <v>1279</v>
      </c>
      <c r="K820">
        <v>2024</v>
      </c>
      <c r="L820">
        <v>1970.73</v>
      </c>
      <c r="M820">
        <v>394.14599999999996</v>
      </c>
    </row>
    <row r="821" spans="1:13">
      <c r="A821" t="s">
        <v>17</v>
      </c>
      <c r="B821">
        <v>8349</v>
      </c>
      <c r="C821" s="31">
        <v>45082</v>
      </c>
      <c r="D821" t="s">
        <v>717</v>
      </c>
      <c r="E821" t="s">
        <v>11</v>
      </c>
      <c r="F821" t="s">
        <v>18</v>
      </c>
      <c r="G821">
        <v>2</v>
      </c>
      <c r="H821">
        <v>598.53</v>
      </c>
      <c r="I821">
        <v>1197.06</v>
      </c>
      <c r="J821" t="s">
        <v>1279</v>
      </c>
      <c r="K821">
        <v>2023</v>
      </c>
      <c r="L821">
        <v>1077.354</v>
      </c>
      <c r="M821">
        <v>215.47079999999997</v>
      </c>
    </row>
    <row r="822" spans="1:13">
      <c r="A822" t="s">
        <v>25</v>
      </c>
      <c r="B822">
        <v>8358</v>
      </c>
      <c r="C822" s="31">
        <v>45551</v>
      </c>
      <c r="D822" t="s">
        <v>201</v>
      </c>
      <c r="E822" t="s">
        <v>20</v>
      </c>
      <c r="F822" t="s">
        <v>29</v>
      </c>
      <c r="G822">
        <v>5</v>
      </c>
      <c r="H822">
        <v>407.91</v>
      </c>
      <c r="I822">
        <v>2039.55</v>
      </c>
      <c r="J822" t="s">
        <v>1279</v>
      </c>
      <c r="K822">
        <v>2024</v>
      </c>
      <c r="L822">
        <v>1835.5950000000003</v>
      </c>
      <c r="M822">
        <v>367.11899999999997</v>
      </c>
    </row>
    <row r="823" spans="1:13">
      <c r="A823" t="s">
        <v>31</v>
      </c>
      <c r="B823">
        <v>8362</v>
      </c>
      <c r="C823" s="31">
        <v>45604</v>
      </c>
      <c r="D823" t="s">
        <v>550</v>
      </c>
      <c r="E823" t="s">
        <v>20</v>
      </c>
      <c r="F823" t="s">
        <v>26</v>
      </c>
      <c r="G823">
        <v>5</v>
      </c>
      <c r="H823">
        <v>535.86</v>
      </c>
      <c r="I823">
        <v>2679.3</v>
      </c>
      <c r="J823" t="s">
        <v>1279</v>
      </c>
      <c r="K823">
        <v>2024</v>
      </c>
      <c r="L823">
        <v>2411.37</v>
      </c>
      <c r="M823">
        <v>482.274</v>
      </c>
    </row>
    <row r="824" spans="1:13">
      <c r="A824" t="s">
        <v>17</v>
      </c>
      <c r="B824">
        <v>8364</v>
      </c>
      <c r="C824" s="31">
        <v>45366</v>
      </c>
      <c r="D824" t="s">
        <v>763</v>
      </c>
      <c r="E824" t="s">
        <v>20</v>
      </c>
      <c r="F824" t="s">
        <v>21</v>
      </c>
      <c r="G824">
        <v>7</v>
      </c>
      <c r="H824">
        <v>455.87</v>
      </c>
      <c r="I824">
        <v>3191.09</v>
      </c>
      <c r="J824" t="s">
        <v>1279</v>
      </c>
      <c r="K824">
        <v>2024</v>
      </c>
      <c r="L824">
        <v>2871.9810000000002</v>
      </c>
      <c r="M824">
        <v>574.39620000000002</v>
      </c>
    </row>
    <row r="825" spans="1:13">
      <c r="A825" t="s">
        <v>25</v>
      </c>
      <c r="B825">
        <v>8370</v>
      </c>
      <c r="C825" s="31">
        <v>45376</v>
      </c>
      <c r="D825" t="s">
        <v>869</v>
      </c>
      <c r="E825" t="s">
        <v>14</v>
      </c>
      <c r="F825" t="s">
        <v>12</v>
      </c>
      <c r="G825">
        <v>6</v>
      </c>
      <c r="H825">
        <v>374.08</v>
      </c>
      <c r="I825">
        <v>2244.48</v>
      </c>
      <c r="J825" t="s">
        <v>1279</v>
      </c>
      <c r="K825">
        <v>2024</v>
      </c>
      <c r="L825">
        <v>2020.0319999999997</v>
      </c>
      <c r="M825">
        <v>404.00639999999999</v>
      </c>
    </row>
    <row r="826" spans="1:13">
      <c r="A826" t="s">
        <v>10</v>
      </c>
      <c r="B826">
        <v>8391</v>
      </c>
      <c r="C826" s="31">
        <v>45551</v>
      </c>
      <c r="D826" t="s">
        <v>217</v>
      </c>
      <c r="E826" t="s">
        <v>14</v>
      </c>
      <c r="F826" t="s">
        <v>26</v>
      </c>
      <c r="G826">
        <v>9</v>
      </c>
      <c r="H826">
        <v>987.85</v>
      </c>
      <c r="I826">
        <v>8890.65</v>
      </c>
      <c r="J826" t="s">
        <v>1278</v>
      </c>
      <c r="K826">
        <v>2024</v>
      </c>
      <c r="L826">
        <v>8001.5850000000009</v>
      </c>
      <c r="M826">
        <v>1600.3169999999998</v>
      </c>
    </row>
    <row r="827" spans="1:13">
      <c r="A827" t="s">
        <v>25</v>
      </c>
      <c r="B827">
        <v>8412</v>
      </c>
      <c r="C827" s="31">
        <v>45025</v>
      </c>
      <c r="D827" t="s">
        <v>113</v>
      </c>
      <c r="E827" t="s">
        <v>20</v>
      </c>
      <c r="F827" t="s">
        <v>26</v>
      </c>
      <c r="G827">
        <v>2</v>
      </c>
      <c r="H827">
        <v>481.29</v>
      </c>
      <c r="I827">
        <v>962.58</v>
      </c>
      <c r="J827" t="s">
        <v>1279</v>
      </c>
      <c r="K827">
        <v>2023</v>
      </c>
      <c r="L827">
        <v>866.322</v>
      </c>
      <c r="M827">
        <v>173.26439999999999</v>
      </c>
    </row>
    <row r="828" spans="1:13">
      <c r="A828" t="s">
        <v>25</v>
      </c>
      <c r="B828">
        <v>8413</v>
      </c>
      <c r="C828" s="31">
        <v>45094</v>
      </c>
      <c r="D828" t="s">
        <v>271</v>
      </c>
      <c r="E828" t="s">
        <v>14</v>
      </c>
      <c r="F828" t="s">
        <v>15</v>
      </c>
      <c r="G828">
        <v>8</v>
      </c>
      <c r="H828">
        <v>267.16000000000003</v>
      </c>
      <c r="I828">
        <v>2137.2800000000002</v>
      </c>
      <c r="J828" t="s">
        <v>1279</v>
      </c>
      <c r="K828">
        <v>2023</v>
      </c>
      <c r="L828">
        <v>1923.5520000000001</v>
      </c>
      <c r="M828">
        <v>384.71040000000005</v>
      </c>
    </row>
    <row r="829" spans="1:13">
      <c r="A829" t="s">
        <v>31</v>
      </c>
      <c r="B829">
        <v>8419</v>
      </c>
      <c r="C829" s="31">
        <v>45741</v>
      </c>
      <c r="D829" t="s">
        <v>843</v>
      </c>
      <c r="E829" t="s">
        <v>20</v>
      </c>
      <c r="F829" t="s">
        <v>15</v>
      </c>
      <c r="G829">
        <v>3</v>
      </c>
      <c r="H829">
        <v>70.739999999999995</v>
      </c>
      <c r="I829">
        <v>212.22</v>
      </c>
      <c r="J829" t="s">
        <v>1279</v>
      </c>
      <c r="K829">
        <v>2025</v>
      </c>
      <c r="L829">
        <v>190.99799999999999</v>
      </c>
      <c r="M829">
        <v>38.199599999999997</v>
      </c>
    </row>
    <row r="830" spans="1:13">
      <c r="A830" t="s">
        <v>10</v>
      </c>
      <c r="B830">
        <v>8422</v>
      </c>
      <c r="C830" s="31">
        <v>45651</v>
      </c>
      <c r="D830" t="s">
        <v>681</v>
      </c>
      <c r="E830" t="s">
        <v>11</v>
      </c>
      <c r="F830" t="s">
        <v>12</v>
      </c>
      <c r="G830">
        <v>2</v>
      </c>
      <c r="H830">
        <v>807.93</v>
      </c>
      <c r="I830">
        <v>1615.86</v>
      </c>
      <c r="J830" t="s">
        <v>1279</v>
      </c>
      <c r="K830">
        <v>2024</v>
      </c>
      <c r="L830">
        <v>1454.2739999999999</v>
      </c>
      <c r="M830">
        <v>290.85479999999995</v>
      </c>
    </row>
    <row r="831" spans="1:13">
      <c r="A831" t="s">
        <v>31</v>
      </c>
      <c r="B831">
        <v>8426</v>
      </c>
      <c r="C831" s="31">
        <v>45603</v>
      </c>
      <c r="D831" t="s">
        <v>587</v>
      </c>
      <c r="E831" t="s">
        <v>20</v>
      </c>
      <c r="F831" t="s">
        <v>15</v>
      </c>
      <c r="G831">
        <v>2</v>
      </c>
      <c r="H831">
        <v>870.22</v>
      </c>
      <c r="I831">
        <v>1740.44</v>
      </c>
      <c r="J831" t="s">
        <v>1279</v>
      </c>
      <c r="K831">
        <v>2024</v>
      </c>
      <c r="L831">
        <v>1566.3960000000002</v>
      </c>
      <c r="M831">
        <v>313.2792</v>
      </c>
    </row>
    <row r="832" spans="1:13">
      <c r="A832" t="s">
        <v>17</v>
      </c>
      <c r="B832">
        <v>8433</v>
      </c>
      <c r="C832" s="31">
        <v>45211</v>
      </c>
      <c r="D832" t="s">
        <v>603</v>
      </c>
      <c r="E832" t="s">
        <v>11</v>
      </c>
      <c r="F832" t="s">
        <v>12</v>
      </c>
      <c r="G832">
        <v>5</v>
      </c>
      <c r="H832">
        <v>872.05</v>
      </c>
      <c r="I832">
        <v>4360.25</v>
      </c>
      <c r="J832" t="s">
        <v>1279</v>
      </c>
      <c r="K832">
        <v>2023</v>
      </c>
      <c r="L832">
        <v>3924.2250000000004</v>
      </c>
      <c r="M832">
        <v>784.84500000000003</v>
      </c>
    </row>
    <row r="833" spans="1:13">
      <c r="A833" t="s">
        <v>17</v>
      </c>
      <c r="B833">
        <v>8434</v>
      </c>
      <c r="C833" s="31">
        <v>45691</v>
      </c>
      <c r="D833" t="s">
        <v>803</v>
      </c>
      <c r="E833" t="s">
        <v>14</v>
      </c>
      <c r="F833" t="s">
        <v>35</v>
      </c>
      <c r="G833">
        <v>7</v>
      </c>
      <c r="H833">
        <v>819.28</v>
      </c>
      <c r="I833">
        <v>5734.96</v>
      </c>
      <c r="J833" t="s">
        <v>1278</v>
      </c>
      <c r="K833">
        <v>2025</v>
      </c>
      <c r="L833">
        <v>5161.4639999999999</v>
      </c>
      <c r="M833">
        <v>1032.2927999999999</v>
      </c>
    </row>
    <row r="834" spans="1:13">
      <c r="A834" t="s">
        <v>17</v>
      </c>
      <c r="B834">
        <v>8440</v>
      </c>
      <c r="C834" s="31">
        <v>45268</v>
      </c>
      <c r="D834" t="s">
        <v>65</v>
      </c>
      <c r="E834" t="s">
        <v>14</v>
      </c>
      <c r="F834" t="s">
        <v>26</v>
      </c>
      <c r="G834">
        <v>2</v>
      </c>
      <c r="H834">
        <v>492.56</v>
      </c>
      <c r="I834">
        <v>985.12</v>
      </c>
      <c r="J834" t="s">
        <v>1279</v>
      </c>
      <c r="K834">
        <v>2023</v>
      </c>
      <c r="L834">
        <v>886.60800000000006</v>
      </c>
      <c r="M834">
        <v>177.32159999999999</v>
      </c>
    </row>
    <row r="835" spans="1:13">
      <c r="A835" t="s">
        <v>25</v>
      </c>
      <c r="B835">
        <v>8444</v>
      </c>
      <c r="C835" s="31">
        <v>45045</v>
      </c>
      <c r="D835" t="s">
        <v>480</v>
      </c>
      <c r="E835" t="s">
        <v>14</v>
      </c>
      <c r="F835" t="s">
        <v>35</v>
      </c>
      <c r="G835">
        <v>5</v>
      </c>
      <c r="H835">
        <v>468</v>
      </c>
      <c r="I835">
        <v>2340</v>
      </c>
      <c r="J835" t="s">
        <v>1279</v>
      </c>
      <c r="K835">
        <v>2023</v>
      </c>
      <c r="L835">
        <v>2106</v>
      </c>
      <c r="M835">
        <v>421.2</v>
      </c>
    </row>
    <row r="836" spans="1:13">
      <c r="A836" t="s">
        <v>31</v>
      </c>
      <c r="B836">
        <v>8459</v>
      </c>
      <c r="C836" s="31">
        <v>45445</v>
      </c>
      <c r="D836" t="s">
        <v>794</v>
      </c>
      <c r="E836" t="s">
        <v>14</v>
      </c>
      <c r="F836" t="s">
        <v>21</v>
      </c>
      <c r="G836">
        <v>6</v>
      </c>
      <c r="H836">
        <v>604.59</v>
      </c>
      <c r="I836">
        <v>3627.54</v>
      </c>
      <c r="J836" t="s">
        <v>1279</v>
      </c>
      <c r="K836">
        <v>2024</v>
      </c>
      <c r="L836">
        <v>3264.7860000000005</v>
      </c>
      <c r="M836">
        <v>652.95719999999994</v>
      </c>
    </row>
    <row r="837" spans="1:13">
      <c r="A837" t="s">
        <v>31</v>
      </c>
      <c r="B837">
        <v>8469</v>
      </c>
      <c r="C837" s="31">
        <v>45075</v>
      </c>
      <c r="D837" t="s">
        <v>592</v>
      </c>
      <c r="E837" t="s">
        <v>20</v>
      </c>
      <c r="F837" t="s">
        <v>18</v>
      </c>
      <c r="G837">
        <v>1</v>
      </c>
      <c r="H837">
        <v>679.75</v>
      </c>
      <c r="I837">
        <v>679.75</v>
      </c>
      <c r="J837" t="s">
        <v>1279</v>
      </c>
      <c r="K837">
        <v>2023</v>
      </c>
      <c r="L837">
        <v>611.77499999999998</v>
      </c>
      <c r="M837">
        <v>122.35499999999999</v>
      </c>
    </row>
    <row r="838" spans="1:13">
      <c r="A838" t="s">
        <v>10</v>
      </c>
      <c r="B838">
        <v>8477</v>
      </c>
      <c r="C838" s="31">
        <v>45068</v>
      </c>
      <c r="D838" t="s">
        <v>202</v>
      </c>
      <c r="E838" t="s">
        <v>20</v>
      </c>
      <c r="F838" t="s">
        <v>12</v>
      </c>
      <c r="G838">
        <v>4</v>
      </c>
      <c r="H838">
        <v>485.08</v>
      </c>
      <c r="I838">
        <v>1940.32</v>
      </c>
      <c r="J838" t="s">
        <v>1279</v>
      </c>
      <c r="K838">
        <v>2023</v>
      </c>
      <c r="L838">
        <v>1746.288</v>
      </c>
      <c r="M838">
        <v>349.25759999999997</v>
      </c>
    </row>
    <row r="839" spans="1:13">
      <c r="A839" t="s">
        <v>10</v>
      </c>
      <c r="B839">
        <v>8480</v>
      </c>
      <c r="C839" s="31">
        <v>45219</v>
      </c>
      <c r="D839" t="s">
        <v>55</v>
      </c>
      <c r="E839" t="s">
        <v>11</v>
      </c>
      <c r="F839" t="s">
        <v>29</v>
      </c>
      <c r="G839">
        <v>4</v>
      </c>
      <c r="H839">
        <v>944.18</v>
      </c>
      <c r="I839">
        <v>3776.72</v>
      </c>
      <c r="J839" t="s">
        <v>1279</v>
      </c>
      <c r="K839">
        <v>2023</v>
      </c>
      <c r="L839">
        <v>3399.0479999999998</v>
      </c>
      <c r="M839">
        <v>679.80959999999993</v>
      </c>
    </row>
    <row r="840" spans="1:13">
      <c r="A840" t="s">
        <v>10</v>
      </c>
      <c r="B840">
        <v>8483</v>
      </c>
      <c r="C840" s="31">
        <v>45484</v>
      </c>
      <c r="D840" t="s">
        <v>97</v>
      </c>
      <c r="E840" t="s">
        <v>11</v>
      </c>
      <c r="F840" t="s">
        <v>18</v>
      </c>
      <c r="G840">
        <v>8</v>
      </c>
      <c r="H840">
        <v>915.27</v>
      </c>
      <c r="I840">
        <v>7322.16</v>
      </c>
      <c r="J840" t="s">
        <v>1278</v>
      </c>
      <c r="K840">
        <v>2024</v>
      </c>
      <c r="L840">
        <v>6589.9440000000004</v>
      </c>
      <c r="M840">
        <v>1317.9887999999999</v>
      </c>
    </row>
    <row r="841" spans="1:13">
      <c r="A841" t="s">
        <v>10</v>
      </c>
      <c r="B841">
        <v>8489</v>
      </c>
      <c r="C841" s="31">
        <v>45380</v>
      </c>
      <c r="D841" t="s">
        <v>984</v>
      </c>
      <c r="E841" t="s">
        <v>14</v>
      </c>
      <c r="F841" t="s">
        <v>18</v>
      </c>
      <c r="G841">
        <v>1</v>
      </c>
      <c r="H841">
        <v>843.58</v>
      </c>
      <c r="I841">
        <v>843.58</v>
      </c>
      <c r="J841" t="s">
        <v>1279</v>
      </c>
      <c r="K841">
        <v>2024</v>
      </c>
      <c r="L841">
        <v>759.22200000000009</v>
      </c>
      <c r="M841">
        <v>151.84440000000001</v>
      </c>
    </row>
    <row r="842" spans="1:13">
      <c r="A842" t="s">
        <v>25</v>
      </c>
      <c r="B842">
        <v>8503</v>
      </c>
      <c r="C842" s="31">
        <v>45367</v>
      </c>
      <c r="D842" t="s">
        <v>136</v>
      </c>
      <c r="E842" t="s">
        <v>11</v>
      </c>
      <c r="F842" t="s">
        <v>26</v>
      </c>
      <c r="G842">
        <v>4</v>
      </c>
      <c r="H842">
        <v>279.42</v>
      </c>
      <c r="I842">
        <v>1117.68</v>
      </c>
      <c r="J842" t="s">
        <v>1279</v>
      </c>
      <c r="K842">
        <v>2024</v>
      </c>
      <c r="L842">
        <v>1005.912</v>
      </c>
      <c r="M842">
        <v>201.1824</v>
      </c>
    </row>
    <row r="843" spans="1:13">
      <c r="A843" t="s">
        <v>31</v>
      </c>
      <c r="B843">
        <v>8506</v>
      </c>
      <c r="C843" s="31">
        <v>45109</v>
      </c>
      <c r="D843" t="s">
        <v>473</v>
      </c>
      <c r="E843" t="s">
        <v>11</v>
      </c>
      <c r="F843" t="s">
        <v>35</v>
      </c>
      <c r="G843">
        <v>4</v>
      </c>
      <c r="H843">
        <v>975.05</v>
      </c>
      <c r="I843">
        <v>3900.2</v>
      </c>
      <c r="J843" t="s">
        <v>1279</v>
      </c>
      <c r="K843">
        <v>2023</v>
      </c>
      <c r="L843">
        <v>3510.18</v>
      </c>
      <c r="M843">
        <v>702.03599999999994</v>
      </c>
    </row>
    <row r="844" spans="1:13">
      <c r="A844" t="s">
        <v>31</v>
      </c>
      <c r="B844">
        <v>8510</v>
      </c>
      <c r="C844" s="31">
        <v>45542</v>
      </c>
      <c r="D844" t="s">
        <v>462</v>
      </c>
      <c r="E844" t="s">
        <v>14</v>
      </c>
      <c r="F844" t="s">
        <v>29</v>
      </c>
      <c r="G844">
        <v>7</v>
      </c>
      <c r="H844">
        <v>227.02</v>
      </c>
      <c r="I844">
        <v>1589.14</v>
      </c>
      <c r="J844" t="s">
        <v>1279</v>
      </c>
      <c r="K844">
        <v>2024</v>
      </c>
      <c r="L844">
        <v>1430.2260000000001</v>
      </c>
      <c r="M844">
        <v>286.04520000000002</v>
      </c>
    </row>
    <row r="845" spans="1:13">
      <c r="A845" t="s">
        <v>10</v>
      </c>
      <c r="B845">
        <v>8515</v>
      </c>
      <c r="C845" s="31">
        <v>45269</v>
      </c>
      <c r="D845" t="s">
        <v>13</v>
      </c>
      <c r="E845" t="s">
        <v>14</v>
      </c>
      <c r="F845" t="s">
        <v>15</v>
      </c>
      <c r="G845">
        <v>4</v>
      </c>
      <c r="H845">
        <v>675.17</v>
      </c>
      <c r="I845">
        <v>2700.68</v>
      </c>
      <c r="J845" t="s">
        <v>1279</v>
      </c>
      <c r="K845">
        <v>2023</v>
      </c>
      <c r="L845">
        <v>2430.6120000000001</v>
      </c>
      <c r="M845">
        <v>486.12239999999997</v>
      </c>
    </row>
    <row r="846" spans="1:13">
      <c r="A846" t="s">
        <v>25</v>
      </c>
      <c r="B846">
        <v>8516</v>
      </c>
      <c r="C846" s="31">
        <v>45023</v>
      </c>
      <c r="D846" t="s">
        <v>1011</v>
      </c>
      <c r="E846" t="s">
        <v>20</v>
      </c>
      <c r="F846" t="s">
        <v>35</v>
      </c>
      <c r="G846">
        <v>6</v>
      </c>
      <c r="H846">
        <v>874.94</v>
      </c>
      <c r="I846">
        <v>5249.64</v>
      </c>
      <c r="J846" t="s">
        <v>1278</v>
      </c>
      <c r="K846">
        <v>2023</v>
      </c>
      <c r="L846">
        <v>4724.6760000000004</v>
      </c>
      <c r="M846">
        <v>944.93520000000001</v>
      </c>
    </row>
    <row r="847" spans="1:13">
      <c r="A847" t="s">
        <v>10</v>
      </c>
      <c r="B847">
        <v>8522</v>
      </c>
      <c r="C847" s="31">
        <v>45181</v>
      </c>
      <c r="D847" t="s">
        <v>520</v>
      </c>
      <c r="E847" t="s">
        <v>11</v>
      </c>
      <c r="F847" t="s">
        <v>15</v>
      </c>
      <c r="G847">
        <v>3</v>
      </c>
      <c r="H847">
        <v>265.55</v>
      </c>
      <c r="I847">
        <v>796.65000000000009</v>
      </c>
      <c r="J847" t="s">
        <v>1279</v>
      </c>
      <c r="K847">
        <v>2023</v>
      </c>
      <c r="L847">
        <v>716.98500000000001</v>
      </c>
      <c r="M847">
        <v>143.39700000000002</v>
      </c>
    </row>
    <row r="848" spans="1:13">
      <c r="A848" t="s">
        <v>17</v>
      </c>
      <c r="B848">
        <v>8529</v>
      </c>
      <c r="C848" s="31">
        <v>45644</v>
      </c>
      <c r="D848" t="s">
        <v>856</v>
      </c>
      <c r="E848" t="s">
        <v>11</v>
      </c>
      <c r="F848" t="s">
        <v>15</v>
      </c>
      <c r="G848">
        <v>7</v>
      </c>
      <c r="H848">
        <v>71.67</v>
      </c>
      <c r="I848">
        <v>501.69</v>
      </c>
      <c r="J848" t="s">
        <v>1279</v>
      </c>
      <c r="K848">
        <v>2024</v>
      </c>
      <c r="L848">
        <v>451.52100000000002</v>
      </c>
      <c r="M848">
        <v>90.304199999999994</v>
      </c>
    </row>
    <row r="849" spans="1:13">
      <c r="A849" t="s">
        <v>17</v>
      </c>
      <c r="B849">
        <v>8565</v>
      </c>
      <c r="C849" s="31">
        <v>45690</v>
      </c>
      <c r="D849" t="s">
        <v>844</v>
      </c>
      <c r="E849" t="s">
        <v>20</v>
      </c>
      <c r="F849" t="s">
        <v>26</v>
      </c>
      <c r="G849">
        <v>1</v>
      </c>
      <c r="H849">
        <v>465.2</v>
      </c>
      <c r="I849">
        <v>465.2</v>
      </c>
      <c r="J849" t="s">
        <v>1279</v>
      </c>
      <c r="K849">
        <v>2025</v>
      </c>
      <c r="L849">
        <v>418.68</v>
      </c>
      <c r="M849">
        <v>83.73599999999999</v>
      </c>
    </row>
    <row r="850" spans="1:13">
      <c r="A850" t="s">
        <v>10</v>
      </c>
      <c r="B850">
        <v>8568</v>
      </c>
      <c r="C850" s="31">
        <v>45056</v>
      </c>
      <c r="D850" t="s">
        <v>75</v>
      </c>
      <c r="E850" t="s">
        <v>11</v>
      </c>
      <c r="F850" t="s">
        <v>26</v>
      </c>
      <c r="G850">
        <v>2</v>
      </c>
      <c r="H850">
        <v>836.58</v>
      </c>
      <c r="I850">
        <v>1673.16</v>
      </c>
      <c r="J850" t="s">
        <v>1279</v>
      </c>
      <c r="K850">
        <v>2023</v>
      </c>
      <c r="L850">
        <v>1505.8440000000001</v>
      </c>
      <c r="M850">
        <v>301.16879999999998</v>
      </c>
    </row>
    <row r="851" spans="1:13">
      <c r="A851" t="s">
        <v>25</v>
      </c>
      <c r="B851">
        <v>8586</v>
      </c>
      <c r="C851" s="31">
        <v>45567</v>
      </c>
      <c r="D851" t="s">
        <v>601</v>
      </c>
      <c r="E851" t="s">
        <v>14</v>
      </c>
      <c r="F851" t="s">
        <v>43</v>
      </c>
      <c r="G851">
        <v>1</v>
      </c>
      <c r="H851">
        <v>977.4</v>
      </c>
      <c r="I851">
        <v>977.4</v>
      </c>
      <c r="J851" t="s">
        <v>1279</v>
      </c>
      <c r="K851">
        <v>2024</v>
      </c>
      <c r="L851">
        <v>879.66</v>
      </c>
      <c r="M851">
        <v>175.93199999999999</v>
      </c>
    </row>
    <row r="852" spans="1:13">
      <c r="A852" t="s">
        <v>10</v>
      </c>
      <c r="B852">
        <v>8592</v>
      </c>
      <c r="C852" s="31">
        <v>45200</v>
      </c>
      <c r="D852" t="s">
        <v>204</v>
      </c>
      <c r="E852" t="s">
        <v>20</v>
      </c>
      <c r="F852" t="s">
        <v>12</v>
      </c>
      <c r="G852">
        <v>6</v>
      </c>
      <c r="H852">
        <v>984.24</v>
      </c>
      <c r="I852">
        <v>5905.4400000000014</v>
      </c>
      <c r="J852" t="s">
        <v>1278</v>
      </c>
      <c r="K852">
        <v>2023</v>
      </c>
      <c r="L852">
        <v>5314.8960000000006</v>
      </c>
      <c r="M852">
        <v>1062.9792000000002</v>
      </c>
    </row>
    <row r="853" spans="1:13">
      <c r="A853" t="s">
        <v>10</v>
      </c>
      <c r="B853">
        <v>8612</v>
      </c>
      <c r="C853" s="31">
        <v>45698</v>
      </c>
      <c r="D853" t="s">
        <v>60</v>
      </c>
      <c r="E853" t="s">
        <v>14</v>
      </c>
      <c r="F853" t="s">
        <v>26</v>
      </c>
      <c r="G853">
        <v>4</v>
      </c>
      <c r="H853">
        <v>301.52</v>
      </c>
      <c r="I853">
        <v>1206.08</v>
      </c>
      <c r="J853" t="s">
        <v>1279</v>
      </c>
      <c r="K853">
        <v>2025</v>
      </c>
      <c r="L853">
        <v>1085.472</v>
      </c>
      <c r="M853">
        <v>217.09439999999998</v>
      </c>
    </row>
    <row r="854" spans="1:13">
      <c r="A854" t="s">
        <v>10</v>
      </c>
      <c r="B854">
        <v>8633</v>
      </c>
      <c r="C854" s="31">
        <v>45329</v>
      </c>
      <c r="D854" t="s">
        <v>786</v>
      </c>
      <c r="E854" t="s">
        <v>20</v>
      </c>
      <c r="F854" t="s">
        <v>43</v>
      </c>
      <c r="G854">
        <v>6</v>
      </c>
      <c r="H854">
        <v>270.48</v>
      </c>
      <c r="I854">
        <v>1622.88</v>
      </c>
      <c r="J854" t="s">
        <v>1279</v>
      </c>
      <c r="K854">
        <v>2024</v>
      </c>
      <c r="L854">
        <v>1460.5920000000001</v>
      </c>
      <c r="M854">
        <v>292.11840000000001</v>
      </c>
    </row>
    <row r="855" spans="1:13">
      <c r="A855" t="s">
        <v>31</v>
      </c>
      <c r="B855">
        <v>8635</v>
      </c>
      <c r="C855" s="31">
        <v>45252</v>
      </c>
      <c r="D855" t="s">
        <v>392</v>
      </c>
      <c r="E855" t="s">
        <v>14</v>
      </c>
      <c r="F855" t="s">
        <v>21</v>
      </c>
      <c r="G855">
        <v>1</v>
      </c>
      <c r="H855">
        <v>133.93</v>
      </c>
      <c r="I855">
        <v>133.93</v>
      </c>
      <c r="J855" t="s">
        <v>1279</v>
      </c>
      <c r="K855">
        <v>2023</v>
      </c>
      <c r="L855">
        <v>120.53700000000001</v>
      </c>
      <c r="M855">
        <v>24.107400000000002</v>
      </c>
    </row>
    <row r="856" spans="1:13">
      <c r="A856" t="s">
        <v>25</v>
      </c>
      <c r="B856">
        <v>8638</v>
      </c>
      <c r="C856" s="31">
        <v>45431</v>
      </c>
      <c r="D856" t="s">
        <v>376</v>
      </c>
      <c r="E856" t="s">
        <v>11</v>
      </c>
      <c r="F856" t="s">
        <v>43</v>
      </c>
      <c r="G856">
        <v>2</v>
      </c>
      <c r="H856">
        <v>478.48</v>
      </c>
      <c r="I856">
        <v>956.96</v>
      </c>
      <c r="J856" t="s">
        <v>1279</v>
      </c>
      <c r="K856">
        <v>2024</v>
      </c>
      <c r="L856">
        <v>861.26400000000001</v>
      </c>
      <c r="M856">
        <v>172.25280000000001</v>
      </c>
    </row>
    <row r="857" spans="1:13">
      <c r="A857" t="s">
        <v>17</v>
      </c>
      <c r="B857">
        <v>8662</v>
      </c>
      <c r="C857" s="31">
        <v>45344</v>
      </c>
      <c r="D857" t="s">
        <v>263</v>
      </c>
      <c r="E857" t="s">
        <v>14</v>
      </c>
      <c r="F857" t="s">
        <v>29</v>
      </c>
      <c r="G857">
        <v>3</v>
      </c>
      <c r="H857">
        <v>956.09</v>
      </c>
      <c r="I857">
        <v>2868.27</v>
      </c>
      <c r="J857" t="s">
        <v>1279</v>
      </c>
      <c r="K857">
        <v>2024</v>
      </c>
      <c r="L857">
        <v>2581.4430000000002</v>
      </c>
      <c r="M857">
        <v>516.28859999999997</v>
      </c>
    </row>
    <row r="858" spans="1:13">
      <c r="A858" t="s">
        <v>31</v>
      </c>
      <c r="B858">
        <v>8672</v>
      </c>
      <c r="C858" s="31">
        <v>45365</v>
      </c>
      <c r="D858" t="s">
        <v>995</v>
      </c>
      <c r="E858" t="s">
        <v>20</v>
      </c>
      <c r="F858" t="s">
        <v>18</v>
      </c>
      <c r="G858">
        <v>2</v>
      </c>
      <c r="H858">
        <v>728.72</v>
      </c>
      <c r="I858">
        <v>1457.44</v>
      </c>
      <c r="J858" t="s">
        <v>1279</v>
      </c>
      <c r="K858">
        <v>2024</v>
      </c>
      <c r="L858">
        <v>1311.6960000000001</v>
      </c>
      <c r="M858">
        <v>262.33920000000001</v>
      </c>
    </row>
    <row r="859" spans="1:13">
      <c r="A859" t="s">
        <v>31</v>
      </c>
      <c r="B859">
        <v>8675</v>
      </c>
      <c r="C859" s="31">
        <v>45656</v>
      </c>
      <c r="D859" t="s">
        <v>312</v>
      </c>
      <c r="E859" t="s">
        <v>14</v>
      </c>
      <c r="F859" t="s">
        <v>26</v>
      </c>
      <c r="G859">
        <v>9</v>
      </c>
      <c r="H859">
        <v>620.76</v>
      </c>
      <c r="I859">
        <v>5586.84</v>
      </c>
      <c r="J859" t="s">
        <v>1278</v>
      </c>
      <c r="K859">
        <v>2024</v>
      </c>
      <c r="L859">
        <v>5028.1559999999999</v>
      </c>
      <c r="M859">
        <v>1005.6312</v>
      </c>
    </row>
    <row r="860" spans="1:13">
      <c r="A860" t="s">
        <v>17</v>
      </c>
      <c r="B860">
        <v>8678</v>
      </c>
      <c r="C860" s="31">
        <v>45577</v>
      </c>
      <c r="D860" t="s">
        <v>38</v>
      </c>
      <c r="E860" t="s">
        <v>14</v>
      </c>
      <c r="F860" t="s">
        <v>26</v>
      </c>
      <c r="G860">
        <v>2</v>
      </c>
      <c r="H860">
        <v>212.93</v>
      </c>
      <c r="I860">
        <v>425.86</v>
      </c>
      <c r="J860" t="s">
        <v>1279</v>
      </c>
      <c r="K860">
        <v>2024</v>
      </c>
      <c r="L860">
        <v>383.274</v>
      </c>
      <c r="M860">
        <v>76.654799999999994</v>
      </c>
    </row>
    <row r="861" spans="1:13">
      <c r="A861" t="s">
        <v>31</v>
      </c>
      <c r="B861">
        <v>8690</v>
      </c>
      <c r="C861" s="31">
        <v>45686</v>
      </c>
      <c r="D861" t="s">
        <v>142</v>
      </c>
      <c r="E861" t="s">
        <v>11</v>
      </c>
      <c r="F861" t="s">
        <v>43</v>
      </c>
      <c r="G861">
        <v>3</v>
      </c>
      <c r="H861">
        <v>950.73</v>
      </c>
      <c r="I861">
        <v>2852.19</v>
      </c>
      <c r="J861" t="s">
        <v>1279</v>
      </c>
      <c r="K861">
        <v>2025</v>
      </c>
      <c r="L861">
        <v>2566.971</v>
      </c>
      <c r="M861">
        <v>513.39419999999996</v>
      </c>
    </row>
    <row r="862" spans="1:13">
      <c r="A862" t="s">
        <v>17</v>
      </c>
      <c r="B862">
        <v>8692</v>
      </c>
      <c r="C862" s="31">
        <v>45107</v>
      </c>
      <c r="D862" t="s">
        <v>209</v>
      </c>
      <c r="E862" t="s">
        <v>20</v>
      </c>
      <c r="F862" t="s">
        <v>18</v>
      </c>
      <c r="G862">
        <v>4</v>
      </c>
      <c r="H862">
        <v>246.39</v>
      </c>
      <c r="I862">
        <v>985.56</v>
      </c>
      <c r="J862" t="s">
        <v>1279</v>
      </c>
      <c r="K862">
        <v>2023</v>
      </c>
      <c r="L862">
        <v>887.00400000000002</v>
      </c>
      <c r="M862">
        <v>177.40079999999998</v>
      </c>
    </row>
    <row r="863" spans="1:13">
      <c r="A863" t="s">
        <v>25</v>
      </c>
      <c r="B863">
        <v>8700</v>
      </c>
      <c r="C863" s="31">
        <v>45549</v>
      </c>
      <c r="D863" t="s">
        <v>595</v>
      </c>
      <c r="E863" t="s">
        <v>20</v>
      </c>
      <c r="F863" t="s">
        <v>15</v>
      </c>
      <c r="G863">
        <v>9</v>
      </c>
      <c r="H863">
        <v>399.93</v>
      </c>
      <c r="I863">
        <v>3599.37</v>
      </c>
      <c r="J863" t="s">
        <v>1279</v>
      </c>
      <c r="K863">
        <v>2024</v>
      </c>
      <c r="L863">
        <v>3239.433</v>
      </c>
      <c r="M863">
        <v>647.88659999999993</v>
      </c>
    </row>
    <row r="864" spans="1:13">
      <c r="A864" t="s">
        <v>10</v>
      </c>
      <c r="B864">
        <v>8706</v>
      </c>
      <c r="C864" s="31">
        <v>45560</v>
      </c>
      <c r="D864" t="s">
        <v>292</v>
      </c>
      <c r="E864" t="s">
        <v>14</v>
      </c>
      <c r="F864" t="s">
        <v>35</v>
      </c>
      <c r="G864">
        <v>4</v>
      </c>
      <c r="H864">
        <v>711.28</v>
      </c>
      <c r="I864">
        <v>2845.12</v>
      </c>
      <c r="J864" t="s">
        <v>1279</v>
      </c>
      <c r="K864">
        <v>2024</v>
      </c>
      <c r="L864">
        <v>2560.6080000000002</v>
      </c>
      <c r="M864">
        <v>512.12159999999994</v>
      </c>
    </row>
    <row r="865" spans="1:13">
      <c r="A865" t="s">
        <v>17</v>
      </c>
      <c r="B865">
        <v>8730</v>
      </c>
      <c r="C865" s="31">
        <v>45033</v>
      </c>
      <c r="D865" t="s">
        <v>1250</v>
      </c>
      <c r="E865" t="s">
        <v>11</v>
      </c>
      <c r="F865" t="s">
        <v>15</v>
      </c>
      <c r="G865">
        <v>7</v>
      </c>
      <c r="H865">
        <v>582.89</v>
      </c>
      <c r="I865">
        <v>4080.23</v>
      </c>
      <c r="J865" t="s">
        <v>1279</v>
      </c>
      <c r="K865">
        <v>2023</v>
      </c>
      <c r="L865">
        <v>3672.2069999999999</v>
      </c>
      <c r="M865">
        <v>734.44139999999993</v>
      </c>
    </row>
    <row r="866" spans="1:13">
      <c r="A866" t="s">
        <v>10</v>
      </c>
      <c r="B866">
        <v>8731</v>
      </c>
      <c r="C866" s="31">
        <v>45741</v>
      </c>
      <c r="D866" t="s">
        <v>286</v>
      </c>
      <c r="E866" t="s">
        <v>11</v>
      </c>
      <c r="F866" t="s">
        <v>26</v>
      </c>
      <c r="G866">
        <v>2</v>
      </c>
      <c r="H866">
        <v>274.36</v>
      </c>
      <c r="I866">
        <v>548.72</v>
      </c>
      <c r="J866" t="s">
        <v>1279</v>
      </c>
      <c r="K866">
        <v>2025</v>
      </c>
      <c r="L866">
        <v>493.84800000000001</v>
      </c>
      <c r="M866">
        <v>98.769599999999997</v>
      </c>
    </row>
    <row r="867" spans="1:13">
      <c r="A867" t="s">
        <v>10</v>
      </c>
      <c r="B867">
        <v>8734</v>
      </c>
      <c r="C867" s="31">
        <v>45396</v>
      </c>
      <c r="D867" t="s">
        <v>298</v>
      </c>
      <c r="E867" t="s">
        <v>20</v>
      </c>
      <c r="F867" t="s">
        <v>43</v>
      </c>
      <c r="G867">
        <v>3</v>
      </c>
      <c r="H867">
        <v>167.02</v>
      </c>
      <c r="I867">
        <v>501.06000000000012</v>
      </c>
      <c r="J867" t="s">
        <v>1279</v>
      </c>
      <c r="K867">
        <v>2024</v>
      </c>
      <c r="L867">
        <v>450.95400000000006</v>
      </c>
      <c r="M867">
        <v>90.190800000000024</v>
      </c>
    </row>
    <row r="868" spans="1:13">
      <c r="A868" t="s">
        <v>17</v>
      </c>
      <c r="B868">
        <v>8747</v>
      </c>
      <c r="C868" s="31">
        <v>45215</v>
      </c>
      <c r="D868" t="s">
        <v>599</v>
      </c>
      <c r="E868" t="s">
        <v>11</v>
      </c>
      <c r="F868" t="s">
        <v>26</v>
      </c>
      <c r="G868">
        <v>7</v>
      </c>
      <c r="H868">
        <v>999.42</v>
      </c>
      <c r="I868">
        <v>6995.94</v>
      </c>
      <c r="J868" t="s">
        <v>1278</v>
      </c>
      <c r="K868">
        <v>2023</v>
      </c>
      <c r="L868">
        <v>6296.3459999999995</v>
      </c>
      <c r="M868">
        <v>1259.2692</v>
      </c>
    </row>
    <row r="869" spans="1:13">
      <c r="A869" t="s">
        <v>31</v>
      </c>
      <c r="B869">
        <v>8750</v>
      </c>
      <c r="C869" s="31">
        <v>45181</v>
      </c>
      <c r="D869" t="s">
        <v>758</v>
      </c>
      <c r="E869" t="s">
        <v>11</v>
      </c>
      <c r="F869" t="s">
        <v>26</v>
      </c>
      <c r="G869">
        <v>7</v>
      </c>
      <c r="H869">
        <v>183.55</v>
      </c>
      <c r="I869">
        <v>1284.8499999999999</v>
      </c>
      <c r="J869" t="s">
        <v>1279</v>
      </c>
      <c r="K869">
        <v>2023</v>
      </c>
      <c r="L869">
        <v>1156.3650000000002</v>
      </c>
      <c r="M869">
        <v>231.27299999999997</v>
      </c>
    </row>
    <row r="870" spans="1:13">
      <c r="A870" t="s">
        <v>31</v>
      </c>
      <c r="B870">
        <v>8764</v>
      </c>
      <c r="C870" s="31">
        <v>45603</v>
      </c>
      <c r="D870" t="s">
        <v>798</v>
      </c>
      <c r="E870" t="s">
        <v>11</v>
      </c>
      <c r="F870" t="s">
        <v>18</v>
      </c>
      <c r="G870">
        <v>1</v>
      </c>
      <c r="H870">
        <v>992.24</v>
      </c>
      <c r="I870">
        <v>992.24</v>
      </c>
      <c r="J870" t="s">
        <v>1279</v>
      </c>
      <c r="K870">
        <v>2024</v>
      </c>
      <c r="L870">
        <v>893.01600000000008</v>
      </c>
      <c r="M870">
        <v>178.60319999999999</v>
      </c>
    </row>
    <row r="871" spans="1:13">
      <c r="A871" t="s">
        <v>31</v>
      </c>
      <c r="B871">
        <v>8771</v>
      </c>
      <c r="C871" s="31">
        <v>45255</v>
      </c>
      <c r="D871" t="s">
        <v>619</v>
      </c>
      <c r="E871" t="s">
        <v>20</v>
      </c>
      <c r="F871" t="s">
        <v>29</v>
      </c>
      <c r="G871">
        <v>1</v>
      </c>
      <c r="H871">
        <v>331.34</v>
      </c>
      <c r="I871">
        <v>331.34</v>
      </c>
      <c r="J871" t="s">
        <v>1279</v>
      </c>
      <c r="K871">
        <v>2023</v>
      </c>
      <c r="L871">
        <v>298.20599999999996</v>
      </c>
      <c r="M871">
        <v>59.641199999999991</v>
      </c>
    </row>
    <row r="872" spans="1:13">
      <c r="A872" t="s">
        <v>10</v>
      </c>
      <c r="B872">
        <v>8774</v>
      </c>
      <c r="C872" s="31">
        <v>45192</v>
      </c>
      <c r="D872" t="s">
        <v>74</v>
      </c>
      <c r="E872" t="s">
        <v>11</v>
      </c>
      <c r="F872" t="s">
        <v>43</v>
      </c>
      <c r="G872">
        <v>4</v>
      </c>
      <c r="H872">
        <v>147.96</v>
      </c>
      <c r="I872">
        <v>591.84</v>
      </c>
      <c r="J872" t="s">
        <v>1279</v>
      </c>
      <c r="K872">
        <v>2023</v>
      </c>
      <c r="L872">
        <v>532.65600000000006</v>
      </c>
      <c r="M872">
        <v>106.5312</v>
      </c>
    </row>
    <row r="873" spans="1:13">
      <c r="A873" t="s">
        <v>31</v>
      </c>
      <c r="B873">
        <v>8789</v>
      </c>
      <c r="C873" s="31">
        <v>45579</v>
      </c>
      <c r="D873" t="s">
        <v>84</v>
      </c>
      <c r="E873" t="s">
        <v>11</v>
      </c>
      <c r="F873" t="s">
        <v>15</v>
      </c>
      <c r="G873">
        <v>7</v>
      </c>
      <c r="H873">
        <v>281.31</v>
      </c>
      <c r="I873">
        <v>1969.17</v>
      </c>
      <c r="J873" t="s">
        <v>1279</v>
      </c>
      <c r="K873">
        <v>2024</v>
      </c>
      <c r="L873">
        <v>1772.2529999999999</v>
      </c>
      <c r="M873">
        <v>354.45060000000001</v>
      </c>
    </row>
    <row r="874" spans="1:13">
      <c r="A874" t="s">
        <v>25</v>
      </c>
      <c r="B874">
        <v>8792</v>
      </c>
      <c r="C874" s="31">
        <v>45501</v>
      </c>
      <c r="D874" t="s">
        <v>719</v>
      </c>
      <c r="E874" t="s">
        <v>14</v>
      </c>
      <c r="F874" t="s">
        <v>43</v>
      </c>
      <c r="G874">
        <v>3</v>
      </c>
      <c r="H874">
        <v>145.08000000000001</v>
      </c>
      <c r="I874">
        <v>435.24</v>
      </c>
      <c r="J874" t="s">
        <v>1279</v>
      </c>
      <c r="K874">
        <v>2024</v>
      </c>
      <c r="L874">
        <v>391.71600000000001</v>
      </c>
      <c r="M874">
        <v>78.343199999999996</v>
      </c>
    </row>
    <row r="875" spans="1:13">
      <c r="A875" t="s">
        <v>31</v>
      </c>
      <c r="B875">
        <v>8805</v>
      </c>
      <c r="C875" s="31">
        <v>45298</v>
      </c>
      <c r="D875" t="s">
        <v>581</v>
      </c>
      <c r="E875" t="s">
        <v>11</v>
      </c>
      <c r="F875" t="s">
        <v>43</v>
      </c>
      <c r="G875">
        <v>5</v>
      </c>
      <c r="H875">
        <v>695.7</v>
      </c>
      <c r="I875">
        <v>3478.5</v>
      </c>
      <c r="J875" t="s">
        <v>1279</v>
      </c>
      <c r="K875">
        <v>2024</v>
      </c>
      <c r="L875">
        <v>3130.6500000000005</v>
      </c>
      <c r="M875">
        <v>626.13</v>
      </c>
    </row>
    <row r="876" spans="1:13">
      <c r="A876" t="s">
        <v>17</v>
      </c>
      <c r="B876">
        <v>8810</v>
      </c>
      <c r="C876" s="31">
        <v>45681</v>
      </c>
      <c r="D876" t="s">
        <v>230</v>
      </c>
      <c r="E876" t="s">
        <v>11</v>
      </c>
      <c r="F876" t="s">
        <v>43</v>
      </c>
      <c r="G876">
        <v>4</v>
      </c>
      <c r="H876">
        <v>991.26</v>
      </c>
      <c r="I876">
        <v>3965.04</v>
      </c>
      <c r="J876" t="s">
        <v>1279</v>
      </c>
      <c r="K876">
        <v>2025</v>
      </c>
      <c r="L876">
        <v>3568.5360000000001</v>
      </c>
      <c r="M876">
        <v>713.70719999999994</v>
      </c>
    </row>
    <row r="877" spans="1:13">
      <c r="A877" t="s">
        <v>25</v>
      </c>
      <c r="B877">
        <v>8837</v>
      </c>
      <c r="C877" s="31">
        <v>45235</v>
      </c>
      <c r="D877" t="s">
        <v>479</v>
      </c>
      <c r="E877" t="s">
        <v>20</v>
      </c>
      <c r="F877" t="s">
        <v>21</v>
      </c>
      <c r="G877">
        <v>3</v>
      </c>
      <c r="H877">
        <v>265.11</v>
      </c>
      <c r="I877">
        <v>795.33</v>
      </c>
      <c r="J877" t="s">
        <v>1279</v>
      </c>
      <c r="K877">
        <v>2023</v>
      </c>
      <c r="L877">
        <v>715.79700000000003</v>
      </c>
      <c r="M877">
        <v>143.15940000000001</v>
      </c>
    </row>
    <row r="878" spans="1:13">
      <c r="A878" t="s">
        <v>25</v>
      </c>
      <c r="B878">
        <v>8844</v>
      </c>
      <c r="C878" s="31">
        <v>45036</v>
      </c>
      <c r="D878" t="s">
        <v>395</v>
      </c>
      <c r="E878" t="s">
        <v>14</v>
      </c>
      <c r="F878" t="s">
        <v>15</v>
      </c>
      <c r="G878">
        <v>5</v>
      </c>
      <c r="H878">
        <v>208.52</v>
      </c>
      <c r="I878">
        <v>1042.5999999999999</v>
      </c>
      <c r="J878" t="s">
        <v>1279</v>
      </c>
      <c r="K878">
        <v>2023</v>
      </c>
      <c r="L878">
        <v>938.34</v>
      </c>
      <c r="M878">
        <v>187.66799999999998</v>
      </c>
    </row>
    <row r="879" spans="1:13">
      <c r="A879" t="s">
        <v>17</v>
      </c>
      <c r="B879">
        <v>8864</v>
      </c>
      <c r="C879" s="31">
        <v>45483</v>
      </c>
      <c r="D879" t="s">
        <v>131</v>
      </c>
      <c r="E879" t="s">
        <v>20</v>
      </c>
      <c r="F879" t="s">
        <v>35</v>
      </c>
      <c r="G879">
        <v>9</v>
      </c>
      <c r="H879">
        <v>440.48</v>
      </c>
      <c r="I879">
        <v>3964.32</v>
      </c>
      <c r="J879" t="s">
        <v>1279</v>
      </c>
      <c r="K879">
        <v>2024</v>
      </c>
      <c r="L879">
        <v>3567.8879999999999</v>
      </c>
      <c r="M879">
        <v>713.57759999999996</v>
      </c>
    </row>
    <row r="880" spans="1:13">
      <c r="A880" t="s">
        <v>17</v>
      </c>
      <c r="B880">
        <v>8865</v>
      </c>
      <c r="C880" s="31">
        <v>45405</v>
      </c>
      <c r="D880" t="s">
        <v>703</v>
      </c>
      <c r="E880" t="s">
        <v>14</v>
      </c>
      <c r="F880" t="s">
        <v>35</v>
      </c>
      <c r="G880">
        <v>8</v>
      </c>
      <c r="H880">
        <v>627.62</v>
      </c>
      <c r="I880">
        <v>5020.96</v>
      </c>
      <c r="J880" t="s">
        <v>1278</v>
      </c>
      <c r="K880">
        <v>2024</v>
      </c>
      <c r="L880">
        <v>4518.8640000000005</v>
      </c>
      <c r="M880">
        <v>903.77279999999996</v>
      </c>
    </row>
    <row r="881" spans="1:13">
      <c r="A881" t="s">
        <v>10</v>
      </c>
      <c r="B881">
        <v>8868</v>
      </c>
      <c r="C881" s="31">
        <v>45179</v>
      </c>
      <c r="D881" t="s">
        <v>851</v>
      </c>
      <c r="E881" t="s">
        <v>14</v>
      </c>
      <c r="F881" t="s">
        <v>21</v>
      </c>
      <c r="G881">
        <v>2</v>
      </c>
      <c r="H881">
        <v>150.83000000000001</v>
      </c>
      <c r="I881">
        <v>301.66000000000003</v>
      </c>
      <c r="J881" t="s">
        <v>1279</v>
      </c>
      <c r="K881">
        <v>2023</v>
      </c>
      <c r="L881">
        <v>271.49400000000003</v>
      </c>
      <c r="M881">
        <v>54.2988</v>
      </c>
    </row>
    <row r="882" spans="1:13">
      <c r="A882" t="s">
        <v>31</v>
      </c>
      <c r="B882">
        <v>8887</v>
      </c>
      <c r="C882" s="31">
        <v>45434</v>
      </c>
      <c r="D882" t="s">
        <v>378</v>
      </c>
      <c r="E882" t="s">
        <v>11</v>
      </c>
      <c r="F882" t="s">
        <v>26</v>
      </c>
      <c r="G882">
        <v>9</v>
      </c>
      <c r="H882">
        <v>193.67</v>
      </c>
      <c r="I882">
        <v>1743.03</v>
      </c>
      <c r="J882" t="s">
        <v>1279</v>
      </c>
      <c r="K882">
        <v>2024</v>
      </c>
      <c r="L882">
        <v>1568.7269999999999</v>
      </c>
      <c r="M882">
        <v>313.74539999999996</v>
      </c>
    </row>
    <row r="883" spans="1:13">
      <c r="A883" t="s">
        <v>31</v>
      </c>
      <c r="B883">
        <v>8895</v>
      </c>
      <c r="C883" s="31">
        <v>45024</v>
      </c>
      <c r="D883" t="s">
        <v>318</v>
      </c>
      <c r="E883" t="s">
        <v>14</v>
      </c>
      <c r="F883" t="s">
        <v>43</v>
      </c>
      <c r="G883">
        <v>7</v>
      </c>
      <c r="H883">
        <v>115.91</v>
      </c>
      <c r="I883">
        <v>811.37</v>
      </c>
      <c r="J883" t="s">
        <v>1279</v>
      </c>
      <c r="K883">
        <v>2023</v>
      </c>
      <c r="L883">
        <v>730.23300000000006</v>
      </c>
      <c r="M883">
        <v>146.04659999999998</v>
      </c>
    </row>
    <row r="884" spans="1:13">
      <c r="A884" t="s">
        <v>10</v>
      </c>
      <c r="B884">
        <v>8896</v>
      </c>
      <c r="C884" s="31">
        <v>45304</v>
      </c>
      <c r="D884" t="s">
        <v>96</v>
      </c>
      <c r="E884" t="s">
        <v>14</v>
      </c>
      <c r="F884" t="s">
        <v>43</v>
      </c>
      <c r="G884">
        <v>9</v>
      </c>
      <c r="H884">
        <v>183.62</v>
      </c>
      <c r="I884">
        <v>1652.58</v>
      </c>
      <c r="J884" t="s">
        <v>1279</v>
      </c>
      <c r="K884">
        <v>2024</v>
      </c>
      <c r="L884">
        <v>1487.3220000000001</v>
      </c>
      <c r="M884">
        <v>297.46439999999996</v>
      </c>
    </row>
    <row r="885" spans="1:13">
      <c r="A885" t="s">
        <v>31</v>
      </c>
      <c r="B885">
        <v>8901</v>
      </c>
      <c r="C885" s="31">
        <v>45371</v>
      </c>
      <c r="D885" t="s">
        <v>725</v>
      </c>
      <c r="E885" t="s">
        <v>11</v>
      </c>
      <c r="F885" t="s">
        <v>12</v>
      </c>
      <c r="G885">
        <v>1</v>
      </c>
      <c r="H885">
        <v>991.34</v>
      </c>
      <c r="I885">
        <v>991.34</v>
      </c>
      <c r="J885" t="s">
        <v>1279</v>
      </c>
      <c r="K885">
        <v>2024</v>
      </c>
      <c r="L885">
        <v>892.20600000000002</v>
      </c>
      <c r="M885">
        <v>178.44120000000001</v>
      </c>
    </row>
    <row r="886" spans="1:13">
      <c r="A886" t="s">
        <v>25</v>
      </c>
      <c r="B886">
        <v>8905</v>
      </c>
      <c r="C886" s="31">
        <v>45474</v>
      </c>
      <c r="D886" t="s">
        <v>173</v>
      </c>
      <c r="E886" t="s">
        <v>20</v>
      </c>
      <c r="F886" t="s">
        <v>18</v>
      </c>
      <c r="G886">
        <v>4</v>
      </c>
      <c r="H886">
        <v>830.63</v>
      </c>
      <c r="I886">
        <v>3322.52</v>
      </c>
      <c r="J886" t="s">
        <v>1279</v>
      </c>
      <c r="K886">
        <v>2024</v>
      </c>
      <c r="L886">
        <v>2990.268</v>
      </c>
      <c r="M886">
        <v>598.05359999999996</v>
      </c>
    </row>
    <row r="887" spans="1:13">
      <c r="A887" t="s">
        <v>31</v>
      </c>
      <c r="B887">
        <v>8913</v>
      </c>
      <c r="C887" s="31">
        <v>45281</v>
      </c>
      <c r="D887" t="s">
        <v>712</v>
      </c>
      <c r="E887" t="s">
        <v>11</v>
      </c>
      <c r="F887" t="s">
        <v>29</v>
      </c>
      <c r="G887">
        <v>8</v>
      </c>
      <c r="H887">
        <v>645.54999999999995</v>
      </c>
      <c r="I887">
        <v>5164.3999999999996</v>
      </c>
      <c r="J887" t="s">
        <v>1278</v>
      </c>
      <c r="K887">
        <v>2023</v>
      </c>
      <c r="L887">
        <v>4647.96</v>
      </c>
      <c r="M887">
        <v>929.59199999999987</v>
      </c>
    </row>
    <row r="888" spans="1:13">
      <c r="A888" t="s">
        <v>10</v>
      </c>
      <c r="B888">
        <v>8914</v>
      </c>
      <c r="C888" s="31">
        <v>45065</v>
      </c>
      <c r="D888" t="s">
        <v>402</v>
      </c>
      <c r="E888" t="s">
        <v>14</v>
      </c>
      <c r="F888" t="s">
        <v>12</v>
      </c>
      <c r="G888">
        <v>5</v>
      </c>
      <c r="H888">
        <v>460.67</v>
      </c>
      <c r="I888">
        <v>2303.35</v>
      </c>
      <c r="J888" t="s">
        <v>1279</v>
      </c>
      <c r="K888">
        <v>2023</v>
      </c>
      <c r="L888">
        <v>2073.0149999999999</v>
      </c>
      <c r="M888">
        <v>414.60299999999995</v>
      </c>
    </row>
    <row r="889" spans="1:13">
      <c r="A889" t="s">
        <v>17</v>
      </c>
      <c r="B889">
        <v>8916</v>
      </c>
      <c r="C889" s="31">
        <v>45381</v>
      </c>
      <c r="D889" t="s">
        <v>83</v>
      </c>
      <c r="E889" t="s">
        <v>14</v>
      </c>
      <c r="F889" t="s">
        <v>35</v>
      </c>
      <c r="G889">
        <v>8</v>
      </c>
      <c r="H889">
        <v>580.75</v>
      </c>
      <c r="I889">
        <v>4646</v>
      </c>
      <c r="J889" t="s">
        <v>1279</v>
      </c>
      <c r="K889">
        <v>2024</v>
      </c>
      <c r="L889">
        <v>4181.4000000000005</v>
      </c>
      <c r="M889">
        <v>836.28</v>
      </c>
    </row>
    <row r="890" spans="1:13">
      <c r="A890" t="s">
        <v>31</v>
      </c>
      <c r="B890">
        <v>8919</v>
      </c>
      <c r="C890" s="31">
        <v>45617</v>
      </c>
      <c r="D890" t="s">
        <v>160</v>
      </c>
      <c r="E890" t="s">
        <v>11</v>
      </c>
      <c r="F890" t="s">
        <v>35</v>
      </c>
      <c r="G890">
        <v>6</v>
      </c>
      <c r="H890">
        <v>188.77</v>
      </c>
      <c r="I890">
        <v>1132.6199999999999</v>
      </c>
      <c r="J890" t="s">
        <v>1279</v>
      </c>
      <c r="K890">
        <v>2024</v>
      </c>
      <c r="L890">
        <v>1019.3579999999999</v>
      </c>
      <c r="M890">
        <v>203.87159999999997</v>
      </c>
    </row>
    <row r="891" spans="1:13">
      <c r="A891" t="s">
        <v>17</v>
      </c>
      <c r="B891">
        <v>8930</v>
      </c>
      <c r="C891" s="31">
        <v>45495</v>
      </c>
      <c r="D891" t="s">
        <v>135</v>
      </c>
      <c r="E891" t="s">
        <v>20</v>
      </c>
      <c r="F891" t="s">
        <v>15</v>
      </c>
      <c r="G891">
        <v>4</v>
      </c>
      <c r="H891">
        <v>697.75</v>
      </c>
      <c r="I891">
        <v>2791</v>
      </c>
      <c r="J891" t="s">
        <v>1279</v>
      </c>
      <c r="K891">
        <v>2024</v>
      </c>
      <c r="L891">
        <v>2511.9</v>
      </c>
      <c r="M891">
        <v>502.38</v>
      </c>
    </row>
    <row r="892" spans="1:13">
      <c r="A892" t="s">
        <v>31</v>
      </c>
      <c r="B892">
        <v>8939</v>
      </c>
      <c r="C892" s="31">
        <v>45396</v>
      </c>
      <c r="D892" t="s">
        <v>826</v>
      </c>
      <c r="E892" t="s">
        <v>20</v>
      </c>
      <c r="F892" t="s">
        <v>21</v>
      </c>
      <c r="G892">
        <v>6</v>
      </c>
      <c r="H892">
        <v>373.86</v>
      </c>
      <c r="I892">
        <v>2243.16</v>
      </c>
      <c r="J892" t="s">
        <v>1279</v>
      </c>
      <c r="K892">
        <v>2024</v>
      </c>
      <c r="L892">
        <v>2018.8440000000003</v>
      </c>
      <c r="M892">
        <v>403.76879999999994</v>
      </c>
    </row>
    <row r="893" spans="1:13">
      <c r="A893" t="s">
        <v>17</v>
      </c>
      <c r="B893">
        <v>8940</v>
      </c>
      <c r="C893" s="31">
        <v>45412</v>
      </c>
      <c r="D893" t="s">
        <v>804</v>
      </c>
      <c r="E893" t="s">
        <v>14</v>
      </c>
      <c r="F893" t="s">
        <v>15</v>
      </c>
      <c r="G893">
        <v>2</v>
      </c>
      <c r="H893">
        <v>386.82</v>
      </c>
      <c r="I893">
        <v>773.64</v>
      </c>
      <c r="J893" t="s">
        <v>1279</v>
      </c>
      <c r="K893">
        <v>2024</v>
      </c>
      <c r="L893">
        <v>696.27599999999995</v>
      </c>
      <c r="M893">
        <v>139.2552</v>
      </c>
    </row>
    <row r="894" spans="1:13">
      <c r="A894" t="s">
        <v>25</v>
      </c>
      <c r="B894">
        <v>8971</v>
      </c>
      <c r="C894" s="31">
        <v>45262</v>
      </c>
      <c r="D894" t="s">
        <v>812</v>
      </c>
      <c r="E894" t="s">
        <v>20</v>
      </c>
      <c r="F894" t="s">
        <v>12</v>
      </c>
      <c r="G894">
        <v>8</v>
      </c>
      <c r="H894">
        <v>698</v>
      </c>
      <c r="I894">
        <v>5584</v>
      </c>
      <c r="J894" t="s">
        <v>1278</v>
      </c>
      <c r="K894">
        <v>2023</v>
      </c>
      <c r="L894">
        <v>5025.6000000000004</v>
      </c>
      <c r="M894">
        <v>1005.12</v>
      </c>
    </row>
    <row r="895" spans="1:13">
      <c r="A895" t="s">
        <v>17</v>
      </c>
      <c r="B895">
        <v>8988</v>
      </c>
      <c r="C895" s="31">
        <v>45336</v>
      </c>
      <c r="D895" t="s">
        <v>994</v>
      </c>
      <c r="E895" t="s">
        <v>11</v>
      </c>
      <c r="F895" t="s">
        <v>29</v>
      </c>
      <c r="G895">
        <v>3</v>
      </c>
      <c r="H895">
        <v>140.41</v>
      </c>
      <c r="I895">
        <v>421.23</v>
      </c>
      <c r="J895" t="s">
        <v>1279</v>
      </c>
      <c r="K895">
        <v>2024</v>
      </c>
      <c r="L895">
        <v>379.10699999999997</v>
      </c>
      <c r="M895">
        <v>75.821399999999997</v>
      </c>
    </row>
    <row r="896" spans="1:13">
      <c r="A896" t="s">
        <v>25</v>
      </c>
      <c r="B896">
        <v>9028</v>
      </c>
      <c r="C896" s="31">
        <v>45707</v>
      </c>
      <c r="D896" t="s">
        <v>897</v>
      </c>
      <c r="E896" t="s">
        <v>20</v>
      </c>
      <c r="F896" t="s">
        <v>12</v>
      </c>
      <c r="G896">
        <v>8</v>
      </c>
      <c r="H896">
        <v>382.13</v>
      </c>
      <c r="I896">
        <v>3057.04</v>
      </c>
      <c r="J896" t="s">
        <v>1279</v>
      </c>
      <c r="K896">
        <v>2025</v>
      </c>
      <c r="L896">
        <v>2751.3360000000002</v>
      </c>
      <c r="M896">
        <v>550.2672</v>
      </c>
    </row>
    <row r="897" spans="1:13">
      <c r="A897" t="s">
        <v>25</v>
      </c>
      <c r="B897">
        <v>9032</v>
      </c>
      <c r="C897" s="31">
        <v>45253</v>
      </c>
      <c r="D897" t="s">
        <v>714</v>
      </c>
      <c r="E897" t="s">
        <v>14</v>
      </c>
      <c r="F897" t="s">
        <v>43</v>
      </c>
      <c r="G897">
        <v>7</v>
      </c>
      <c r="H897">
        <v>551.23</v>
      </c>
      <c r="I897">
        <v>3858.61</v>
      </c>
      <c r="J897" t="s">
        <v>1279</v>
      </c>
      <c r="K897">
        <v>2023</v>
      </c>
      <c r="L897">
        <v>3472.7490000000003</v>
      </c>
      <c r="M897">
        <v>694.5498</v>
      </c>
    </row>
    <row r="898" spans="1:13">
      <c r="A898" t="s">
        <v>10</v>
      </c>
      <c r="B898">
        <v>9042</v>
      </c>
      <c r="C898" s="31">
        <v>45459</v>
      </c>
      <c r="D898" t="s">
        <v>886</v>
      </c>
      <c r="E898" t="s">
        <v>11</v>
      </c>
      <c r="F898" t="s">
        <v>26</v>
      </c>
      <c r="G898">
        <v>5</v>
      </c>
      <c r="H898">
        <v>959.98</v>
      </c>
      <c r="I898">
        <v>4799.8999999999996</v>
      </c>
      <c r="J898" t="s">
        <v>1279</v>
      </c>
      <c r="K898">
        <v>2024</v>
      </c>
      <c r="L898">
        <v>4319.9100000000008</v>
      </c>
      <c r="M898">
        <v>863.98199999999986</v>
      </c>
    </row>
    <row r="899" spans="1:13">
      <c r="A899" t="s">
        <v>25</v>
      </c>
      <c r="B899">
        <v>9047</v>
      </c>
      <c r="C899" s="31">
        <v>45236</v>
      </c>
      <c r="D899" t="s">
        <v>964</v>
      </c>
      <c r="E899" t="s">
        <v>14</v>
      </c>
      <c r="F899" t="s">
        <v>15</v>
      </c>
      <c r="G899">
        <v>1</v>
      </c>
      <c r="H899">
        <v>344.88</v>
      </c>
      <c r="I899">
        <v>344.88</v>
      </c>
      <c r="J899" t="s">
        <v>1279</v>
      </c>
      <c r="K899">
        <v>2023</v>
      </c>
      <c r="L899">
        <v>310.392</v>
      </c>
      <c r="M899">
        <v>62.078399999999995</v>
      </c>
    </row>
    <row r="900" spans="1:13">
      <c r="A900" t="s">
        <v>31</v>
      </c>
      <c r="B900">
        <v>9056</v>
      </c>
      <c r="C900" s="31">
        <v>45683</v>
      </c>
      <c r="D900" t="s">
        <v>800</v>
      </c>
      <c r="E900" t="s">
        <v>20</v>
      </c>
      <c r="F900" t="s">
        <v>35</v>
      </c>
      <c r="G900">
        <v>2</v>
      </c>
      <c r="H900">
        <v>216.43</v>
      </c>
      <c r="I900">
        <v>432.86</v>
      </c>
      <c r="J900" t="s">
        <v>1279</v>
      </c>
      <c r="K900">
        <v>2025</v>
      </c>
      <c r="L900">
        <v>389.57400000000001</v>
      </c>
      <c r="M900">
        <v>77.9148</v>
      </c>
    </row>
    <row r="901" spans="1:13">
      <c r="A901" t="s">
        <v>17</v>
      </c>
      <c r="B901">
        <v>9061</v>
      </c>
      <c r="C901" s="31">
        <v>45201</v>
      </c>
      <c r="D901" t="s">
        <v>451</v>
      </c>
      <c r="E901" t="s">
        <v>20</v>
      </c>
      <c r="F901" t="s">
        <v>18</v>
      </c>
      <c r="G901">
        <v>1</v>
      </c>
      <c r="H901">
        <v>552.12</v>
      </c>
      <c r="I901">
        <v>552.12</v>
      </c>
      <c r="J901" t="s">
        <v>1279</v>
      </c>
      <c r="K901">
        <v>2023</v>
      </c>
      <c r="L901">
        <v>496.90800000000002</v>
      </c>
      <c r="M901">
        <v>99.381599999999992</v>
      </c>
    </row>
    <row r="902" spans="1:13">
      <c r="A902" t="s">
        <v>31</v>
      </c>
      <c r="B902">
        <v>9063</v>
      </c>
      <c r="C902" s="31">
        <v>45713</v>
      </c>
      <c r="D902" t="s">
        <v>663</v>
      </c>
      <c r="E902" t="s">
        <v>11</v>
      </c>
      <c r="F902" t="s">
        <v>18</v>
      </c>
      <c r="G902">
        <v>5</v>
      </c>
      <c r="H902">
        <v>805</v>
      </c>
      <c r="I902">
        <v>4025</v>
      </c>
      <c r="J902" t="s">
        <v>1279</v>
      </c>
      <c r="K902">
        <v>2025</v>
      </c>
      <c r="L902">
        <v>3622.5</v>
      </c>
      <c r="M902">
        <v>724.5</v>
      </c>
    </row>
    <row r="903" spans="1:13">
      <c r="A903" t="s">
        <v>25</v>
      </c>
      <c r="B903">
        <v>9064</v>
      </c>
      <c r="C903" s="31">
        <v>45618</v>
      </c>
      <c r="D903" t="s">
        <v>92</v>
      </c>
      <c r="E903" t="s">
        <v>14</v>
      </c>
      <c r="F903" t="s">
        <v>43</v>
      </c>
      <c r="G903">
        <v>9</v>
      </c>
      <c r="H903">
        <v>875.15</v>
      </c>
      <c r="I903">
        <v>7876.3499999999995</v>
      </c>
      <c r="J903" t="s">
        <v>1278</v>
      </c>
      <c r="K903">
        <v>2024</v>
      </c>
      <c r="L903">
        <v>7088.7150000000001</v>
      </c>
      <c r="M903">
        <v>1417.7429999999999</v>
      </c>
    </row>
    <row r="904" spans="1:13">
      <c r="A904" t="s">
        <v>31</v>
      </c>
      <c r="B904">
        <v>9112</v>
      </c>
      <c r="C904" s="31">
        <v>45514</v>
      </c>
      <c r="D904" t="s">
        <v>570</v>
      </c>
      <c r="E904" t="s">
        <v>14</v>
      </c>
      <c r="F904" t="s">
        <v>43</v>
      </c>
      <c r="G904">
        <v>5</v>
      </c>
      <c r="H904">
        <v>39.67</v>
      </c>
      <c r="I904">
        <v>198.35</v>
      </c>
      <c r="J904" t="s">
        <v>1279</v>
      </c>
      <c r="K904">
        <v>2024</v>
      </c>
      <c r="L904">
        <v>178.51500000000001</v>
      </c>
      <c r="M904">
        <v>35.702999999999996</v>
      </c>
    </row>
    <row r="905" spans="1:13">
      <c r="A905" t="s">
        <v>10</v>
      </c>
      <c r="B905">
        <v>9120</v>
      </c>
      <c r="C905" s="31">
        <v>45216</v>
      </c>
      <c r="D905" t="s">
        <v>328</v>
      </c>
      <c r="E905" t="s">
        <v>11</v>
      </c>
      <c r="F905" t="s">
        <v>26</v>
      </c>
      <c r="G905">
        <v>3</v>
      </c>
      <c r="H905">
        <v>77.16</v>
      </c>
      <c r="I905">
        <v>231.48</v>
      </c>
      <c r="J905" t="s">
        <v>1279</v>
      </c>
      <c r="K905">
        <v>2023</v>
      </c>
      <c r="L905">
        <v>208.33199999999999</v>
      </c>
      <c r="M905">
        <v>41.666399999999996</v>
      </c>
    </row>
    <row r="906" spans="1:13">
      <c r="A906" t="s">
        <v>10</v>
      </c>
      <c r="B906">
        <v>9123</v>
      </c>
      <c r="C906" s="31">
        <v>45675</v>
      </c>
      <c r="D906" t="s">
        <v>809</v>
      </c>
      <c r="E906" t="s">
        <v>11</v>
      </c>
      <c r="F906" t="s">
        <v>21</v>
      </c>
      <c r="G906">
        <v>9</v>
      </c>
      <c r="H906">
        <v>90.11</v>
      </c>
      <c r="I906">
        <v>810.99</v>
      </c>
      <c r="J906" t="s">
        <v>1279</v>
      </c>
      <c r="K906">
        <v>2025</v>
      </c>
      <c r="L906">
        <v>729.89100000000008</v>
      </c>
      <c r="M906">
        <v>145.97819999999999</v>
      </c>
    </row>
    <row r="907" spans="1:13">
      <c r="A907" t="s">
        <v>25</v>
      </c>
      <c r="B907">
        <v>9125</v>
      </c>
      <c r="C907" s="31">
        <v>45404</v>
      </c>
      <c r="D907" t="s">
        <v>313</v>
      </c>
      <c r="E907" t="s">
        <v>20</v>
      </c>
      <c r="F907" t="s">
        <v>43</v>
      </c>
      <c r="G907">
        <v>6</v>
      </c>
      <c r="H907">
        <v>981.37</v>
      </c>
      <c r="I907">
        <v>5888.22</v>
      </c>
      <c r="J907" t="s">
        <v>1278</v>
      </c>
      <c r="K907">
        <v>2024</v>
      </c>
      <c r="L907">
        <v>5299.3980000000001</v>
      </c>
      <c r="M907">
        <v>1059.8796</v>
      </c>
    </row>
    <row r="908" spans="1:13">
      <c r="A908" t="s">
        <v>31</v>
      </c>
      <c r="B908">
        <v>9126</v>
      </c>
      <c r="C908" s="31">
        <v>45136</v>
      </c>
      <c r="D908" t="s">
        <v>918</v>
      </c>
      <c r="E908" t="s">
        <v>14</v>
      </c>
      <c r="F908" t="s">
        <v>15</v>
      </c>
      <c r="G908">
        <v>1</v>
      </c>
      <c r="H908">
        <v>523.22</v>
      </c>
      <c r="I908">
        <v>523.22</v>
      </c>
      <c r="J908" t="s">
        <v>1279</v>
      </c>
      <c r="K908">
        <v>2023</v>
      </c>
      <c r="L908">
        <v>470.89800000000002</v>
      </c>
      <c r="M908">
        <v>94.179600000000008</v>
      </c>
    </row>
    <row r="909" spans="1:13">
      <c r="A909" t="s">
        <v>31</v>
      </c>
      <c r="B909">
        <v>9130</v>
      </c>
      <c r="C909" s="31">
        <v>45148</v>
      </c>
      <c r="D909" t="s">
        <v>755</v>
      </c>
      <c r="E909" t="s">
        <v>20</v>
      </c>
      <c r="F909" t="s">
        <v>21</v>
      </c>
      <c r="G909">
        <v>5</v>
      </c>
      <c r="H909">
        <v>69.540000000000006</v>
      </c>
      <c r="I909">
        <v>347.7</v>
      </c>
      <c r="J909" t="s">
        <v>1279</v>
      </c>
      <c r="K909">
        <v>2023</v>
      </c>
      <c r="L909">
        <v>312.93</v>
      </c>
      <c r="M909">
        <v>62.585999999999999</v>
      </c>
    </row>
    <row r="910" spans="1:13">
      <c r="A910" t="s">
        <v>31</v>
      </c>
      <c r="B910">
        <v>9159</v>
      </c>
      <c r="C910" s="31">
        <v>45609</v>
      </c>
      <c r="D910" t="s">
        <v>459</v>
      </c>
      <c r="E910" t="s">
        <v>20</v>
      </c>
      <c r="F910" t="s">
        <v>29</v>
      </c>
      <c r="G910">
        <v>5</v>
      </c>
      <c r="H910">
        <v>254.63</v>
      </c>
      <c r="I910">
        <v>1273.1500000000001</v>
      </c>
      <c r="J910" t="s">
        <v>1279</v>
      </c>
      <c r="K910">
        <v>2024</v>
      </c>
      <c r="L910">
        <v>1145.835</v>
      </c>
      <c r="M910">
        <v>229.167</v>
      </c>
    </row>
    <row r="911" spans="1:13">
      <c r="A911" t="s">
        <v>10</v>
      </c>
      <c r="B911">
        <v>9169</v>
      </c>
      <c r="C911" s="31">
        <v>45384</v>
      </c>
      <c r="D911" t="s">
        <v>976</v>
      </c>
      <c r="E911" t="s">
        <v>14</v>
      </c>
      <c r="F911" t="s">
        <v>29</v>
      </c>
      <c r="G911">
        <v>8</v>
      </c>
      <c r="H911">
        <v>293.05</v>
      </c>
      <c r="I911">
        <v>2344.4</v>
      </c>
      <c r="J911" t="s">
        <v>1279</v>
      </c>
      <c r="K911">
        <v>2024</v>
      </c>
      <c r="L911">
        <v>2109.96</v>
      </c>
      <c r="M911">
        <v>421.99200000000002</v>
      </c>
    </row>
    <row r="912" spans="1:13">
      <c r="A912" t="s">
        <v>10</v>
      </c>
      <c r="B912">
        <v>9171</v>
      </c>
      <c r="C912" s="31">
        <v>45112</v>
      </c>
      <c r="D912" t="s">
        <v>195</v>
      </c>
      <c r="E912" t="s">
        <v>14</v>
      </c>
      <c r="F912" t="s">
        <v>43</v>
      </c>
      <c r="G912">
        <v>4</v>
      </c>
      <c r="H912">
        <v>533.65</v>
      </c>
      <c r="I912">
        <v>2134.6</v>
      </c>
      <c r="J912" t="s">
        <v>1279</v>
      </c>
      <c r="K912">
        <v>2023</v>
      </c>
      <c r="L912">
        <v>1921.1399999999999</v>
      </c>
      <c r="M912">
        <v>384.22799999999995</v>
      </c>
    </row>
    <row r="913" spans="1:13">
      <c r="A913" t="s">
        <v>17</v>
      </c>
      <c r="B913">
        <v>9187</v>
      </c>
      <c r="C913" s="31">
        <v>45284</v>
      </c>
      <c r="D913" t="s">
        <v>868</v>
      </c>
      <c r="E913" t="s">
        <v>11</v>
      </c>
      <c r="F913" t="s">
        <v>15</v>
      </c>
      <c r="G913">
        <v>4</v>
      </c>
      <c r="H913">
        <v>202.68</v>
      </c>
      <c r="I913">
        <v>810.72</v>
      </c>
      <c r="J913" t="s">
        <v>1279</v>
      </c>
      <c r="K913">
        <v>2023</v>
      </c>
      <c r="L913">
        <v>729.64800000000002</v>
      </c>
      <c r="M913">
        <v>145.92959999999999</v>
      </c>
    </row>
    <row r="914" spans="1:13">
      <c r="A914" t="s">
        <v>17</v>
      </c>
      <c r="B914">
        <v>9192</v>
      </c>
      <c r="C914" s="31">
        <v>45699</v>
      </c>
      <c r="D914" t="s">
        <v>200</v>
      </c>
      <c r="E914" t="s">
        <v>20</v>
      </c>
      <c r="F914" t="s">
        <v>26</v>
      </c>
      <c r="G914">
        <v>8</v>
      </c>
      <c r="H914">
        <v>769.52</v>
      </c>
      <c r="I914">
        <v>6156.16</v>
      </c>
      <c r="J914" t="s">
        <v>1278</v>
      </c>
      <c r="K914">
        <v>2025</v>
      </c>
      <c r="L914">
        <v>5540.5439999999999</v>
      </c>
      <c r="M914">
        <v>1108.1088</v>
      </c>
    </row>
    <row r="915" spans="1:13">
      <c r="A915" t="s">
        <v>31</v>
      </c>
      <c r="B915">
        <v>9222</v>
      </c>
      <c r="C915" s="31">
        <v>45362</v>
      </c>
      <c r="D915" t="s">
        <v>137</v>
      </c>
      <c r="E915" t="s">
        <v>14</v>
      </c>
      <c r="F915" t="s">
        <v>35</v>
      </c>
      <c r="G915">
        <v>5</v>
      </c>
      <c r="H915">
        <v>594.33000000000004</v>
      </c>
      <c r="I915">
        <v>2971.65</v>
      </c>
      <c r="J915" t="s">
        <v>1279</v>
      </c>
      <c r="K915">
        <v>2024</v>
      </c>
      <c r="L915">
        <v>2674.4850000000001</v>
      </c>
      <c r="M915">
        <v>534.89700000000005</v>
      </c>
    </row>
    <row r="916" spans="1:13">
      <c r="A916" t="s">
        <v>31</v>
      </c>
      <c r="B916">
        <v>9229</v>
      </c>
      <c r="C916" s="31">
        <v>45680</v>
      </c>
      <c r="D916" t="s">
        <v>329</v>
      </c>
      <c r="E916" t="s">
        <v>20</v>
      </c>
      <c r="F916" t="s">
        <v>15</v>
      </c>
      <c r="G916">
        <v>2</v>
      </c>
      <c r="H916">
        <v>307.95</v>
      </c>
      <c r="I916">
        <v>615.9</v>
      </c>
      <c r="J916" t="s">
        <v>1279</v>
      </c>
      <c r="K916">
        <v>2025</v>
      </c>
      <c r="L916">
        <v>554.30999999999995</v>
      </c>
      <c r="M916">
        <v>110.86199999999999</v>
      </c>
    </row>
    <row r="917" spans="1:13">
      <c r="A917" t="s">
        <v>31</v>
      </c>
      <c r="B917">
        <v>9270</v>
      </c>
      <c r="C917" s="31">
        <v>45273</v>
      </c>
      <c r="D917" t="s">
        <v>577</v>
      </c>
      <c r="E917" t="s">
        <v>20</v>
      </c>
      <c r="F917" t="s">
        <v>18</v>
      </c>
      <c r="G917">
        <v>9</v>
      </c>
      <c r="H917">
        <v>675.88</v>
      </c>
      <c r="I917">
        <v>6082.92</v>
      </c>
      <c r="J917" t="s">
        <v>1278</v>
      </c>
      <c r="K917">
        <v>2023</v>
      </c>
      <c r="L917">
        <v>5474.6280000000006</v>
      </c>
      <c r="M917">
        <v>1094.9256</v>
      </c>
    </row>
    <row r="918" spans="1:13">
      <c r="A918" t="s">
        <v>31</v>
      </c>
      <c r="B918">
        <v>9296</v>
      </c>
      <c r="C918" s="31">
        <v>45152</v>
      </c>
      <c r="D918" t="s">
        <v>54</v>
      </c>
      <c r="E918" t="s">
        <v>11</v>
      </c>
      <c r="F918" t="s">
        <v>18</v>
      </c>
      <c r="G918">
        <v>3</v>
      </c>
      <c r="H918">
        <v>594.39</v>
      </c>
      <c r="I918">
        <v>1783.17</v>
      </c>
      <c r="J918" t="s">
        <v>1279</v>
      </c>
      <c r="K918">
        <v>2023</v>
      </c>
      <c r="L918">
        <v>1604.8530000000001</v>
      </c>
      <c r="M918">
        <v>320.97059999999999</v>
      </c>
    </row>
    <row r="919" spans="1:13">
      <c r="A919" t="s">
        <v>17</v>
      </c>
      <c r="B919">
        <v>9318</v>
      </c>
      <c r="C919" s="31">
        <v>45634</v>
      </c>
      <c r="D919" t="s">
        <v>189</v>
      </c>
      <c r="E919" t="s">
        <v>14</v>
      </c>
      <c r="F919" t="s">
        <v>12</v>
      </c>
      <c r="G919">
        <v>1</v>
      </c>
      <c r="H919">
        <v>619.70000000000005</v>
      </c>
      <c r="I919">
        <v>619.70000000000005</v>
      </c>
      <c r="J919" t="s">
        <v>1279</v>
      </c>
      <c r="K919">
        <v>2024</v>
      </c>
      <c r="L919">
        <v>557.73</v>
      </c>
      <c r="M919">
        <v>111.54600000000001</v>
      </c>
    </row>
    <row r="920" spans="1:13">
      <c r="A920" t="s">
        <v>25</v>
      </c>
      <c r="B920">
        <v>9319</v>
      </c>
      <c r="C920" s="31">
        <v>45589</v>
      </c>
      <c r="D920" t="s">
        <v>988</v>
      </c>
      <c r="E920" t="s">
        <v>11</v>
      </c>
      <c r="F920" t="s">
        <v>18</v>
      </c>
      <c r="G920">
        <v>4</v>
      </c>
      <c r="H920">
        <v>185.65</v>
      </c>
      <c r="I920">
        <v>742.6</v>
      </c>
      <c r="J920" t="s">
        <v>1279</v>
      </c>
      <c r="K920">
        <v>2024</v>
      </c>
      <c r="L920">
        <v>668.34</v>
      </c>
      <c r="M920">
        <v>133.66800000000001</v>
      </c>
    </row>
    <row r="921" spans="1:13">
      <c r="A921" t="s">
        <v>10</v>
      </c>
      <c r="B921">
        <v>9328</v>
      </c>
      <c r="C921" s="31">
        <v>45352</v>
      </c>
      <c r="D921" t="s">
        <v>240</v>
      </c>
      <c r="E921" t="s">
        <v>20</v>
      </c>
      <c r="F921" t="s">
        <v>26</v>
      </c>
      <c r="G921">
        <v>3</v>
      </c>
      <c r="H921">
        <v>781.79</v>
      </c>
      <c r="I921">
        <v>2345.37</v>
      </c>
      <c r="J921" t="s">
        <v>1279</v>
      </c>
      <c r="K921">
        <v>2024</v>
      </c>
      <c r="L921">
        <v>2110.8330000000001</v>
      </c>
      <c r="M921">
        <v>422.16659999999996</v>
      </c>
    </row>
    <row r="922" spans="1:13">
      <c r="A922" t="s">
        <v>25</v>
      </c>
      <c r="B922">
        <v>9336</v>
      </c>
      <c r="C922" s="31">
        <v>45737</v>
      </c>
      <c r="D922" t="s">
        <v>394</v>
      </c>
      <c r="E922" t="s">
        <v>20</v>
      </c>
      <c r="F922" t="s">
        <v>26</v>
      </c>
      <c r="G922">
        <v>5</v>
      </c>
      <c r="H922">
        <v>436</v>
      </c>
      <c r="I922">
        <v>2180</v>
      </c>
      <c r="J922" t="s">
        <v>1279</v>
      </c>
      <c r="K922">
        <v>2025</v>
      </c>
      <c r="L922">
        <v>1962.0000000000002</v>
      </c>
      <c r="M922">
        <v>392.4</v>
      </c>
    </row>
    <row r="923" spans="1:13">
      <c r="A923" t="s">
        <v>10</v>
      </c>
      <c r="B923">
        <v>9351</v>
      </c>
      <c r="C923" s="31">
        <v>45562</v>
      </c>
      <c r="D923" t="s">
        <v>863</v>
      </c>
      <c r="E923" t="s">
        <v>14</v>
      </c>
      <c r="F923" t="s">
        <v>21</v>
      </c>
      <c r="G923">
        <v>8</v>
      </c>
      <c r="H923">
        <v>531.77</v>
      </c>
      <c r="I923">
        <v>4254.16</v>
      </c>
      <c r="J923" t="s">
        <v>1279</v>
      </c>
      <c r="K923">
        <v>2024</v>
      </c>
      <c r="L923">
        <v>3828.7440000000001</v>
      </c>
      <c r="M923">
        <v>765.74879999999996</v>
      </c>
    </row>
    <row r="924" spans="1:13">
      <c r="A924" t="s">
        <v>17</v>
      </c>
      <c r="B924">
        <v>9352</v>
      </c>
      <c r="C924" s="31">
        <v>45095</v>
      </c>
      <c r="D924" t="s">
        <v>908</v>
      </c>
      <c r="E924" t="s">
        <v>11</v>
      </c>
      <c r="F924" t="s">
        <v>26</v>
      </c>
      <c r="G924">
        <v>5</v>
      </c>
      <c r="H924">
        <v>842.46</v>
      </c>
      <c r="I924">
        <v>4212.3</v>
      </c>
      <c r="J924" t="s">
        <v>1279</v>
      </c>
      <c r="K924">
        <v>2023</v>
      </c>
      <c r="L924">
        <v>3791.07</v>
      </c>
      <c r="M924">
        <v>758.21400000000006</v>
      </c>
    </row>
    <row r="925" spans="1:13">
      <c r="A925" t="s">
        <v>25</v>
      </c>
      <c r="B925">
        <v>9353</v>
      </c>
      <c r="C925" s="31">
        <v>45720</v>
      </c>
      <c r="D925" t="s">
        <v>950</v>
      </c>
      <c r="E925" t="s">
        <v>11</v>
      </c>
      <c r="F925" t="s">
        <v>35</v>
      </c>
      <c r="G925">
        <v>4</v>
      </c>
      <c r="H925">
        <v>776.89</v>
      </c>
      <c r="I925">
        <v>3107.56</v>
      </c>
      <c r="J925" t="s">
        <v>1279</v>
      </c>
      <c r="K925">
        <v>2025</v>
      </c>
      <c r="L925">
        <v>2796.8040000000001</v>
      </c>
      <c r="M925">
        <v>559.36079999999993</v>
      </c>
    </row>
    <row r="926" spans="1:13">
      <c r="A926" t="s">
        <v>10</v>
      </c>
      <c r="B926">
        <v>9361</v>
      </c>
      <c r="C926" s="31">
        <v>45115</v>
      </c>
      <c r="D926" t="s">
        <v>541</v>
      </c>
      <c r="E926" t="s">
        <v>20</v>
      </c>
      <c r="F926" t="s">
        <v>15</v>
      </c>
      <c r="G926">
        <v>4</v>
      </c>
      <c r="H926">
        <v>479.88</v>
      </c>
      <c r="I926">
        <v>1919.52</v>
      </c>
      <c r="J926" t="s">
        <v>1279</v>
      </c>
      <c r="K926">
        <v>2023</v>
      </c>
      <c r="L926">
        <v>1727.568</v>
      </c>
      <c r="M926">
        <v>345.5136</v>
      </c>
    </row>
    <row r="927" spans="1:13">
      <c r="A927" t="s">
        <v>25</v>
      </c>
      <c r="B927">
        <v>9369</v>
      </c>
      <c r="C927" s="31">
        <v>45718</v>
      </c>
      <c r="D927" t="s">
        <v>700</v>
      </c>
      <c r="E927" t="s">
        <v>11</v>
      </c>
      <c r="F927" t="s">
        <v>12</v>
      </c>
      <c r="G927">
        <v>1</v>
      </c>
      <c r="H927">
        <v>429.5</v>
      </c>
      <c r="I927">
        <v>429.5</v>
      </c>
      <c r="J927" t="s">
        <v>1279</v>
      </c>
      <c r="K927">
        <v>2025</v>
      </c>
      <c r="L927">
        <v>386.55</v>
      </c>
      <c r="M927">
        <v>77.31</v>
      </c>
    </row>
    <row r="928" spans="1:13">
      <c r="A928" t="s">
        <v>17</v>
      </c>
      <c r="B928">
        <v>9375</v>
      </c>
      <c r="C928" s="31">
        <v>45367</v>
      </c>
      <c r="D928" t="s">
        <v>297</v>
      </c>
      <c r="E928" t="s">
        <v>14</v>
      </c>
      <c r="F928" t="s">
        <v>35</v>
      </c>
      <c r="G928">
        <v>6</v>
      </c>
      <c r="H928">
        <v>755.19</v>
      </c>
      <c r="I928">
        <v>4531.1400000000003</v>
      </c>
      <c r="J928" t="s">
        <v>1279</v>
      </c>
      <c r="K928">
        <v>2024</v>
      </c>
      <c r="L928">
        <v>4078.0260000000003</v>
      </c>
      <c r="M928">
        <v>815.60520000000008</v>
      </c>
    </row>
    <row r="929" spans="1:13">
      <c r="A929" t="s">
        <v>25</v>
      </c>
      <c r="B929">
        <v>9379</v>
      </c>
      <c r="C929" s="31">
        <v>45309</v>
      </c>
      <c r="D929" t="s">
        <v>167</v>
      </c>
      <c r="E929" t="s">
        <v>14</v>
      </c>
      <c r="F929" t="s">
        <v>21</v>
      </c>
      <c r="G929">
        <v>6</v>
      </c>
      <c r="H929">
        <v>971.35</v>
      </c>
      <c r="I929">
        <v>5828.1</v>
      </c>
      <c r="J929" t="s">
        <v>1278</v>
      </c>
      <c r="K929">
        <v>2024</v>
      </c>
      <c r="L929">
        <v>5245.29</v>
      </c>
      <c r="M929">
        <v>1049.058</v>
      </c>
    </row>
    <row r="930" spans="1:13">
      <c r="A930" t="s">
        <v>31</v>
      </c>
      <c r="B930">
        <v>9388</v>
      </c>
      <c r="C930" s="31">
        <v>45516</v>
      </c>
      <c r="D930" t="s">
        <v>958</v>
      </c>
      <c r="E930" t="s">
        <v>14</v>
      </c>
      <c r="F930" t="s">
        <v>12</v>
      </c>
      <c r="G930">
        <v>5</v>
      </c>
      <c r="H930">
        <v>605.86</v>
      </c>
      <c r="I930">
        <v>3029.3</v>
      </c>
      <c r="J930" t="s">
        <v>1279</v>
      </c>
      <c r="K930">
        <v>2024</v>
      </c>
      <c r="L930">
        <v>2726.37</v>
      </c>
      <c r="M930">
        <v>545.274</v>
      </c>
    </row>
    <row r="931" spans="1:13">
      <c r="A931" t="s">
        <v>25</v>
      </c>
      <c r="B931">
        <v>9393</v>
      </c>
      <c r="C931" s="31">
        <v>45583</v>
      </c>
      <c r="D931" t="s">
        <v>563</v>
      </c>
      <c r="E931" t="s">
        <v>20</v>
      </c>
      <c r="F931" t="s">
        <v>29</v>
      </c>
      <c r="G931">
        <v>5</v>
      </c>
      <c r="H931">
        <v>311.63</v>
      </c>
      <c r="I931">
        <v>1558.15</v>
      </c>
      <c r="J931" t="s">
        <v>1279</v>
      </c>
      <c r="K931">
        <v>2024</v>
      </c>
      <c r="L931">
        <v>1402.335</v>
      </c>
      <c r="M931">
        <v>280.46699999999998</v>
      </c>
    </row>
    <row r="932" spans="1:13">
      <c r="A932" t="s">
        <v>31</v>
      </c>
      <c r="B932">
        <v>9396</v>
      </c>
      <c r="C932" s="31">
        <v>45429</v>
      </c>
      <c r="D932" t="s">
        <v>765</v>
      </c>
      <c r="E932" t="s">
        <v>14</v>
      </c>
      <c r="F932" t="s">
        <v>26</v>
      </c>
      <c r="G932">
        <v>3</v>
      </c>
      <c r="H932">
        <v>354.1</v>
      </c>
      <c r="I932">
        <v>1062.3</v>
      </c>
      <c r="J932" t="s">
        <v>1279</v>
      </c>
      <c r="K932">
        <v>2024</v>
      </c>
      <c r="L932">
        <v>956.07000000000016</v>
      </c>
      <c r="M932">
        <v>191.214</v>
      </c>
    </row>
    <row r="933" spans="1:13">
      <c r="A933" t="s">
        <v>31</v>
      </c>
      <c r="B933">
        <v>9401</v>
      </c>
      <c r="C933" s="31">
        <v>45465</v>
      </c>
      <c r="D933" t="s">
        <v>652</v>
      </c>
      <c r="E933" t="s">
        <v>20</v>
      </c>
      <c r="F933" t="s">
        <v>18</v>
      </c>
      <c r="G933">
        <v>8</v>
      </c>
      <c r="H933">
        <v>899.05</v>
      </c>
      <c r="I933">
        <v>7192.4</v>
      </c>
      <c r="J933" t="s">
        <v>1278</v>
      </c>
      <c r="K933">
        <v>2024</v>
      </c>
      <c r="L933">
        <v>6473.16</v>
      </c>
      <c r="M933">
        <v>1294.6319999999998</v>
      </c>
    </row>
    <row r="934" spans="1:13">
      <c r="A934" t="s">
        <v>10</v>
      </c>
      <c r="B934">
        <v>9402</v>
      </c>
      <c r="C934" s="31">
        <v>45613</v>
      </c>
      <c r="D934" t="s">
        <v>933</v>
      </c>
      <c r="E934" t="s">
        <v>20</v>
      </c>
      <c r="F934" t="s">
        <v>26</v>
      </c>
      <c r="G934">
        <v>4</v>
      </c>
      <c r="H934">
        <v>776.91</v>
      </c>
      <c r="I934">
        <v>3107.64</v>
      </c>
      <c r="J934" t="s">
        <v>1279</v>
      </c>
      <c r="K934">
        <v>2024</v>
      </c>
      <c r="L934">
        <v>2796.8759999999997</v>
      </c>
      <c r="M934">
        <v>559.37519999999995</v>
      </c>
    </row>
    <row r="935" spans="1:13">
      <c r="A935" t="s">
        <v>17</v>
      </c>
      <c r="B935">
        <v>9424</v>
      </c>
      <c r="C935" s="31">
        <v>45749</v>
      </c>
      <c r="D935" t="s">
        <v>400</v>
      </c>
      <c r="E935" t="s">
        <v>14</v>
      </c>
      <c r="F935" t="s">
        <v>35</v>
      </c>
      <c r="G935">
        <v>7</v>
      </c>
      <c r="H935">
        <v>799.58</v>
      </c>
      <c r="I935">
        <v>5597.06</v>
      </c>
      <c r="J935" t="s">
        <v>1278</v>
      </c>
      <c r="K935">
        <v>2025</v>
      </c>
      <c r="L935">
        <v>5037.3540000000003</v>
      </c>
      <c r="M935">
        <v>1007.4708000000001</v>
      </c>
    </row>
    <row r="936" spans="1:13">
      <c r="A936" t="s">
        <v>17</v>
      </c>
      <c r="B936">
        <v>9435</v>
      </c>
      <c r="C936" s="31">
        <v>45489</v>
      </c>
      <c r="D936" t="s">
        <v>759</v>
      </c>
      <c r="E936" t="s">
        <v>14</v>
      </c>
      <c r="F936" t="s">
        <v>18</v>
      </c>
      <c r="G936">
        <v>4</v>
      </c>
      <c r="H936">
        <v>693.1</v>
      </c>
      <c r="I936">
        <v>2772.4</v>
      </c>
      <c r="J936" t="s">
        <v>1279</v>
      </c>
      <c r="K936">
        <v>2024</v>
      </c>
      <c r="L936">
        <v>2495.1600000000003</v>
      </c>
      <c r="M936">
        <v>499.03199999999998</v>
      </c>
    </row>
    <row r="937" spans="1:13">
      <c r="A937" t="s">
        <v>10</v>
      </c>
      <c r="B937">
        <v>9489</v>
      </c>
      <c r="C937" s="31">
        <v>45436</v>
      </c>
      <c r="D937" t="s">
        <v>381</v>
      </c>
      <c r="E937" t="s">
        <v>20</v>
      </c>
      <c r="F937" t="s">
        <v>18</v>
      </c>
      <c r="G937">
        <v>1</v>
      </c>
      <c r="H937">
        <v>773.21</v>
      </c>
      <c r="I937">
        <v>773.21</v>
      </c>
      <c r="J937" t="s">
        <v>1279</v>
      </c>
      <c r="K937">
        <v>2024</v>
      </c>
      <c r="L937">
        <v>695.88900000000001</v>
      </c>
      <c r="M937">
        <v>139.17779999999999</v>
      </c>
    </row>
    <row r="938" spans="1:13">
      <c r="A938" t="s">
        <v>17</v>
      </c>
      <c r="B938">
        <v>9494</v>
      </c>
      <c r="C938" s="31">
        <v>45464</v>
      </c>
      <c r="D938" t="s">
        <v>846</v>
      </c>
      <c r="E938" t="s">
        <v>20</v>
      </c>
      <c r="F938" t="s">
        <v>12</v>
      </c>
      <c r="G938">
        <v>1</v>
      </c>
      <c r="H938">
        <v>994.92</v>
      </c>
      <c r="I938">
        <v>994.92</v>
      </c>
      <c r="J938" t="s">
        <v>1279</v>
      </c>
      <c r="K938">
        <v>2024</v>
      </c>
      <c r="L938">
        <v>895.428</v>
      </c>
      <c r="M938">
        <v>179.0856</v>
      </c>
    </row>
    <row r="939" spans="1:13">
      <c r="A939" t="s">
        <v>17</v>
      </c>
      <c r="B939">
        <v>9498</v>
      </c>
      <c r="C939" s="31">
        <v>45714</v>
      </c>
      <c r="D939" t="s">
        <v>934</v>
      </c>
      <c r="E939" t="s">
        <v>14</v>
      </c>
      <c r="F939" t="s">
        <v>21</v>
      </c>
      <c r="G939">
        <v>9</v>
      </c>
      <c r="H939">
        <v>664.76</v>
      </c>
      <c r="I939">
        <v>5982.84</v>
      </c>
      <c r="J939" t="s">
        <v>1278</v>
      </c>
      <c r="K939">
        <v>2025</v>
      </c>
      <c r="L939">
        <v>5384.5559999999996</v>
      </c>
      <c r="M939">
        <v>1076.9112</v>
      </c>
    </row>
    <row r="940" spans="1:13">
      <c r="A940" t="s">
        <v>25</v>
      </c>
      <c r="B940">
        <v>9508</v>
      </c>
      <c r="C940" s="31">
        <v>45201</v>
      </c>
      <c r="D940" t="s">
        <v>362</v>
      </c>
      <c r="E940" t="s">
        <v>11</v>
      </c>
      <c r="F940" t="s">
        <v>26</v>
      </c>
      <c r="G940">
        <v>8</v>
      </c>
      <c r="H940">
        <v>438.01</v>
      </c>
      <c r="I940">
        <v>3504.08</v>
      </c>
      <c r="J940" t="s">
        <v>1279</v>
      </c>
      <c r="K940">
        <v>2023</v>
      </c>
      <c r="L940">
        <v>3153.672</v>
      </c>
      <c r="M940">
        <v>630.73439999999994</v>
      </c>
    </row>
    <row r="941" spans="1:13">
      <c r="A941" t="s">
        <v>31</v>
      </c>
      <c r="B941">
        <v>9510</v>
      </c>
      <c r="C941" s="31">
        <v>45506</v>
      </c>
      <c r="D941" t="s">
        <v>357</v>
      </c>
      <c r="E941" t="s">
        <v>20</v>
      </c>
      <c r="F941" t="s">
        <v>21</v>
      </c>
      <c r="G941">
        <v>4</v>
      </c>
      <c r="H941">
        <v>683.69</v>
      </c>
      <c r="I941">
        <v>2734.76</v>
      </c>
      <c r="J941" t="s">
        <v>1279</v>
      </c>
      <c r="K941">
        <v>2024</v>
      </c>
      <c r="L941">
        <v>2461.2840000000001</v>
      </c>
      <c r="M941">
        <v>492.2568</v>
      </c>
    </row>
    <row r="942" spans="1:13">
      <c r="A942" t="s">
        <v>31</v>
      </c>
      <c r="B942">
        <v>9527</v>
      </c>
      <c r="C942" s="31">
        <v>45449</v>
      </c>
      <c r="D942" t="s">
        <v>882</v>
      </c>
      <c r="E942" t="s">
        <v>11</v>
      </c>
      <c r="F942" t="s">
        <v>21</v>
      </c>
      <c r="G942">
        <v>8</v>
      </c>
      <c r="H942">
        <v>22</v>
      </c>
      <c r="I942">
        <v>176</v>
      </c>
      <c r="J942" t="s">
        <v>1279</v>
      </c>
      <c r="K942">
        <v>2024</v>
      </c>
      <c r="L942">
        <v>158.4</v>
      </c>
      <c r="M942">
        <v>31.68</v>
      </c>
    </row>
    <row r="943" spans="1:13">
      <c r="A943" t="s">
        <v>17</v>
      </c>
      <c r="B943">
        <v>9528</v>
      </c>
      <c r="C943" s="31">
        <v>45581</v>
      </c>
      <c r="D943" t="s">
        <v>495</v>
      </c>
      <c r="E943" t="s">
        <v>14</v>
      </c>
      <c r="F943" t="s">
        <v>35</v>
      </c>
      <c r="G943">
        <v>9</v>
      </c>
      <c r="H943">
        <v>284.06</v>
      </c>
      <c r="I943">
        <v>2556.54</v>
      </c>
      <c r="J943" t="s">
        <v>1279</v>
      </c>
      <c r="K943">
        <v>2024</v>
      </c>
      <c r="L943">
        <v>2300.886</v>
      </c>
      <c r="M943">
        <v>460.17719999999997</v>
      </c>
    </row>
    <row r="944" spans="1:13">
      <c r="A944" t="s">
        <v>10</v>
      </c>
      <c r="B944">
        <v>9541</v>
      </c>
      <c r="C944" s="31">
        <v>45356</v>
      </c>
      <c r="D944" t="s">
        <v>780</v>
      </c>
      <c r="E944" t="s">
        <v>14</v>
      </c>
      <c r="F944" t="s">
        <v>12</v>
      </c>
      <c r="G944">
        <v>9</v>
      </c>
      <c r="H944">
        <v>136.44</v>
      </c>
      <c r="I944">
        <v>1227.96</v>
      </c>
      <c r="J944" t="s">
        <v>1279</v>
      </c>
      <c r="K944">
        <v>2024</v>
      </c>
      <c r="L944">
        <v>1105.164</v>
      </c>
      <c r="M944">
        <v>221.03280000000001</v>
      </c>
    </row>
    <row r="945" spans="1:13">
      <c r="A945" t="s">
        <v>31</v>
      </c>
      <c r="B945">
        <v>9566</v>
      </c>
      <c r="C945" s="31">
        <v>45297</v>
      </c>
      <c r="D945" t="s">
        <v>580</v>
      </c>
      <c r="E945" t="s">
        <v>14</v>
      </c>
      <c r="F945" t="s">
        <v>15</v>
      </c>
      <c r="G945">
        <v>2</v>
      </c>
      <c r="H945">
        <v>185.38</v>
      </c>
      <c r="I945">
        <v>370.76</v>
      </c>
      <c r="J945" t="s">
        <v>1279</v>
      </c>
      <c r="K945">
        <v>2024</v>
      </c>
      <c r="L945">
        <v>333.68400000000003</v>
      </c>
      <c r="M945">
        <v>66.736800000000002</v>
      </c>
    </row>
    <row r="946" spans="1:13">
      <c r="A946" t="s">
        <v>17</v>
      </c>
      <c r="B946">
        <v>9567</v>
      </c>
      <c r="C946" s="31">
        <v>45372</v>
      </c>
      <c r="D946" t="s">
        <v>762</v>
      </c>
      <c r="E946" t="s">
        <v>20</v>
      </c>
      <c r="F946" t="s">
        <v>15</v>
      </c>
      <c r="G946">
        <v>9</v>
      </c>
      <c r="H946">
        <v>105.71</v>
      </c>
      <c r="I946">
        <v>951.39</v>
      </c>
      <c r="J946" t="s">
        <v>1279</v>
      </c>
      <c r="K946">
        <v>2024</v>
      </c>
      <c r="L946">
        <v>856.25099999999998</v>
      </c>
      <c r="M946">
        <v>171.25019999999998</v>
      </c>
    </row>
    <row r="947" spans="1:13">
      <c r="A947" t="s">
        <v>17</v>
      </c>
      <c r="B947">
        <v>9570</v>
      </c>
      <c r="C947" s="31">
        <v>45735</v>
      </c>
      <c r="D947" t="s">
        <v>942</v>
      </c>
      <c r="E947" t="s">
        <v>11</v>
      </c>
      <c r="F947" t="s">
        <v>26</v>
      </c>
      <c r="G947">
        <v>2</v>
      </c>
      <c r="H947">
        <v>968.18</v>
      </c>
      <c r="I947">
        <v>1936.36</v>
      </c>
      <c r="J947" t="s">
        <v>1279</v>
      </c>
      <c r="K947">
        <v>2025</v>
      </c>
      <c r="L947">
        <v>1742.7239999999999</v>
      </c>
      <c r="M947">
        <v>348.54479999999995</v>
      </c>
    </row>
    <row r="948" spans="1:13">
      <c r="A948" t="s">
        <v>25</v>
      </c>
      <c r="B948">
        <v>9588</v>
      </c>
      <c r="C948" s="31">
        <v>45156</v>
      </c>
      <c r="D948" t="s">
        <v>340</v>
      </c>
      <c r="E948" t="s">
        <v>14</v>
      </c>
      <c r="F948" t="s">
        <v>43</v>
      </c>
      <c r="G948">
        <v>2</v>
      </c>
      <c r="H948">
        <v>138.79</v>
      </c>
      <c r="I948">
        <v>277.58</v>
      </c>
      <c r="J948" t="s">
        <v>1279</v>
      </c>
      <c r="K948">
        <v>2023</v>
      </c>
      <c r="L948">
        <v>249.822</v>
      </c>
      <c r="M948">
        <v>49.964399999999998</v>
      </c>
    </row>
    <row r="949" spans="1:13">
      <c r="A949" t="s">
        <v>17</v>
      </c>
      <c r="B949">
        <v>9590</v>
      </c>
      <c r="C949" s="31">
        <v>45110</v>
      </c>
      <c r="D949" t="s">
        <v>47</v>
      </c>
      <c r="E949" t="s">
        <v>14</v>
      </c>
      <c r="F949" t="s">
        <v>26</v>
      </c>
      <c r="G949">
        <v>1</v>
      </c>
      <c r="H949">
        <v>587.21</v>
      </c>
      <c r="I949">
        <v>587.21</v>
      </c>
      <c r="J949" t="s">
        <v>1279</v>
      </c>
      <c r="K949">
        <v>2023</v>
      </c>
      <c r="L949">
        <v>528.48900000000003</v>
      </c>
      <c r="M949">
        <v>105.6978</v>
      </c>
    </row>
    <row r="950" spans="1:13">
      <c r="A950" t="s">
        <v>31</v>
      </c>
      <c r="B950">
        <v>9595</v>
      </c>
      <c r="C950" s="31">
        <v>45260</v>
      </c>
      <c r="D950" t="s">
        <v>901</v>
      </c>
      <c r="E950" t="s">
        <v>14</v>
      </c>
      <c r="F950" t="s">
        <v>26</v>
      </c>
      <c r="G950">
        <v>9</v>
      </c>
      <c r="H950">
        <v>893.16</v>
      </c>
      <c r="I950">
        <v>8038.44</v>
      </c>
      <c r="J950" t="s">
        <v>1278</v>
      </c>
      <c r="K950">
        <v>2023</v>
      </c>
      <c r="L950">
        <v>7234.5959999999995</v>
      </c>
      <c r="M950">
        <v>1446.9191999999998</v>
      </c>
    </row>
    <row r="951" spans="1:13">
      <c r="A951" t="s">
        <v>17</v>
      </c>
      <c r="B951">
        <v>9618</v>
      </c>
      <c r="C951" s="31">
        <v>45057</v>
      </c>
      <c r="D951" t="s">
        <v>993</v>
      </c>
      <c r="E951" t="s">
        <v>14</v>
      </c>
      <c r="F951" t="s">
        <v>12</v>
      </c>
      <c r="G951">
        <v>3</v>
      </c>
      <c r="H951">
        <v>173.17</v>
      </c>
      <c r="I951">
        <v>519.51</v>
      </c>
      <c r="J951" t="s">
        <v>1279</v>
      </c>
      <c r="K951">
        <v>2023</v>
      </c>
      <c r="L951">
        <v>467.55899999999997</v>
      </c>
      <c r="M951">
        <v>93.511799999999994</v>
      </c>
    </row>
    <row r="952" spans="1:13">
      <c r="A952" t="s">
        <v>17</v>
      </c>
      <c r="B952">
        <v>9621</v>
      </c>
      <c r="C952" s="31">
        <v>45444</v>
      </c>
      <c r="D952" t="s">
        <v>208</v>
      </c>
      <c r="E952" t="s">
        <v>14</v>
      </c>
      <c r="F952" t="s">
        <v>18</v>
      </c>
      <c r="G952">
        <v>3</v>
      </c>
      <c r="H952">
        <v>740.21</v>
      </c>
      <c r="I952">
        <v>2220.63</v>
      </c>
      <c r="J952" t="s">
        <v>1279</v>
      </c>
      <c r="K952">
        <v>2024</v>
      </c>
      <c r="L952">
        <v>1998.5670000000002</v>
      </c>
      <c r="M952">
        <v>399.71339999999998</v>
      </c>
    </row>
    <row r="953" spans="1:13">
      <c r="A953" t="s">
        <v>17</v>
      </c>
      <c r="B953">
        <v>9632</v>
      </c>
      <c r="C953" s="31">
        <v>45700</v>
      </c>
      <c r="D953" t="s">
        <v>630</v>
      </c>
      <c r="E953" t="s">
        <v>20</v>
      </c>
      <c r="F953" t="s">
        <v>18</v>
      </c>
      <c r="G953">
        <v>6</v>
      </c>
      <c r="H953">
        <v>671.53</v>
      </c>
      <c r="I953">
        <v>4029.18</v>
      </c>
      <c r="J953" t="s">
        <v>1279</v>
      </c>
      <c r="K953">
        <v>2025</v>
      </c>
      <c r="L953">
        <v>3626.2619999999997</v>
      </c>
      <c r="M953">
        <v>725.25239999999997</v>
      </c>
    </row>
    <row r="954" spans="1:13">
      <c r="A954" t="s">
        <v>31</v>
      </c>
      <c r="B954">
        <v>9636</v>
      </c>
      <c r="C954" s="31">
        <v>45397</v>
      </c>
      <c r="D954" t="s">
        <v>926</v>
      </c>
      <c r="E954" t="s">
        <v>20</v>
      </c>
      <c r="F954" t="s">
        <v>26</v>
      </c>
      <c r="G954">
        <v>7</v>
      </c>
      <c r="H954">
        <v>80.540000000000006</v>
      </c>
      <c r="I954">
        <v>563.78000000000009</v>
      </c>
      <c r="J954" t="s">
        <v>1279</v>
      </c>
      <c r="K954">
        <v>2024</v>
      </c>
      <c r="L954">
        <v>507.40200000000004</v>
      </c>
      <c r="M954">
        <v>101.48040000000002</v>
      </c>
    </row>
    <row r="955" spans="1:13">
      <c r="A955" t="s">
        <v>10</v>
      </c>
      <c r="B955">
        <v>9637</v>
      </c>
      <c r="C955" s="31">
        <v>45336</v>
      </c>
      <c r="D955" t="s">
        <v>324</v>
      </c>
      <c r="E955" t="s">
        <v>14</v>
      </c>
      <c r="F955" t="s">
        <v>15</v>
      </c>
      <c r="G955">
        <v>9</v>
      </c>
      <c r="H955">
        <v>932.71</v>
      </c>
      <c r="I955">
        <v>8394.39</v>
      </c>
      <c r="J955" t="s">
        <v>1278</v>
      </c>
      <c r="K955">
        <v>2024</v>
      </c>
      <c r="L955">
        <v>7554.9510000000009</v>
      </c>
      <c r="M955">
        <v>1510.9901999999997</v>
      </c>
    </row>
    <row r="956" spans="1:13">
      <c r="A956" t="s">
        <v>17</v>
      </c>
      <c r="B956">
        <v>9661</v>
      </c>
      <c r="C956" s="31">
        <v>45584</v>
      </c>
      <c r="D956" t="s">
        <v>467</v>
      </c>
      <c r="E956" t="s">
        <v>20</v>
      </c>
      <c r="F956" t="s">
        <v>12</v>
      </c>
      <c r="G956">
        <v>1</v>
      </c>
      <c r="H956">
        <v>662.12</v>
      </c>
      <c r="I956">
        <v>662.12</v>
      </c>
      <c r="J956" t="s">
        <v>1279</v>
      </c>
      <c r="K956">
        <v>2024</v>
      </c>
      <c r="L956">
        <v>595.90800000000002</v>
      </c>
      <c r="M956">
        <v>119.1816</v>
      </c>
    </row>
    <row r="957" spans="1:13">
      <c r="A957" t="s">
        <v>25</v>
      </c>
      <c r="B957">
        <v>9662</v>
      </c>
      <c r="C957" s="31">
        <v>45608</v>
      </c>
      <c r="D957" t="s">
        <v>341</v>
      </c>
      <c r="E957" t="s">
        <v>11</v>
      </c>
      <c r="F957" t="s">
        <v>12</v>
      </c>
      <c r="G957">
        <v>2</v>
      </c>
      <c r="H957">
        <v>760.68</v>
      </c>
      <c r="I957">
        <v>1521.36</v>
      </c>
      <c r="J957" t="s">
        <v>1279</v>
      </c>
      <c r="K957">
        <v>2024</v>
      </c>
      <c r="L957">
        <v>1369.2239999999999</v>
      </c>
      <c r="M957">
        <v>273.84479999999996</v>
      </c>
    </row>
    <row r="958" spans="1:13">
      <c r="A958" t="s">
        <v>17</v>
      </c>
      <c r="B958">
        <v>9674</v>
      </c>
      <c r="C958" s="31">
        <v>45330</v>
      </c>
      <c r="D958" t="s">
        <v>909</v>
      </c>
      <c r="E958" t="s">
        <v>11</v>
      </c>
      <c r="F958" t="s">
        <v>18</v>
      </c>
      <c r="G958">
        <v>8</v>
      </c>
      <c r="H958">
        <v>48.04</v>
      </c>
      <c r="I958">
        <v>384.32</v>
      </c>
      <c r="J958" t="s">
        <v>1279</v>
      </c>
      <c r="K958">
        <v>2024</v>
      </c>
      <c r="L958">
        <v>345.88799999999998</v>
      </c>
      <c r="M958">
        <v>69.177599999999998</v>
      </c>
    </row>
    <row r="959" spans="1:13">
      <c r="A959" t="s">
        <v>31</v>
      </c>
      <c r="B959">
        <v>9678</v>
      </c>
      <c r="C959" s="31">
        <v>45251</v>
      </c>
      <c r="D959" t="s">
        <v>887</v>
      </c>
      <c r="E959" t="s">
        <v>20</v>
      </c>
      <c r="F959" t="s">
        <v>43</v>
      </c>
      <c r="G959">
        <v>4</v>
      </c>
      <c r="H959">
        <v>492.98</v>
      </c>
      <c r="I959">
        <v>1971.92</v>
      </c>
      <c r="J959" t="s">
        <v>1279</v>
      </c>
      <c r="K959">
        <v>2023</v>
      </c>
      <c r="L959">
        <v>1774.7280000000001</v>
      </c>
      <c r="M959">
        <v>354.94560000000001</v>
      </c>
    </row>
    <row r="960" spans="1:13">
      <c r="A960" t="s">
        <v>25</v>
      </c>
      <c r="B960">
        <v>9679</v>
      </c>
      <c r="C960" s="31">
        <v>45639</v>
      </c>
      <c r="D960" t="s">
        <v>691</v>
      </c>
      <c r="E960" t="s">
        <v>14</v>
      </c>
      <c r="F960" t="s">
        <v>26</v>
      </c>
      <c r="G960">
        <v>5</v>
      </c>
      <c r="H960">
        <v>614.87</v>
      </c>
      <c r="I960">
        <v>3074.35</v>
      </c>
      <c r="J960" t="s">
        <v>1279</v>
      </c>
      <c r="K960">
        <v>2024</v>
      </c>
      <c r="L960">
        <v>2766.915</v>
      </c>
      <c r="M960">
        <v>553.38299999999992</v>
      </c>
    </row>
    <row r="961" spans="1:13">
      <c r="A961" t="s">
        <v>31</v>
      </c>
      <c r="B961">
        <v>9690</v>
      </c>
      <c r="C961" s="31">
        <v>45425</v>
      </c>
      <c r="D961" t="s">
        <v>118</v>
      </c>
      <c r="E961" t="s">
        <v>11</v>
      </c>
      <c r="F961" t="s">
        <v>35</v>
      </c>
      <c r="G961">
        <v>5</v>
      </c>
      <c r="H961">
        <v>40.869999999999997</v>
      </c>
      <c r="I961">
        <v>204.35</v>
      </c>
      <c r="J961" t="s">
        <v>1279</v>
      </c>
      <c r="K961">
        <v>2024</v>
      </c>
      <c r="L961">
        <v>183.91500000000002</v>
      </c>
      <c r="M961">
        <v>36.782999999999994</v>
      </c>
    </row>
    <row r="962" spans="1:13">
      <c r="A962" t="s">
        <v>10</v>
      </c>
      <c r="B962">
        <v>9696</v>
      </c>
      <c r="C962" s="31">
        <v>45210</v>
      </c>
      <c r="D962" t="s">
        <v>802</v>
      </c>
      <c r="E962" t="s">
        <v>20</v>
      </c>
      <c r="F962" t="s">
        <v>29</v>
      </c>
      <c r="G962">
        <v>5</v>
      </c>
      <c r="H962">
        <v>125.2</v>
      </c>
      <c r="I962">
        <v>626</v>
      </c>
      <c r="J962" t="s">
        <v>1279</v>
      </c>
      <c r="K962">
        <v>2023</v>
      </c>
      <c r="L962">
        <v>563.40000000000009</v>
      </c>
      <c r="M962">
        <v>112.67999999999999</v>
      </c>
    </row>
    <row r="963" spans="1:13">
      <c r="A963" t="s">
        <v>25</v>
      </c>
      <c r="B963">
        <v>9701</v>
      </c>
      <c r="C963" s="31">
        <v>45388</v>
      </c>
      <c r="D963" t="s">
        <v>782</v>
      </c>
      <c r="E963" t="s">
        <v>11</v>
      </c>
      <c r="F963" t="s">
        <v>35</v>
      </c>
      <c r="G963">
        <v>8</v>
      </c>
      <c r="H963">
        <v>784.21</v>
      </c>
      <c r="I963">
        <v>6273.68</v>
      </c>
      <c r="J963" t="s">
        <v>1278</v>
      </c>
      <c r="K963">
        <v>2024</v>
      </c>
      <c r="L963">
        <v>5646.3120000000008</v>
      </c>
      <c r="M963">
        <v>1129.2624000000001</v>
      </c>
    </row>
    <row r="964" spans="1:13">
      <c r="A964" t="s">
        <v>25</v>
      </c>
      <c r="B964">
        <v>9716</v>
      </c>
      <c r="C964" s="31">
        <v>45491</v>
      </c>
      <c r="D964" t="s">
        <v>811</v>
      </c>
      <c r="E964" t="s">
        <v>11</v>
      </c>
      <c r="F964" t="s">
        <v>29</v>
      </c>
      <c r="G964">
        <v>9</v>
      </c>
      <c r="H964">
        <v>181.79</v>
      </c>
      <c r="I964">
        <v>1636.11</v>
      </c>
      <c r="J964" t="s">
        <v>1279</v>
      </c>
      <c r="K964">
        <v>2024</v>
      </c>
      <c r="L964">
        <v>1472.4989999999998</v>
      </c>
      <c r="M964">
        <v>294.49979999999999</v>
      </c>
    </row>
    <row r="965" spans="1:13">
      <c r="A965" t="s">
        <v>10</v>
      </c>
      <c r="B965">
        <v>9722</v>
      </c>
      <c r="C965" s="31">
        <v>45476</v>
      </c>
      <c r="D965" t="s">
        <v>349</v>
      </c>
      <c r="E965" t="s">
        <v>11</v>
      </c>
      <c r="F965" t="s">
        <v>43</v>
      </c>
      <c r="G965">
        <v>6</v>
      </c>
      <c r="H965">
        <v>997.15</v>
      </c>
      <c r="I965">
        <v>5982.9</v>
      </c>
      <c r="J965" t="s">
        <v>1278</v>
      </c>
      <c r="K965">
        <v>2024</v>
      </c>
      <c r="L965">
        <v>5384.61</v>
      </c>
      <c r="M965">
        <v>1076.9219999999998</v>
      </c>
    </row>
    <row r="966" spans="1:13">
      <c r="A966" t="s">
        <v>25</v>
      </c>
      <c r="B966">
        <v>9746</v>
      </c>
      <c r="C966" s="31">
        <v>45582</v>
      </c>
      <c r="D966" t="s">
        <v>213</v>
      </c>
      <c r="E966" t="s">
        <v>11</v>
      </c>
      <c r="F966" t="s">
        <v>43</v>
      </c>
      <c r="G966">
        <v>3</v>
      </c>
      <c r="H966">
        <v>303.35000000000002</v>
      </c>
      <c r="I966">
        <v>910.05000000000007</v>
      </c>
      <c r="J966" t="s">
        <v>1279</v>
      </c>
      <c r="K966">
        <v>2024</v>
      </c>
      <c r="L966">
        <v>819.04500000000007</v>
      </c>
      <c r="M966">
        <v>163.809</v>
      </c>
    </row>
    <row r="967" spans="1:13">
      <c r="A967" t="s">
        <v>31</v>
      </c>
      <c r="B967">
        <v>9753</v>
      </c>
      <c r="C967" s="31">
        <v>45542</v>
      </c>
      <c r="D967" t="s">
        <v>175</v>
      </c>
      <c r="E967" t="s">
        <v>11</v>
      </c>
      <c r="F967" t="s">
        <v>29</v>
      </c>
      <c r="G967">
        <v>2</v>
      </c>
      <c r="H967">
        <v>600.30999999999995</v>
      </c>
      <c r="I967">
        <v>1200.6199999999999</v>
      </c>
      <c r="J967" t="s">
        <v>1279</v>
      </c>
      <c r="K967">
        <v>2024</v>
      </c>
      <c r="L967">
        <v>1080.558</v>
      </c>
      <c r="M967">
        <v>216.11159999999998</v>
      </c>
    </row>
    <row r="968" spans="1:13">
      <c r="A968" t="s">
        <v>25</v>
      </c>
      <c r="B968">
        <v>9759</v>
      </c>
      <c r="C968" s="31">
        <v>45541</v>
      </c>
      <c r="D968" t="s">
        <v>77</v>
      </c>
      <c r="E968" t="s">
        <v>11</v>
      </c>
      <c r="F968" t="s">
        <v>21</v>
      </c>
      <c r="G968">
        <v>6</v>
      </c>
      <c r="H968">
        <v>530.42999999999995</v>
      </c>
      <c r="I968">
        <v>3182.58</v>
      </c>
      <c r="J968" t="s">
        <v>1279</v>
      </c>
      <c r="K968">
        <v>2024</v>
      </c>
      <c r="L968">
        <v>2864.3219999999997</v>
      </c>
      <c r="M968">
        <v>572.86439999999993</v>
      </c>
    </row>
    <row r="969" spans="1:13">
      <c r="A969" t="s">
        <v>10</v>
      </c>
      <c r="B969">
        <v>9760</v>
      </c>
      <c r="C969" s="31">
        <v>45186</v>
      </c>
      <c r="D969" t="s">
        <v>67</v>
      </c>
      <c r="E969" t="s">
        <v>20</v>
      </c>
      <c r="F969" t="s">
        <v>18</v>
      </c>
      <c r="G969">
        <v>7</v>
      </c>
      <c r="H969">
        <v>801.86</v>
      </c>
      <c r="I969">
        <v>5613.02</v>
      </c>
      <c r="J969" t="s">
        <v>1278</v>
      </c>
      <c r="K969">
        <v>2023</v>
      </c>
      <c r="L969">
        <v>5051.7179999999998</v>
      </c>
      <c r="M969">
        <v>1010.3436</v>
      </c>
    </row>
    <row r="970" spans="1:13">
      <c r="A970" t="s">
        <v>17</v>
      </c>
      <c r="B970">
        <v>9764</v>
      </c>
      <c r="C970" s="31">
        <v>45685</v>
      </c>
      <c r="D970" t="s">
        <v>698</v>
      </c>
      <c r="E970" t="s">
        <v>11</v>
      </c>
      <c r="F970" t="s">
        <v>12</v>
      </c>
      <c r="G970">
        <v>6</v>
      </c>
      <c r="H970">
        <v>282.06</v>
      </c>
      <c r="I970">
        <v>1692.36</v>
      </c>
      <c r="J970" t="s">
        <v>1279</v>
      </c>
      <c r="K970">
        <v>2025</v>
      </c>
      <c r="L970">
        <v>1523.124</v>
      </c>
      <c r="M970">
        <v>304.62479999999999</v>
      </c>
    </row>
    <row r="971" spans="1:13">
      <c r="A971" t="s">
        <v>10</v>
      </c>
      <c r="B971">
        <v>9767</v>
      </c>
      <c r="C971" s="31">
        <v>45093</v>
      </c>
      <c r="D971" t="s">
        <v>855</v>
      </c>
      <c r="E971" t="s">
        <v>20</v>
      </c>
      <c r="F971" t="s">
        <v>43</v>
      </c>
      <c r="G971">
        <v>3</v>
      </c>
      <c r="H971">
        <v>695.24</v>
      </c>
      <c r="I971">
        <v>2085.7199999999998</v>
      </c>
      <c r="J971" t="s">
        <v>1279</v>
      </c>
      <c r="K971">
        <v>2023</v>
      </c>
      <c r="L971">
        <v>1877.1480000000001</v>
      </c>
      <c r="M971">
        <v>375.42959999999994</v>
      </c>
    </row>
    <row r="972" spans="1:13">
      <c r="A972" t="s">
        <v>17</v>
      </c>
      <c r="B972">
        <v>9772</v>
      </c>
      <c r="C972" s="31">
        <v>45126</v>
      </c>
      <c r="D972" t="s">
        <v>737</v>
      </c>
      <c r="E972" t="s">
        <v>14</v>
      </c>
      <c r="F972" t="s">
        <v>15</v>
      </c>
      <c r="G972">
        <v>6</v>
      </c>
      <c r="H972">
        <v>361.45</v>
      </c>
      <c r="I972">
        <v>2168.6999999999998</v>
      </c>
      <c r="J972" t="s">
        <v>1279</v>
      </c>
      <c r="K972">
        <v>2023</v>
      </c>
      <c r="L972">
        <v>1951.83</v>
      </c>
      <c r="M972">
        <v>390.36599999999993</v>
      </c>
    </row>
    <row r="973" spans="1:13">
      <c r="A973" t="s">
        <v>17</v>
      </c>
      <c r="B973">
        <v>9790</v>
      </c>
      <c r="C973" s="31">
        <v>45344</v>
      </c>
      <c r="D973" t="s">
        <v>985</v>
      </c>
      <c r="E973" t="s">
        <v>20</v>
      </c>
      <c r="F973" t="s">
        <v>18</v>
      </c>
      <c r="G973">
        <v>2</v>
      </c>
      <c r="H973">
        <v>731.21</v>
      </c>
      <c r="I973">
        <v>1462.42</v>
      </c>
      <c r="J973" t="s">
        <v>1279</v>
      </c>
      <c r="K973">
        <v>2024</v>
      </c>
      <c r="L973">
        <v>1316.1780000000001</v>
      </c>
      <c r="M973">
        <v>263.23559999999998</v>
      </c>
    </row>
    <row r="974" spans="1:13">
      <c r="A974" t="s">
        <v>10</v>
      </c>
      <c r="B974">
        <v>9803</v>
      </c>
      <c r="C974" s="31">
        <v>45509</v>
      </c>
      <c r="D974" t="s">
        <v>504</v>
      </c>
      <c r="E974" t="s">
        <v>20</v>
      </c>
      <c r="F974" t="s">
        <v>43</v>
      </c>
      <c r="G974">
        <v>5</v>
      </c>
      <c r="H974">
        <v>909.94</v>
      </c>
      <c r="I974">
        <v>4549.7000000000007</v>
      </c>
      <c r="J974" t="s">
        <v>1279</v>
      </c>
      <c r="K974">
        <v>2024</v>
      </c>
      <c r="L974">
        <v>4094.73</v>
      </c>
      <c r="M974">
        <v>818.94600000000014</v>
      </c>
    </row>
    <row r="975" spans="1:13">
      <c r="A975" t="s">
        <v>25</v>
      </c>
      <c r="B975">
        <v>9806</v>
      </c>
      <c r="C975" s="31">
        <v>45374</v>
      </c>
      <c r="D975" t="s">
        <v>449</v>
      </c>
      <c r="E975" t="s">
        <v>14</v>
      </c>
      <c r="F975" t="s">
        <v>35</v>
      </c>
      <c r="G975">
        <v>8</v>
      </c>
      <c r="H975">
        <v>89.31</v>
      </c>
      <c r="I975">
        <v>714.48</v>
      </c>
      <c r="J975" t="s">
        <v>1279</v>
      </c>
      <c r="K975">
        <v>2024</v>
      </c>
      <c r="L975">
        <v>643.03200000000004</v>
      </c>
      <c r="M975">
        <v>128.60640000000001</v>
      </c>
    </row>
    <row r="976" spans="1:13">
      <c r="A976" t="s">
        <v>17</v>
      </c>
      <c r="B976">
        <v>9815</v>
      </c>
      <c r="C976" s="31">
        <v>45361</v>
      </c>
      <c r="D976" t="s">
        <v>785</v>
      </c>
      <c r="E976" t="s">
        <v>14</v>
      </c>
      <c r="F976" t="s">
        <v>43</v>
      </c>
      <c r="G976">
        <v>6</v>
      </c>
      <c r="H976">
        <v>310.10000000000002</v>
      </c>
      <c r="I976">
        <v>1860.6</v>
      </c>
      <c r="J976" t="s">
        <v>1279</v>
      </c>
      <c r="K976">
        <v>2024</v>
      </c>
      <c r="L976">
        <v>1674.5400000000002</v>
      </c>
      <c r="M976">
        <v>334.90799999999996</v>
      </c>
    </row>
    <row r="977" spans="1:13">
      <c r="A977" t="s">
        <v>25</v>
      </c>
      <c r="B977">
        <v>9824</v>
      </c>
      <c r="C977" s="31">
        <v>45143</v>
      </c>
      <c r="D977" t="s">
        <v>439</v>
      </c>
      <c r="E977" t="s">
        <v>14</v>
      </c>
      <c r="F977" t="s">
        <v>18</v>
      </c>
      <c r="G977">
        <v>5</v>
      </c>
      <c r="H977">
        <v>41.27</v>
      </c>
      <c r="I977">
        <v>206.35</v>
      </c>
      <c r="J977" t="s">
        <v>1279</v>
      </c>
      <c r="K977">
        <v>2023</v>
      </c>
      <c r="L977">
        <v>185.715</v>
      </c>
      <c r="M977">
        <v>37.143000000000001</v>
      </c>
    </row>
    <row r="978" spans="1:13">
      <c r="A978" t="s">
        <v>31</v>
      </c>
      <c r="B978">
        <v>9825</v>
      </c>
      <c r="C978" s="31">
        <v>45257</v>
      </c>
      <c r="D978" t="s">
        <v>81</v>
      </c>
      <c r="E978" t="s">
        <v>14</v>
      </c>
      <c r="F978" t="s">
        <v>21</v>
      </c>
      <c r="G978">
        <v>2</v>
      </c>
      <c r="H978">
        <v>915.16</v>
      </c>
      <c r="I978">
        <v>1830.32</v>
      </c>
      <c r="J978" t="s">
        <v>1279</v>
      </c>
      <c r="K978">
        <v>2023</v>
      </c>
      <c r="L978">
        <v>1647.288</v>
      </c>
      <c r="M978">
        <v>329.45759999999996</v>
      </c>
    </row>
    <row r="979" spans="1:13">
      <c r="A979" t="s">
        <v>10</v>
      </c>
      <c r="B979">
        <v>9829</v>
      </c>
      <c r="C979" s="31">
        <v>45728</v>
      </c>
      <c r="D979" t="s">
        <v>548</v>
      </c>
      <c r="E979" t="s">
        <v>14</v>
      </c>
      <c r="F979" t="s">
        <v>21</v>
      </c>
      <c r="G979">
        <v>1</v>
      </c>
      <c r="H979">
        <v>277.05</v>
      </c>
      <c r="I979">
        <v>277.05</v>
      </c>
      <c r="J979" t="s">
        <v>1279</v>
      </c>
      <c r="K979">
        <v>2025</v>
      </c>
      <c r="L979">
        <v>249.34500000000003</v>
      </c>
      <c r="M979">
        <v>49.869</v>
      </c>
    </row>
    <row r="980" spans="1:13">
      <c r="A980" t="s">
        <v>17</v>
      </c>
      <c r="B980">
        <v>9832</v>
      </c>
      <c r="C980" s="31">
        <v>45147</v>
      </c>
      <c r="D980" t="s">
        <v>246</v>
      </c>
      <c r="E980" t="s">
        <v>11</v>
      </c>
      <c r="F980" t="s">
        <v>21</v>
      </c>
      <c r="G980">
        <v>1</v>
      </c>
      <c r="H980">
        <v>994.96</v>
      </c>
      <c r="I980">
        <v>994.96</v>
      </c>
      <c r="J980" t="s">
        <v>1279</v>
      </c>
      <c r="K980">
        <v>2023</v>
      </c>
      <c r="L980">
        <v>895.46400000000006</v>
      </c>
      <c r="M980">
        <v>179.09280000000001</v>
      </c>
    </row>
    <row r="981" spans="1:13">
      <c r="A981" t="s">
        <v>25</v>
      </c>
      <c r="B981">
        <v>9846</v>
      </c>
      <c r="C981" s="31">
        <v>45524</v>
      </c>
      <c r="D981" t="s">
        <v>181</v>
      </c>
      <c r="E981" t="s">
        <v>20</v>
      </c>
      <c r="F981" t="s">
        <v>26</v>
      </c>
      <c r="G981">
        <v>1</v>
      </c>
      <c r="H981">
        <v>727.52</v>
      </c>
      <c r="I981">
        <v>727.52</v>
      </c>
      <c r="J981" t="s">
        <v>1279</v>
      </c>
      <c r="K981">
        <v>2024</v>
      </c>
      <c r="L981">
        <v>654.76800000000003</v>
      </c>
      <c r="M981">
        <v>130.95359999999999</v>
      </c>
    </row>
    <row r="982" spans="1:13">
      <c r="A982" t="s">
        <v>10</v>
      </c>
      <c r="B982">
        <v>9848</v>
      </c>
      <c r="C982" s="31">
        <v>45094</v>
      </c>
      <c r="D982" t="s">
        <v>478</v>
      </c>
      <c r="E982" t="s">
        <v>11</v>
      </c>
      <c r="F982" t="s">
        <v>15</v>
      </c>
      <c r="G982">
        <v>4</v>
      </c>
      <c r="H982">
        <v>40.35</v>
      </c>
      <c r="I982">
        <v>161.4</v>
      </c>
      <c r="J982" t="s">
        <v>1279</v>
      </c>
      <c r="K982">
        <v>2023</v>
      </c>
      <c r="L982">
        <v>145.26000000000002</v>
      </c>
      <c r="M982">
        <v>29.052</v>
      </c>
    </row>
    <row r="983" spans="1:13">
      <c r="A983" t="s">
        <v>31</v>
      </c>
      <c r="B983">
        <v>9857</v>
      </c>
      <c r="C983" s="31">
        <v>45560</v>
      </c>
      <c r="D983" t="s">
        <v>285</v>
      </c>
      <c r="E983" t="s">
        <v>11</v>
      </c>
      <c r="F983" t="s">
        <v>21</v>
      </c>
      <c r="G983">
        <v>8</v>
      </c>
      <c r="H983">
        <v>570.07000000000005</v>
      </c>
      <c r="I983">
        <v>4560.5600000000004</v>
      </c>
      <c r="J983" t="s">
        <v>1279</v>
      </c>
      <c r="K983">
        <v>2024</v>
      </c>
      <c r="L983">
        <v>4104.5040000000008</v>
      </c>
      <c r="M983">
        <v>820.9008</v>
      </c>
    </row>
    <row r="984" spans="1:13">
      <c r="A984" t="s">
        <v>10</v>
      </c>
      <c r="B984">
        <v>9859</v>
      </c>
      <c r="C984" s="31">
        <v>45242</v>
      </c>
      <c r="D984" t="s">
        <v>788</v>
      </c>
      <c r="E984" t="s">
        <v>14</v>
      </c>
      <c r="F984" t="s">
        <v>43</v>
      </c>
      <c r="G984">
        <v>3</v>
      </c>
      <c r="H984">
        <v>96.77</v>
      </c>
      <c r="I984">
        <v>290.31</v>
      </c>
      <c r="J984" t="s">
        <v>1279</v>
      </c>
      <c r="K984">
        <v>2023</v>
      </c>
      <c r="L984">
        <v>261.279</v>
      </c>
      <c r="M984">
        <v>52.255800000000001</v>
      </c>
    </row>
    <row r="985" spans="1:13">
      <c r="A985" t="s">
        <v>17</v>
      </c>
      <c r="B985">
        <v>9875</v>
      </c>
      <c r="C985" s="31">
        <v>45725</v>
      </c>
      <c r="D985" t="s">
        <v>152</v>
      </c>
      <c r="E985" t="s">
        <v>20</v>
      </c>
      <c r="F985" t="s">
        <v>26</v>
      </c>
      <c r="G985">
        <v>1</v>
      </c>
      <c r="H985">
        <v>257.17</v>
      </c>
      <c r="I985">
        <v>257.17</v>
      </c>
      <c r="J985" t="s">
        <v>1279</v>
      </c>
      <c r="K985">
        <v>2025</v>
      </c>
      <c r="L985">
        <v>231.45300000000003</v>
      </c>
      <c r="M985">
        <v>46.290599999999998</v>
      </c>
    </row>
    <row r="986" spans="1:13">
      <c r="A986" t="s">
        <v>10</v>
      </c>
      <c r="B986">
        <v>9881</v>
      </c>
      <c r="C986" s="31">
        <v>45462</v>
      </c>
      <c r="D986" t="s">
        <v>441</v>
      </c>
      <c r="E986" t="s">
        <v>11</v>
      </c>
      <c r="F986" t="s">
        <v>12</v>
      </c>
      <c r="G986">
        <v>8</v>
      </c>
      <c r="H986">
        <v>61.45</v>
      </c>
      <c r="I986">
        <v>491.6</v>
      </c>
      <c r="J986" t="s">
        <v>1279</v>
      </c>
      <c r="K986">
        <v>2024</v>
      </c>
      <c r="L986">
        <v>442.44000000000005</v>
      </c>
      <c r="M986">
        <v>88.488</v>
      </c>
    </row>
    <row r="987" spans="1:13">
      <c r="A987" t="s">
        <v>31</v>
      </c>
      <c r="B987">
        <v>9887</v>
      </c>
      <c r="C987" s="31">
        <v>45298</v>
      </c>
      <c r="D987" t="s">
        <v>308</v>
      </c>
      <c r="E987" t="s">
        <v>20</v>
      </c>
      <c r="F987" t="s">
        <v>43</v>
      </c>
      <c r="G987">
        <v>7</v>
      </c>
      <c r="H987">
        <v>833.81</v>
      </c>
      <c r="I987">
        <v>5836.67</v>
      </c>
      <c r="J987" t="s">
        <v>1278</v>
      </c>
      <c r="K987">
        <v>2024</v>
      </c>
      <c r="L987">
        <v>5253.0029999999997</v>
      </c>
      <c r="M987">
        <v>1050.6006</v>
      </c>
    </row>
    <row r="988" spans="1:13">
      <c r="A988" t="s">
        <v>17</v>
      </c>
      <c r="B988">
        <v>9894</v>
      </c>
      <c r="C988" s="31">
        <v>45097</v>
      </c>
      <c r="D988" t="s">
        <v>754</v>
      </c>
      <c r="E988" t="s">
        <v>20</v>
      </c>
      <c r="F988" t="s">
        <v>26</v>
      </c>
      <c r="G988">
        <v>6</v>
      </c>
      <c r="H988">
        <v>470.55</v>
      </c>
      <c r="I988">
        <v>2823.3</v>
      </c>
      <c r="J988" t="s">
        <v>1279</v>
      </c>
      <c r="K988">
        <v>2023</v>
      </c>
      <c r="L988">
        <v>2540.9700000000003</v>
      </c>
      <c r="M988">
        <v>508.19400000000002</v>
      </c>
    </row>
    <row r="989" spans="1:13">
      <c r="A989" t="s">
        <v>17</v>
      </c>
      <c r="B989">
        <v>9903</v>
      </c>
      <c r="C989" s="31">
        <v>45254</v>
      </c>
      <c r="D989" t="s">
        <v>300</v>
      </c>
      <c r="E989" t="s">
        <v>20</v>
      </c>
      <c r="F989" t="s">
        <v>26</v>
      </c>
      <c r="G989">
        <v>5</v>
      </c>
      <c r="H989">
        <v>873.13</v>
      </c>
      <c r="I989">
        <v>4365.6499999999996</v>
      </c>
      <c r="J989" t="s">
        <v>1279</v>
      </c>
      <c r="K989">
        <v>2023</v>
      </c>
      <c r="L989">
        <v>3929.085</v>
      </c>
      <c r="M989">
        <v>785.81699999999989</v>
      </c>
    </row>
    <row r="990" spans="1:13">
      <c r="A990" t="s">
        <v>10</v>
      </c>
      <c r="B990">
        <v>9915</v>
      </c>
      <c r="C990" s="31">
        <v>45418</v>
      </c>
      <c r="D990" t="s">
        <v>207</v>
      </c>
      <c r="E990" t="s">
        <v>11</v>
      </c>
      <c r="F990" t="s">
        <v>29</v>
      </c>
      <c r="G990">
        <v>6</v>
      </c>
      <c r="H990">
        <v>427.14</v>
      </c>
      <c r="I990">
        <v>2562.84</v>
      </c>
      <c r="J990" t="s">
        <v>1279</v>
      </c>
      <c r="K990">
        <v>2024</v>
      </c>
      <c r="L990">
        <v>2306.556</v>
      </c>
      <c r="M990">
        <v>461.31119999999999</v>
      </c>
    </row>
    <row r="991" spans="1:13">
      <c r="A991" t="s">
        <v>31</v>
      </c>
      <c r="B991">
        <v>9920</v>
      </c>
      <c r="C991" s="31">
        <v>45261</v>
      </c>
      <c r="D991" t="s">
        <v>319</v>
      </c>
      <c r="E991" t="s">
        <v>20</v>
      </c>
      <c r="F991" t="s">
        <v>15</v>
      </c>
      <c r="G991">
        <v>2</v>
      </c>
      <c r="H991">
        <v>763.42</v>
      </c>
      <c r="I991">
        <v>1526.84</v>
      </c>
      <c r="J991" t="s">
        <v>1279</v>
      </c>
      <c r="K991">
        <v>2023</v>
      </c>
      <c r="L991">
        <v>1374.1559999999999</v>
      </c>
      <c r="M991">
        <v>274.83119999999997</v>
      </c>
    </row>
    <row r="992" spans="1:13">
      <c r="A992" t="s">
        <v>31</v>
      </c>
      <c r="B992">
        <v>9923</v>
      </c>
      <c r="C992" s="31">
        <v>45320</v>
      </c>
      <c r="D992" t="s">
        <v>129</v>
      </c>
      <c r="E992" t="s">
        <v>11</v>
      </c>
      <c r="F992" t="s">
        <v>12</v>
      </c>
      <c r="G992">
        <v>7</v>
      </c>
      <c r="H992">
        <v>500.54</v>
      </c>
      <c r="I992">
        <v>3503.78</v>
      </c>
      <c r="J992" t="s">
        <v>1279</v>
      </c>
      <c r="K992">
        <v>2024</v>
      </c>
      <c r="L992">
        <v>3153.4020000000005</v>
      </c>
      <c r="M992">
        <v>630.68039999999996</v>
      </c>
    </row>
    <row r="993" spans="1:13">
      <c r="A993" t="s">
        <v>25</v>
      </c>
      <c r="B993">
        <v>9928</v>
      </c>
      <c r="C993" s="31">
        <v>45723</v>
      </c>
      <c r="D993" t="s">
        <v>533</v>
      </c>
      <c r="E993" t="s">
        <v>14</v>
      </c>
      <c r="F993" t="s">
        <v>21</v>
      </c>
      <c r="G993">
        <v>8</v>
      </c>
      <c r="H993">
        <v>436.58</v>
      </c>
      <c r="I993">
        <v>3492.64</v>
      </c>
      <c r="J993" t="s">
        <v>1279</v>
      </c>
      <c r="K993">
        <v>2025</v>
      </c>
      <c r="L993">
        <v>3143.3759999999997</v>
      </c>
      <c r="M993">
        <v>628.6751999999999</v>
      </c>
    </row>
    <row r="994" spans="1:13">
      <c r="A994" t="s">
        <v>10</v>
      </c>
      <c r="B994">
        <v>9929</v>
      </c>
      <c r="C994" s="31">
        <v>45356</v>
      </c>
      <c r="D994" t="s">
        <v>399</v>
      </c>
      <c r="E994" t="s">
        <v>11</v>
      </c>
      <c r="F994" t="s">
        <v>26</v>
      </c>
      <c r="G994">
        <v>5</v>
      </c>
      <c r="H994">
        <v>276.3</v>
      </c>
      <c r="I994">
        <v>1381.5</v>
      </c>
      <c r="J994" t="s">
        <v>1279</v>
      </c>
      <c r="K994">
        <v>2024</v>
      </c>
      <c r="L994">
        <v>1243.3500000000001</v>
      </c>
      <c r="M994">
        <v>248.67</v>
      </c>
    </row>
    <row r="995" spans="1:13">
      <c r="A995" t="s">
        <v>25</v>
      </c>
      <c r="B995">
        <v>9931</v>
      </c>
      <c r="C995" s="31">
        <v>45056</v>
      </c>
      <c r="D995" t="s">
        <v>537</v>
      </c>
      <c r="E995" t="s">
        <v>20</v>
      </c>
      <c r="F995" t="s">
        <v>43</v>
      </c>
      <c r="G995">
        <v>6</v>
      </c>
      <c r="H995">
        <v>175.37</v>
      </c>
      <c r="I995">
        <v>1052.22</v>
      </c>
      <c r="J995" t="s">
        <v>1279</v>
      </c>
      <c r="K995">
        <v>2023</v>
      </c>
      <c r="L995">
        <v>946.99800000000005</v>
      </c>
      <c r="M995">
        <v>189.39959999999999</v>
      </c>
    </row>
    <row r="996" spans="1:13">
      <c r="A996" t="s">
        <v>31</v>
      </c>
      <c r="B996">
        <v>9948</v>
      </c>
      <c r="C996" s="31">
        <v>45697</v>
      </c>
      <c r="D996" t="s">
        <v>525</v>
      </c>
      <c r="E996" t="s">
        <v>11</v>
      </c>
      <c r="F996" t="s">
        <v>18</v>
      </c>
      <c r="G996">
        <v>8</v>
      </c>
      <c r="H996">
        <v>970.12</v>
      </c>
      <c r="I996">
        <v>7760.96</v>
      </c>
      <c r="J996" t="s">
        <v>1278</v>
      </c>
      <c r="K996">
        <v>2025</v>
      </c>
      <c r="L996">
        <v>6984.8640000000005</v>
      </c>
      <c r="M996">
        <v>1396.9728</v>
      </c>
    </row>
    <row r="997" spans="1:13">
      <c r="A997" t="s">
        <v>10</v>
      </c>
      <c r="B997">
        <v>9950</v>
      </c>
      <c r="C997" s="31">
        <v>45098</v>
      </c>
      <c r="D997" t="s">
        <v>368</v>
      </c>
      <c r="E997" t="s">
        <v>20</v>
      </c>
      <c r="F997" t="s">
        <v>43</v>
      </c>
      <c r="G997">
        <v>7</v>
      </c>
      <c r="H997">
        <v>415.24</v>
      </c>
      <c r="I997">
        <v>2906.68</v>
      </c>
      <c r="J997" t="s">
        <v>1279</v>
      </c>
      <c r="K997">
        <v>2023</v>
      </c>
      <c r="L997">
        <v>2616.0120000000002</v>
      </c>
      <c r="M997">
        <v>523.2023999999999</v>
      </c>
    </row>
    <row r="998" spans="1:13">
      <c r="A998" t="s">
        <v>25</v>
      </c>
      <c r="B998">
        <v>9951</v>
      </c>
      <c r="C998" s="31">
        <v>45096</v>
      </c>
      <c r="D998" t="s">
        <v>447</v>
      </c>
      <c r="E998" t="s">
        <v>20</v>
      </c>
      <c r="F998" t="s">
        <v>21</v>
      </c>
      <c r="G998">
        <v>5</v>
      </c>
      <c r="H998">
        <v>346.06</v>
      </c>
      <c r="I998">
        <v>1730.3</v>
      </c>
      <c r="J998" t="s">
        <v>1279</v>
      </c>
      <c r="K998">
        <v>2023</v>
      </c>
      <c r="L998">
        <v>1557.27</v>
      </c>
      <c r="M998">
        <v>311.45400000000001</v>
      </c>
    </row>
    <row r="999" spans="1:13">
      <c r="A999" t="s">
        <v>31</v>
      </c>
      <c r="B999">
        <v>9961</v>
      </c>
      <c r="C999" s="31">
        <v>45321</v>
      </c>
      <c r="D999" t="s">
        <v>892</v>
      </c>
      <c r="E999" t="s">
        <v>14</v>
      </c>
      <c r="F999" t="s">
        <v>26</v>
      </c>
      <c r="G999">
        <v>4</v>
      </c>
      <c r="H999">
        <v>107.1</v>
      </c>
      <c r="I999">
        <v>428.4</v>
      </c>
      <c r="J999" t="s">
        <v>1279</v>
      </c>
      <c r="K999">
        <v>2024</v>
      </c>
      <c r="L999">
        <v>385.56</v>
      </c>
      <c r="M999">
        <v>77.111999999999995</v>
      </c>
    </row>
    <row r="1000" spans="1:13">
      <c r="A1000" t="s">
        <v>10</v>
      </c>
      <c r="B1000">
        <v>9976</v>
      </c>
      <c r="C1000" s="31">
        <v>45246</v>
      </c>
      <c r="D1000" t="s">
        <v>761</v>
      </c>
      <c r="E1000" t="s">
        <v>11</v>
      </c>
      <c r="F1000" t="s">
        <v>18</v>
      </c>
      <c r="G1000">
        <v>7</v>
      </c>
      <c r="H1000">
        <v>540.47</v>
      </c>
      <c r="I1000">
        <v>3783.29</v>
      </c>
      <c r="J1000" t="s">
        <v>1279</v>
      </c>
      <c r="K1000">
        <v>2023</v>
      </c>
      <c r="L1000">
        <v>3404.9610000000002</v>
      </c>
      <c r="M1000">
        <v>680.99219999999991</v>
      </c>
    </row>
    <row r="1001" spans="1:13">
      <c r="A1001" t="s">
        <v>17</v>
      </c>
      <c r="B1001">
        <v>9979</v>
      </c>
      <c r="C1001" s="31">
        <v>45584</v>
      </c>
      <c r="D1001" t="s">
        <v>642</v>
      </c>
      <c r="E1001" t="s">
        <v>11</v>
      </c>
      <c r="F1001" t="s">
        <v>26</v>
      </c>
      <c r="G1001">
        <v>6</v>
      </c>
      <c r="H1001">
        <v>538.27</v>
      </c>
      <c r="I1001">
        <v>3229.62</v>
      </c>
      <c r="J1001" t="s">
        <v>1279</v>
      </c>
      <c r="K1001">
        <v>2024</v>
      </c>
      <c r="L1001">
        <v>2906.6579999999999</v>
      </c>
      <c r="M1001">
        <v>581.33159999999998</v>
      </c>
    </row>
    <row r="1002" spans="1:13">
      <c r="A1002" t="s">
        <v>31</v>
      </c>
      <c r="B1002">
        <v>9992</v>
      </c>
      <c r="C1002" s="31">
        <v>45424</v>
      </c>
      <c r="D1002" t="s">
        <v>591</v>
      </c>
      <c r="E1002" t="s">
        <v>11</v>
      </c>
      <c r="F1002" t="s">
        <v>21</v>
      </c>
      <c r="G1002">
        <v>6</v>
      </c>
      <c r="H1002">
        <v>692.63</v>
      </c>
      <c r="I1002">
        <v>4155.78</v>
      </c>
      <c r="J1002" t="s">
        <v>1279</v>
      </c>
      <c r="K1002">
        <v>2024</v>
      </c>
      <c r="L1002">
        <v>3740.2019999999998</v>
      </c>
      <c r="M1002">
        <v>748.04039999999998</v>
      </c>
    </row>
    <row r="1003" spans="1:13">
      <c r="A1003" t="s">
        <v>31</v>
      </c>
      <c r="B1003">
        <v>9993</v>
      </c>
      <c r="C1003" s="31">
        <v>45507</v>
      </c>
      <c r="D1003" t="s">
        <v>734</v>
      </c>
      <c r="E1003" t="s">
        <v>11</v>
      </c>
      <c r="F1003" t="s">
        <v>35</v>
      </c>
      <c r="G1003">
        <v>9</v>
      </c>
      <c r="H1003">
        <v>199.95</v>
      </c>
      <c r="I1003">
        <v>1799.55</v>
      </c>
      <c r="J1003" t="s">
        <v>1279</v>
      </c>
      <c r="K1003">
        <v>2024</v>
      </c>
      <c r="L1003">
        <v>1619.5949999999998</v>
      </c>
      <c r="M1003">
        <v>323.91899999999998</v>
      </c>
    </row>
  </sheetData>
  <dataValidations count="1">
    <dataValidation type="list" operator="equal" allowBlank="1" showInputMessage="1" showErrorMessage="1" prompt="West,North,East,South" sqref="P3" xr:uid="{AC4D2ACF-C8CE-427B-8510-609513E876ED}">
      <formula1>"West,North,East,South"</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tabColor rgb="FFFFFF00"/>
  </sheetPr>
  <dimension ref="A1:I30"/>
  <sheetViews>
    <sheetView workbookViewId="0">
      <selection activeCell="A17" sqref="A17"/>
    </sheetView>
  </sheetViews>
  <sheetFormatPr defaultRowHeight="14.4"/>
  <cols>
    <col min="1" max="1" width="13.6640625" bestFit="1" customWidth="1"/>
    <col min="2" max="2" width="10.109375" bestFit="1" customWidth="1"/>
    <col min="3" max="3" width="24.109375" bestFit="1" customWidth="1"/>
    <col min="4" max="4" width="14.5546875" bestFit="1" customWidth="1"/>
    <col min="5" max="5" width="6.5546875" bestFit="1" customWidth="1"/>
  </cols>
  <sheetData>
    <row r="1" spans="1:9">
      <c r="A1" s="3" t="s">
        <v>5</v>
      </c>
      <c r="B1" s="3" t="s">
        <v>1006</v>
      </c>
      <c r="C1" s="3" t="s">
        <v>1007</v>
      </c>
      <c r="D1" s="3" t="s">
        <v>1008</v>
      </c>
      <c r="E1" s="3" t="s">
        <v>1009</v>
      </c>
      <c r="G1" s="41" t="s">
        <v>1291</v>
      </c>
      <c r="H1" s="41" t="s">
        <v>1292</v>
      </c>
      <c r="I1" s="41" t="s">
        <v>1293</v>
      </c>
    </row>
    <row r="2" spans="1:9">
      <c r="A2" t="s">
        <v>35</v>
      </c>
      <c r="B2" t="s">
        <v>1010</v>
      </c>
      <c r="C2" t="s">
        <v>1011</v>
      </c>
      <c r="D2">
        <v>38</v>
      </c>
      <c r="E2">
        <v>3.5</v>
      </c>
      <c r="G2" s="42" t="str">
        <f>LEFT(B2,2)</f>
        <v>P1</v>
      </c>
      <c r="H2" s="42" t="str">
        <f>RIGHT(B2,2)</f>
        <v>00</v>
      </c>
      <c r="I2" s="42" t="str">
        <f>MID(B2,2,3)</f>
        <v>100</v>
      </c>
    </row>
    <row r="3" spans="1:9">
      <c r="A3" t="s">
        <v>43</v>
      </c>
      <c r="B3" t="s">
        <v>1012</v>
      </c>
      <c r="C3" t="s">
        <v>1013</v>
      </c>
      <c r="D3">
        <v>39</v>
      </c>
      <c r="E3">
        <v>4.5</v>
      </c>
      <c r="G3" s="42" t="str">
        <f t="shared" ref="G3:G9" si="0">LEFT(B3,2)</f>
        <v>P1</v>
      </c>
      <c r="H3" s="42" t="str">
        <f t="shared" ref="H3:H9" si="1">RIGHT(B3,2)</f>
        <v>01</v>
      </c>
      <c r="I3" s="42" t="str">
        <f t="shared" ref="I3:I9" si="2">MID(B3,2,3)</f>
        <v>101</v>
      </c>
    </row>
    <row r="4" spans="1:9">
      <c r="A4" t="s">
        <v>29</v>
      </c>
      <c r="B4" t="s">
        <v>1014</v>
      </c>
      <c r="C4" t="s">
        <v>1015</v>
      </c>
      <c r="D4">
        <v>48</v>
      </c>
      <c r="E4">
        <v>5</v>
      </c>
      <c r="G4" s="42" t="str">
        <f t="shared" si="0"/>
        <v>P1</v>
      </c>
      <c r="H4" s="42" t="str">
        <f t="shared" si="1"/>
        <v>02</v>
      </c>
      <c r="I4" s="42" t="str">
        <f t="shared" si="2"/>
        <v>102</v>
      </c>
    </row>
    <row r="5" spans="1:9">
      <c r="A5" t="s">
        <v>12</v>
      </c>
      <c r="B5" t="s">
        <v>1016</v>
      </c>
      <c r="C5" t="s">
        <v>1017</v>
      </c>
      <c r="D5">
        <v>34</v>
      </c>
      <c r="E5">
        <v>3.2</v>
      </c>
      <c r="G5" s="42" t="str">
        <f t="shared" si="0"/>
        <v>P1</v>
      </c>
      <c r="H5" s="42" t="str">
        <f t="shared" si="1"/>
        <v>03</v>
      </c>
      <c r="I5" s="42" t="str">
        <f t="shared" si="2"/>
        <v>103</v>
      </c>
    </row>
    <row r="6" spans="1:9">
      <c r="A6" t="s">
        <v>26</v>
      </c>
      <c r="B6" t="s">
        <v>1018</v>
      </c>
      <c r="C6" t="s">
        <v>1019</v>
      </c>
      <c r="D6">
        <v>17</v>
      </c>
      <c r="E6">
        <v>3.8</v>
      </c>
      <c r="G6" s="42" t="str">
        <f t="shared" si="0"/>
        <v>P1</v>
      </c>
      <c r="H6" s="42" t="str">
        <f t="shared" si="1"/>
        <v>04</v>
      </c>
      <c r="I6" s="42" t="str">
        <f t="shared" si="2"/>
        <v>104</v>
      </c>
    </row>
    <row r="7" spans="1:9">
      <c r="A7" t="s">
        <v>18</v>
      </c>
      <c r="B7" t="s">
        <v>1020</v>
      </c>
      <c r="C7" t="s">
        <v>1021</v>
      </c>
      <c r="D7">
        <v>67</v>
      </c>
      <c r="E7">
        <v>4.5999999999999996</v>
      </c>
      <c r="G7" s="42" t="str">
        <f t="shared" si="0"/>
        <v>P1</v>
      </c>
      <c r="H7" s="42" t="str">
        <f t="shared" si="1"/>
        <v>05</v>
      </c>
      <c r="I7" s="42" t="str">
        <f t="shared" si="2"/>
        <v>105</v>
      </c>
    </row>
    <row r="8" spans="1:9">
      <c r="A8" t="s">
        <v>21</v>
      </c>
      <c r="B8" t="s">
        <v>1022</v>
      </c>
      <c r="C8" t="s">
        <v>1023</v>
      </c>
      <c r="D8">
        <v>25</v>
      </c>
      <c r="E8">
        <v>3.4</v>
      </c>
      <c r="G8" s="42" t="str">
        <f t="shared" si="0"/>
        <v>P1</v>
      </c>
      <c r="H8" s="42" t="str">
        <f t="shared" si="1"/>
        <v>06</v>
      </c>
      <c r="I8" s="42" t="str">
        <f t="shared" si="2"/>
        <v>106</v>
      </c>
    </row>
    <row r="9" spans="1:9">
      <c r="A9" t="s">
        <v>15</v>
      </c>
      <c r="B9" t="s">
        <v>1024</v>
      </c>
      <c r="C9" t="s">
        <v>1025</v>
      </c>
      <c r="D9">
        <v>81</v>
      </c>
      <c r="E9">
        <v>4.0999999999999996</v>
      </c>
      <c r="G9" s="42" t="str">
        <f t="shared" si="0"/>
        <v>P1</v>
      </c>
      <c r="H9" s="42" t="str">
        <f t="shared" si="1"/>
        <v>07</v>
      </c>
      <c r="I9" s="42" t="str">
        <f t="shared" si="2"/>
        <v>107</v>
      </c>
    </row>
    <row r="13" spans="1:9">
      <c r="B13" s="43" t="s">
        <v>1237</v>
      </c>
      <c r="C13" t="s">
        <v>35</v>
      </c>
      <c r="D13" t="str">
        <f>VLOOKUP(C13,$A$1:$E$9,3,0)</f>
        <v>Turner LLC</v>
      </c>
    </row>
    <row r="14" spans="1:9">
      <c r="C14" t="s">
        <v>43</v>
      </c>
      <c r="D14" t="str">
        <f t="shared" ref="D14:D20" si="3">VLOOKUP(C14,$A$1:$E$9,3,0)</f>
        <v>Shelton PLC</v>
      </c>
    </row>
    <row r="15" spans="1:9">
      <c r="C15" t="s">
        <v>29</v>
      </c>
      <c r="D15" t="str">
        <f t="shared" si="3"/>
        <v>Peters-Bell</v>
      </c>
    </row>
    <row r="16" spans="1:9">
      <c r="C16" t="s">
        <v>12</v>
      </c>
      <c r="D16" t="str">
        <f t="shared" si="3"/>
        <v>Murray, Gray and Mitchell</v>
      </c>
    </row>
    <row r="17" spans="2:4">
      <c r="C17" t="s">
        <v>26</v>
      </c>
      <c r="D17" t="str">
        <f t="shared" si="3"/>
        <v>Gutierrez LLC</v>
      </c>
    </row>
    <row r="18" spans="2:4">
      <c r="C18" t="s">
        <v>18</v>
      </c>
      <c r="D18" t="str">
        <f t="shared" si="3"/>
        <v>Mcfarland-Jimenez</v>
      </c>
    </row>
    <row r="19" spans="2:4">
      <c r="C19" t="s">
        <v>21</v>
      </c>
      <c r="D19" t="str">
        <f t="shared" si="3"/>
        <v>Weeks and Sons</v>
      </c>
    </row>
    <row r="20" spans="2:4">
      <c r="C20" t="s">
        <v>15</v>
      </c>
      <c r="D20" t="str">
        <f t="shared" si="3"/>
        <v>Cohen Ltd</v>
      </c>
    </row>
    <row r="23" spans="2:4">
      <c r="B23" s="43" t="s">
        <v>1243</v>
      </c>
      <c r="C23" t="s">
        <v>35</v>
      </c>
      <c r="D23">
        <f>_xlfn.XLOOKUP(C23,$A$2:$A$9,$D$2:$D$9,"Not Found",0,1)</f>
        <v>38</v>
      </c>
    </row>
    <row r="24" spans="2:4">
      <c r="C24" t="s">
        <v>43</v>
      </c>
      <c r="D24">
        <f>_xlfn.XLOOKUP(C24,$A$2:$A$9,$D$2:$D$9,"Not Found",0,1)</f>
        <v>39</v>
      </c>
    </row>
    <row r="25" spans="2:4">
      <c r="C25" t="s">
        <v>29</v>
      </c>
      <c r="D25">
        <f t="shared" ref="D25:D30" si="4">_xlfn.XLOOKUP(C25,$A$2:$A$9,$D$2:$D$9,"Not Found",0,1)</f>
        <v>48</v>
      </c>
    </row>
    <row r="26" spans="2:4">
      <c r="C26" t="s">
        <v>12</v>
      </c>
      <c r="D26">
        <f t="shared" si="4"/>
        <v>34</v>
      </c>
    </row>
    <row r="27" spans="2:4">
      <c r="C27" t="s">
        <v>26</v>
      </c>
      <c r="D27">
        <f t="shared" si="4"/>
        <v>17</v>
      </c>
    </row>
    <row r="28" spans="2:4">
      <c r="C28" t="s">
        <v>18</v>
      </c>
      <c r="D28">
        <f t="shared" si="4"/>
        <v>67</v>
      </c>
    </row>
    <row r="29" spans="2:4">
      <c r="C29" t="s">
        <v>21</v>
      </c>
      <c r="D29">
        <f t="shared" si="4"/>
        <v>25</v>
      </c>
    </row>
    <row r="30" spans="2:4">
      <c r="C30" t="s">
        <v>15</v>
      </c>
      <c r="D30">
        <f t="shared" si="4"/>
        <v>81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30E01-4B66-42AB-9F3F-292C682AD744}">
  <sheetPr codeName="Sheet5">
    <tabColor rgb="FFFFFF00"/>
  </sheetPr>
  <dimension ref="A3:L107"/>
  <sheetViews>
    <sheetView zoomScaleNormal="100" workbookViewId="0">
      <selection activeCell="G107" sqref="G107"/>
    </sheetView>
  </sheetViews>
  <sheetFormatPr defaultRowHeight="14.4"/>
  <cols>
    <col min="1" max="1" width="12.5546875" bestFit="1" customWidth="1"/>
    <col min="2" max="2" width="16.44140625" bestFit="1" customWidth="1"/>
    <col min="3" max="3" width="12.33203125" bestFit="1" customWidth="1"/>
    <col min="4" max="4" width="16.44140625" bestFit="1" customWidth="1"/>
    <col min="10" max="10" width="9" customWidth="1"/>
    <col min="11" max="12" width="0" hidden="1" customWidth="1"/>
  </cols>
  <sheetData>
    <row r="3" spans="1:12">
      <c r="A3" s="21" t="s">
        <v>1230</v>
      </c>
      <c r="B3" t="s">
        <v>1229</v>
      </c>
      <c r="K3" s="21" t="s">
        <v>1230</v>
      </c>
      <c r="L3" t="s">
        <v>1229</v>
      </c>
    </row>
    <row r="4" spans="1:12">
      <c r="A4" s="22" t="s">
        <v>31</v>
      </c>
      <c r="B4">
        <v>604407.95999999985</v>
      </c>
      <c r="K4" s="22" t="s">
        <v>31</v>
      </c>
      <c r="L4">
        <v>604407.96</v>
      </c>
    </row>
    <row r="5" spans="1:12">
      <c r="A5" s="22" t="s">
        <v>25</v>
      </c>
      <c r="B5">
        <v>637809.11000000034</v>
      </c>
      <c r="K5" s="27" t="s">
        <v>20</v>
      </c>
      <c r="L5">
        <v>211359.11000000004</v>
      </c>
    </row>
    <row r="6" spans="1:12">
      <c r="A6" s="22" t="s">
        <v>10</v>
      </c>
      <c r="B6">
        <v>631117.14000000025</v>
      </c>
      <c r="K6" s="27" t="s">
        <v>14</v>
      </c>
      <c r="L6">
        <v>199728.57</v>
      </c>
    </row>
    <row r="7" spans="1:12">
      <c r="A7" s="22" t="s">
        <v>17</v>
      </c>
      <c r="B7">
        <v>595706.23000000021</v>
      </c>
      <c r="K7" s="27" t="s">
        <v>11</v>
      </c>
      <c r="L7">
        <v>193320.27999999997</v>
      </c>
    </row>
    <row r="8" spans="1:12">
      <c r="A8" s="22" t="s">
        <v>1231</v>
      </c>
      <c r="B8">
        <v>2469040.4400000004</v>
      </c>
      <c r="K8" s="22" t="s">
        <v>25</v>
      </c>
      <c r="L8">
        <v>637809.10999999987</v>
      </c>
    </row>
    <row r="9" spans="1:12">
      <c r="K9" s="27" t="s">
        <v>20</v>
      </c>
      <c r="L9">
        <v>202077.74999999997</v>
      </c>
    </row>
    <row r="10" spans="1:12">
      <c r="K10" s="27" t="s">
        <v>14</v>
      </c>
      <c r="L10">
        <v>231904.61999999991</v>
      </c>
    </row>
    <row r="11" spans="1:12">
      <c r="K11" s="27" t="s">
        <v>11</v>
      </c>
      <c r="L11">
        <v>203826.74000000005</v>
      </c>
    </row>
    <row r="12" spans="1:12">
      <c r="K12" s="22" t="s">
        <v>10</v>
      </c>
      <c r="L12">
        <v>631117.14</v>
      </c>
    </row>
    <row r="13" spans="1:12">
      <c r="K13" s="27" t="s">
        <v>20</v>
      </c>
      <c r="L13">
        <v>204364.84999999998</v>
      </c>
    </row>
    <row r="14" spans="1:12">
      <c r="K14" s="27" t="s">
        <v>14</v>
      </c>
      <c r="L14">
        <v>223815.12999999995</v>
      </c>
    </row>
    <row r="15" spans="1:12">
      <c r="K15" s="27" t="s">
        <v>11</v>
      </c>
      <c r="L15">
        <v>202937.16000000006</v>
      </c>
    </row>
    <row r="16" spans="1:12">
      <c r="K16" s="22" t="s">
        <v>17</v>
      </c>
      <c r="L16">
        <v>595706.23</v>
      </c>
    </row>
    <row r="17" spans="1:12">
      <c r="K17" s="27" t="s">
        <v>20</v>
      </c>
      <c r="L17">
        <v>191713.32999999996</v>
      </c>
    </row>
    <row r="18" spans="1:12">
      <c r="K18" s="27" t="s">
        <v>14</v>
      </c>
      <c r="L18">
        <v>212622.84000000003</v>
      </c>
    </row>
    <row r="19" spans="1:12">
      <c r="K19" s="27" t="s">
        <v>11</v>
      </c>
      <c r="L19">
        <v>191370.06</v>
      </c>
    </row>
    <row r="20" spans="1:12">
      <c r="K20" s="22" t="s">
        <v>1231</v>
      </c>
      <c r="L20">
        <v>2469040.44</v>
      </c>
    </row>
    <row r="22" spans="1:12">
      <c r="A22" s="21" t="s">
        <v>1230</v>
      </c>
      <c r="B22" t="s">
        <v>1229</v>
      </c>
    </row>
    <row r="23" spans="1:12">
      <c r="A23" s="22" t="s">
        <v>1257</v>
      </c>
      <c r="B23" s="49">
        <v>939660.2200000002</v>
      </c>
    </row>
    <row r="24" spans="1:12">
      <c r="A24" s="27" t="s">
        <v>1260</v>
      </c>
      <c r="B24" s="49">
        <v>313256.5199999999</v>
      </c>
    </row>
    <row r="25" spans="1:12">
      <c r="A25" s="27" t="s">
        <v>1261</v>
      </c>
      <c r="B25" s="49">
        <v>305355.47000000009</v>
      </c>
    </row>
    <row r="26" spans="1:12">
      <c r="A26" s="27" t="s">
        <v>1262</v>
      </c>
      <c r="B26" s="49">
        <v>321048.23000000021</v>
      </c>
    </row>
    <row r="27" spans="1:12">
      <c r="A27" s="22" t="s">
        <v>1258</v>
      </c>
      <c r="B27" s="49">
        <v>1188992.8799999999</v>
      </c>
    </row>
    <row r="28" spans="1:12">
      <c r="A28" s="27" t="s">
        <v>1263</v>
      </c>
      <c r="B28" s="49">
        <v>291545.87000000005</v>
      </c>
    </row>
    <row r="29" spans="1:12">
      <c r="A29" s="27" t="s">
        <v>1260</v>
      </c>
      <c r="B29" s="49">
        <v>307393.33</v>
      </c>
    </row>
    <row r="30" spans="1:12">
      <c r="A30" s="27" t="s">
        <v>1261</v>
      </c>
      <c r="B30" s="49">
        <v>316199.20999999996</v>
      </c>
    </row>
    <row r="31" spans="1:12">
      <c r="A31" s="27" t="s">
        <v>1262</v>
      </c>
      <c r="B31" s="49">
        <v>273854.46999999997</v>
      </c>
    </row>
    <row r="32" spans="1:12">
      <c r="A32" s="22" t="s">
        <v>1259</v>
      </c>
      <c r="B32" s="49">
        <v>340387.34000000008</v>
      </c>
    </row>
    <row r="33" spans="1:2">
      <c r="A33" s="27" t="s">
        <v>1263</v>
      </c>
      <c r="B33" s="49">
        <v>325665.46000000008</v>
      </c>
    </row>
    <row r="34" spans="1:2">
      <c r="A34" s="27" t="s">
        <v>1260</v>
      </c>
      <c r="B34" s="49">
        <v>14721.88</v>
      </c>
    </row>
    <row r="35" spans="1:2">
      <c r="A35" s="22" t="s">
        <v>1231</v>
      </c>
      <c r="B35" s="49">
        <v>2469040.4400000004</v>
      </c>
    </row>
    <row r="41" spans="1:2" hidden="1"/>
    <row r="42" spans="1:2" hidden="1"/>
    <row r="43" spans="1:2" hidden="1"/>
    <row r="44" spans="1:2" hidden="1"/>
    <row r="45" spans="1:2" hidden="1"/>
    <row r="46" spans="1:2" hidden="1"/>
    <row r="47" spans="1:2" hidden="1"/>
    <row r="48" spans="1:2" hidden="1"/>
    <row r="49" spans="1:4" hidden="1"/>
    <row r="50" spans="1:4" hidden="1"/>
    <row r="51" spans="1:4" hidden="1"/>
    <row r="52" spans="1:4" hidden="1"/>
    <row r="53" spans="1:4" hidden="1"/>
    <row r="54" spans="1:4" hidden="1"/>
    <row r="55" spans="1:4" hidden="1"/>
    <row r="56" spans="1:4" hidden="1"/>
    <row r="57" spans="1:4" hidden="1"/>
    <row r="58" spans="1:4" hidden="1"/>
    <row r="59" spans="1:4" hidden="1"/>
    <row r="61" spans="1:4">
      <c r="A61" s="21" t="s">
        <v>1281</v>
      </c>
      <c r="B61" s="21" t="s">
        <v>1282</v>
      </c>
      <c r="C61" s="21" t="s">
        <v>1</v>
      </c>
      <c r="D61" t="s">
        <v>1229</v>
      </c>
    </row>
    <row r="62" spans="1:4">
      <c r="A62" t="s">
        <v>1257</v>
      </c>
      <c r="D62" s="49">
        <v>939660.21999999951</v>
      </c>
    </row>
    <row r="63" spans="1:4">
      <c r="A63" t="s">
        <v>1258</v>
      </c>
      <c r="D63" s="49">
        <v>1188992.8800000011</v>
      </c>
    </row>
    <row r="64" spans="1:4">
      <c r="A64" t="s">
        <v>1259</v>
      </c>
      <c r="D64" s="49">
        <v>340387.34</v>
      </c>
    </row>
    <row r="65" spans="1:4">
      <c r="A65" t="s">
        <v>1231</v>
      </c>
      <c r="D65" s="49">
        <v>2469040.4400000004</v>
      </c>
    </row>
    <row r="107" spans="5:5">
      <c r="E107" t="s">
        <v>1283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CD139-45F7-4EFA-843C-A55BD69826D1}">
  <sheetPr codeName="Sheet12">
    <tabColor rgb="FFFFFF00"/>
  </sheetPr>
  <dimension ref="A1:H32"/>
  <sheetViews>
    <sheetView workbookViewId="0">
      <selection activeCell="H20" sqref="H20"/>
    </sheetView>
  </sheetViews>
  <sheetFormatPr defaultRowHeight="14.4"/>
  <cols>
    <col min="1" max="1" width="23.77734375" bestFit="1" customWidth="1"/>
    <col min="2" max="2" width="15.5546875" bestFit="1" customWidth="1"/>
    <col min="3" max="3" width="5.88671875" bestFit="1" customWidth="1"/>
    <col min="4" max="4" width="6" bestFit="1" customWidth="1"/>
    <col min="5" max="5" width="5.21875" bestFit="1" customWidth="1"/>
    <col min="6" max="6" width="10.77734375" bestFit="1" customWidth="1"/>
    <col min="7" max="7" width="18.109375" bestFit="1" customWidth="1"/>
    <col min="8" max="8" width="23.77734375" bestFit="1" customWidth="1"/>
    <col min="9" max="9" width="18.109375" bestFit="1" customWidth="1"/>
    <col min="10" max="10" width="23.77734375" bestFit="1" customWidth="1"/>
    <col min="11" max="11" width="18.109375" bestFit="1" customWidth="1"/>
    <col min="12" max="12" width="23.77734375" bestFit="1" customWidth="1"/>
    <col min="13" max="13" width="18.109375" bestFit="1" customWidth="1"/>
    <col min="14" max="14" width="23.77734375" bestFit="1" customWidth="1"/>
    <col min="15" max="15" width="18.109375" bestFit="1" customWidth="1"/>
    <col min="16" max="16" width="23.77734375" bestFit="1" customWidth="1"/>
    <col min="17" max="17" width="18.109375" bestFit="1" customWidth="1"/>
    <col min="18" max="18" width="23.77734375" bestFit="1" customWidth="1"/>
    <col min="19" max="19" width="18.109375" bestFit="1" customWidth="1"/>
    <col min="20" max="20" width="23.77734375" bestFit="1" customWidth="1"/>
    <col min="21" max="21" width="18.109375" bestFit="1" customWidth="1"/>
    <col min="22" max="22" width="23.77734375" bestFit="1" customWidth="1"/>
    <col min="23" max="23" width="18.109375" bestFit="1" customWidth="1"/>
    <col min="24" max="24" width="23.77734375" bestFit="1" customWidth="1"/>
    <col min="25" max="25" width="18.109375" bestFit="1" customWidth="1"/>
    <col min="26" max="26" width="28.5546875" bestFit="1" customWidth="1"/>
    <col min="27" max="27" width="22.88671875" bestFit="1" customWidth="1"/>
    <col min="28" max="558" width="10.33203125" bestFit="1" customWidth="1"/>
    <col min="559" max="559" width="10.77734375" bestFit="1" customWidth="1"/>
    <col min="560" max="994" width="15.5546875" bestFit="1" customWidth="1"/>
    <col min="995" max="995" width="10.77734375" bestFit="1" customWidth="1"/>
  </cols>
  <sheetData>
    <row r="1" spans="1:8">
      <c r="A1" s="21" t="s">
        <v>1287</v>
      </c>
      <c r="B1" t="s" vm="2">
        <v>1289</v>
      </c>
      <c r="E1" s="21" t="s">
        <v>1285</v>
      </c>
    </row>
    <row r="2" spans="1:8">
      <c r="E2" t="s">
        <v>20</v>
      </c>
      <c r="F2" t="s">
        <v>14</v>
      </c>
      <c r="G2" t="s">
        <v>11</v>
      </c>
      <c r="H2" t="s">
        <v>1231</v>
      </c>
    </row>
    <row r="3" spans="1:8">
      <c r="A3" s="21" t="s">
        <v>1230</v>
      </c>
      <c r="B3" t="s">
        <v>1229</v>
      </c>
      <c r="D3" t="s">
        <v>1288</v>
      </c>
      <c r="E3">
        <v>166548.07999999999</v>
      </c>
      <c r="F3">
        <v>176282.25</v>
      </c>
      <c r="G3">
        <v>165595.34</v>
      </c>
      <c r="H3">
        <v>508425.67</v>
      </c>
    </row>
    <row r="4" spans="1:8">
      <c r="A4" s="22" t="s">
        <v>1258</v>
      </c>
      <c r="B4">
        <v>175862.44000000009</v>
      </c>
    </row>
    <row r="5" spans="1:8">
      <c r="A5" s="22" t="s">
        <v>1259</v>
      </c>
      <c r="B5">
        <v>223813.72000000009</v>
      </c>
      <c r="D5" t="s">
        <v>1299</v>
      </c>
    </row>
    <row r="6" spans="1:8">
      <c r="A6" s="22" t="s">
        <v>1231</v>
      </c>
      <c r="B6">
        <v>399676.16000000021</v>
      </c>
    </row>
    <row r="15" spans="1:8">
      <c r="A15" s="21" t="s">
        <v>1313</v>
      </c>
      <c r="B15" t="s" vm="5">
        <v>1286</v>
      </c>
    </row>
    <row r="16" spans="1:8">
      <c r="A16" s="21" t="s">
        <v>1306</v>
      </c>
      <c r="B16" t="s" vm="3">
        <v>1286</v>
      </c>
    </row>
    <row r="18" spans="1:6">
      <c r="A18" s="21" t="s">
        <v>1305</v>
      </c>
      <c r="B18" s="21" t="s">
        <v>1285</v>
      </c>
    </row>
    <row r="19" spans="1:6">
      <c r="A19" s="21" t="s">
        <v>1230</v>
      </c>
      <c r="B19" t="s">
        <v>31</v>
      </c>
      <c r="C19" t="s">
        <v>25</v>
      </c>
      <c r="D19" t="s">
        <v>10</v>
      </c>
      <c r="E19" t="s">
        <v>17</v>
      </c>
      <c r="F19" t="s">
        <v>1231</v>
      </c>
    </row>
    <row r="20" spans="1:6">
      <c r="A20" s="22" t="s">
        <v>1310</v>
      </c>
      <c r="B20" s="49">
        <v>34</v>
      </c>
      <c r="C20" s="49">
        <v>22</v>
      </c>
      <c r="D20" s="49">
        <v>22</v>
      </c>
      <c r="E20" s="49">
        <v>20</v>
      </c>
      <c r="F20" s="49">
        <v>98</v>
      </c>
    </row>
    <row r="21" spans="1:6">
      <c r="A21" s="22" t="s">
        <v>1311</v>
      </c>
      <c r="B21" s="49">
        <v>32</v>
      </c>
      <c r="C21" s="49">
        <v>22</v>
      </c>
      <c r="D21" s="49">
        <v>19</v>
      </c>
      <c r="E21" s="49">
        <v>17</v>
      </c>
      <c r="F21" s="49">
        <v>90</v>
      </c>
    </row>
    <row r="22" spans="1:6">
      <c r="A22" s="22" t="s">
        <v>1312</v>
      </c>
      <c r="B22" s="49">
        <v>20</v>
      </c>
      <c r="C22" s="49">
        <v>15</v>
      </c>
      <c r="D22" s="49">
        <v>21</v>
      </c>
      <c r="E22" s="49">
        <v>24</v>
      </c>
      <c r="F22" s="49">
        <v>80</v>
      </c>
    </row>
    <row r="23" spans="1:6">
      <c r="A23" s="22" t="s">
        <v>1264</v>
      </c>
      <c r="B23" s="49">
        <v>19</v>
      </c>
      <c r="C23" s="49">
        <v>20</v>
      </c>
      <c r="D23" s="49">
        <v>17</v>
      </c>
      <c r="E23" s="49">
        <v>16</v>
      </c>
      <c r="F23" s="49">
        <v>72</v>
      </c>
    </row>
    <row r="24" spans="1:6">
      <c r="A24" s="22" t="s">
        <v>1265</v>
      </c>
      <c r="B24" s="49">
        <v>17</v>
      </c>
      <c r="C24" s="49">
        <v>14</v>
      </c>
      <c r="D24" s="49">
        <v>21</v>
      </c>
      <c r="E24" s="49">
        <v>16</v>
      </c>
      <c r="F24" s="49">
        <v>68</v>
      </c>
    </row>
    <row r="25" spans="1:6">
      <c r="A25" s="22" t="s">
        <v>1266</v>
      </c>
      <c r="B25" s="49">
        <v>19</v>
      </c>
      <c r="C25" s="49">
        <v>25</v>
      </c>
      <c r="D25" s="49">
        <v>28</v>
      </c>
      <c r="E25" s="49">
        <v>19</v>
      </c>
      <c r="F25" s="49">
        <v>91</v>
      </c>
    </row>
    <row r="26" spans="1:6">
      <c r="A26" s="22" t="s">
        <v>1267</v>
      </c>
      <c r="B26" s="49">
        <v>27</v>
      </c>
      <c r="C26" s="49">
        <v>21</v>
      </c>
      <c r="D26" s="49">
        <v>24</v>
      </c>
      <c r="E26" s="49">
        <v>27</v>
      </c>
      <c r="F26" s="49">
        <v>99</v>
      </c>
    </row>
    <row r="27" spans="1:6">
      <c r="A27" s="22" t="s">
        <v>1268</v>
      </c>
      <c r="B27" s="49">
        <v>19</v>
      </c>
      <c r="C27" s="49">
        <v>16</v>
      </c>
      <c r="D27" s="49">
        <v>20</v>
      </c>
      <c r="E27" s="49">
        <v>18</v>
      </c>
      <c r="F27" s="49">
        <v>73</v>
      </c>
    </row>
    <row r="28" spans="1:6">
      <c r="A28" s="22" t="s">
        <v>1269</v>
      </c>
      <c r="B28" s="49">
        <v>23</v>
      </c>
      <c r="C28" s="49">
        <v>19</v>
      </c>
      <c r="D28" s="49">
        <v>22</v>
      </c>
      <c r="E28" s="49">
        <v>13</v>
      </c>
      <c r="F28" s="49">
        <v>77</v>
      </c>
    </row>
    <row r="29" spans="1:6">
      <c r="A29" s="22" t="s">
        <v>1270</v>
      </c>
      <c r="B29" s="49">
        <v>5</v>
      </c>
      <c r="C29" s="49">
        <v>23</v>
      </c>
      <c r="D29" s="49">
        <v>20</v>
      </c>
      <c r="E29" s="49">
        <v>27</v>
      </c>
      <c r="F29" s="49">
        <v>75</v>
      </c>
    </row>
    <row r="30" spans="1:6">
      <c r="A30" s="22" t="s">
        <v>1271</v>
      </c>
      <c r="B30" s="49">
        <v>29</v>
      </c>
      <c r="C30" s="49">
        <v>26</v>
      </c>
      <c r="D30" s="49">
        <v>22</v>
      </c>
      <c r="E30" s="49">
        <v>15</v>
      </c>
      <c r="F30" s="49">
        <v>92</v>
      </c>
    </row>
    <row r="31" spans="1:6">
      <c r="A31" s="22" t="s">
        <v>1272</v>
      </c>
      <c r="B31" s="49">
        <v>25</v>
      </c>
      <c r="C31" s="49">
        <v>27</v>
      </c>
      <c r="D31" s="49">
        <v>18</v>
      </c>
      <c r="E31" s="49">
        <v>15</v>
      </c>
      <c r="F31" s="49">
        <v>85</v>
      </c>
    </row>
    <row r="32" spans="1:6">
      <c r="A32" s="22" t="s">
        <v>1231</v>
      </c>
      <c r="B32" s="49">
        <v>269</v>
      </c>
      <c r="C32" s="49">
        <v>250</v>
      </c>
      <c r="D32" s="49">
        <v>254</v>
      </c>
      <c r="E32" s="49">
        <v>227</v>
      </c>
      <c r="F32" s="49">
        <v>1000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5EF15-21EC-41F5-9B97-CEC7D14FA785}">
  <sheetPr codeName="Sheet13">
    <tabColor rgb="FFFFFF00"/>
  </sheetPr>
  <dimension ref="A1:X35"/>
  <sheetViews>
    <sheetView tabSelected="1" workbookViewId="0">
      <selection activeCell="J24" sqref="J24"/>
    </sheetView>
  </sheetViews>
  <sheetFormatPr defaultRowHeight="14.4"/>
  <cols>
    <col min="1" max="1" width="19.6640625" bestFit="1" customWidth="1"/>
    <col min="2" max="2" width="15.5546875" bestFit="1" customWidth="1"/>
    <col min="3" max="5" width="10" bestFit="1" customWidth="1"/>
    <col min="6" max="6" width="11" bestFit="1" customWidth="1"/>
    <col min="7" max="9" width="10" bestFit="1" customWidth="1"/>
    <col min="10" max="10" width="19.6640625" bestFit="1" customWidth="1"/>
    <col min="11" max="11" width="21.33203125" bestFit="1" customWidth="1"/>
    <col min="12" max="12" width="14.88671875" bestFit="1" customWidth="1"/>
    <col min="13" max="13" width="16.44140625" bestFit="1" customWidth="1"/>
    <col min="14" max="14" width="14.88671875" bestFit="1" customWidth="1"/>
    <col min="15" max="15" width="13.21875" bestFit="1" customWidth="1"/>
    <col min="16" max="16" width="19.6640625" hidden="1" customWidth="1"/>
    <col min="17" max="17" width="12.5546875" hidden="1" customWidth="1"/>
    <col min="18" max="18" width="13.88671875" hidden="1" customWidth="1"/>
    <col min="19" max="19" width="12.109375" hidden="1" customWidth="1"/>
    <col min="20" max="20" width="14.5546875" hidden="1" customWidth="1"/>
    <col min="21" max="21" width="10" hidden="1" customWidth="1"/>
    <col min="22" max="22" width="13.88671875" hidden="1" customWidth="1"/>
    <col min="23" max="23" width="10" hidden="1" customWidth="1"/>
    <col min="24" max="24" width="20.6640625" hidden="1" customWidth="1"/>
    <col min="25" max="25" width="10" bestFit="1" customWidth="1"/>
    <col min="26" max="26" width="9" bestFit="1" customWidth="1"/>
    <col min="27" max="27" width="13.5546875" bestFit="1" customWidth="1"/>
    <col min="28" max="28" width="11.44140625" bestFit="1" customWidth="1"/>
    <col min="29" max="29" width="10" bestFit="1" customWidth="1"/>
    <col min="30" max="30" width="13.5546875" bestFit="1" customWidth="1"/>
    <col min="31" max="31" width="10" bestFit="1" customWidth="1"/>
    <col min="32" max="32" width="9" bestFit="1" customWidth="1"/>
    <col min="33" max="33" width="13.5546875" bestFit="1" customWidth="1"/>
    <col min="34" max="35" width="10" bestFit="1" customWidth="1"/>
    <col min="36" max="36" width="13.5546875" bestFit="1" customWidth="1"/>
    <col min="37" max="38" width="10" bestFit="1" customWidth="1"/>
    <col min="39" max="39" width="13.5546875" bestFit="1" customWidth="1"/>
    <col min="40" max="40" width="11" bestFit="1" customWidth="1"/>
    <col min="41" max="41" width="16.44140625" bestFit="1" customWidth="1"/>
    <col min="42" max="42" width="14.88671875" bestFit="1" customWidth="1"/>
    <col min="43" max="43" width="16.44140625" bestFit="1" customWidth="1"/>
    <col min="44" max="44" width="14.88671875" bestFit="1" customWidth="1"/>
    <col min="45" max="45" width="16.44140625" bestFit="1" customWidth="1"/>
    <col min="46" max="46" width="14.88671875" bestFit="1" customWidth="1"/>
    <col min="47" max="47" width="16.44140625" bestFit="1" customWidth="1"/>
    <col min="48" max="48" width="14.88671875" bestFit="1" customWidth="1"/>
    <col min="49" max="49" width="16.44140625" bestFit="1" customWidth="1"/>
    <col min="50" max="50" width="14.88671875" bestFit="1" customWidth="1"/>
    <col min="51" max="51" width="16.44140625" bestFit="1" customWidth="1"/>
    <col min="52" max="52" width="14.88671875" bestFit="1" customWidth="1"/>
    <col min="53" max="53" width="16.44140625" bestFit="1" customWidth="1"/>
    <col min="54" max="54" width="14.88671875" bestFit="1" customWidth="1"/>
    <col min="55" max="55" width="16.44140625" bestFit="1" customWidth="1"/>
    <col min="56" max="56" width="14.88671875" bestFit="1" customWidth="1"/>
    <col min="57" max="57" width="16.44140625" bestFit="1" customWidth="1"/>
    <col min="58" max="58" width="14.88671875" bestFit="1" customWidth="1"/>
    <col min="59" max="59" width="16.44140625" bestFit="1" customWidth="1"/>
    <col min="60" max="60" width="14.88671875" bestFit="1" customWidth="1"/>
    <col min="61" max="61" width="16.44140625" bestFit="1" customWidth="1"/>
    <col min="62" max="62" width="14.88671875" bestFit="1" customWidth="1"/>
    <col min="63" max="63" width="16.44140625" bestFit="1" customWidth="1"/>
    <col min="64" max="64" width="14.88671875" bestFit="1" customWidth="1"/>
    <col min="65" max="65" width="16.44140625" bestFit="1" customWidth="1"/>
    <col min="66" max="66" width="14.88671875" bestFit="1" customWidth="1"/>
    <col min="67" max="67" width="16.44140625" bestFit="1" customWidth="1"/>
    <col min="68" max="68" width="14.88671875" bestFit="1" customWidth="1"/>
    <col min="69" max="69" width="16.44140625" bestFit="1" customWidth="1"/>
    <col min="70" max="70" width="14.88671875" bestFit="1" customWidth="1"/>
    <col min="71" max="71" width="16.44140625" bestFit="1" customWidth="1"/>
    <col min="72" max="72" width="14.88671875" bestFit="1" customWidth="1"/>
    <col min="73" max="73" width="16.44140625" bestFit="1" customWidth="1"/>
    <col min="74" max="74" width="14.88671875" bestFit="1" customWidth="1"/>
    <col min="75" max="75" width="16.44140625" bestFit="1" customWidth="1"/>
    <col min="76" max="76" width="14.88671875" bestFit="1" customWidth="1"/>
    <col min="77" max="77" width="16.44140625" bestFit="1" customWidth="1"/>
    <col min="78" max="78" width="14.88671875" bestFit="1" customWidth="1"/>
    <col min="79" max="79" width="16.44140625" bestFit="1" customWidth="1"/>
    <col min="80" max="80" width="14.88671875" bestFit="1" customWidth="1"/>
    <col min="81" max="81" width="16.44140625" bestFit="1" customWidth="1"/>
    <col min="82" max="82" width="14.88671875" bestFit="1" customWidth="1"/>
    <col min="83" max="83" width="16.44140625" bestFit="1" customWidth="1"/>
    <col min="84" max="84" width="14.88671875" bestFit="1" customWidth="1"/>
    <col min="85" max="85" width="16.44140625" bestFit="1" customWidth="1"/>
    <col min="86" max="86" width="14.88671875" bestFit="1" customWidth="1"/>
    <col min="87" max="87" width="16.44140625" bestFit="1" customWidth="1"/>
    <col min="88" max="88" width="14.88671875" bestFit="1" customWidth="1"/>
    <col min="89" max="89" width="16.44140625" bestFit="1" customWidth="1"/>
    <col min="90" max="90" width="14.88671875" bestFit="1" customWidth="1"/>
    <col min="91" max="91" width="16.44140625" bestFit="1" customWidth="1"/>
    <col min="92" max="92" width="14.88671875" bestFit="1" customWidth="1"/>
    <col min="93" max="93" width="16.44140625" bestFit="1" customWidth="1"/>
    <col min="94" max="94" width="14.88671875" bestFit="1" customWidth="1"/>
    <col min="95" max="95" width="16.44140625" bestFit="1" customWidth="1"/>
    <col min="96" max="96" width="14.88671875" bestFit="1" customWidth="1"/>
    <col min="97" max="97" width="16.44140625" bestFit="1" customWidth="1"/>
    <col min="98" max="98" width="14.88671875" bestFit="1" customWidth="1"/>
    <col min="99" max="99" width="16.44140625" bestFit="1" customWidth="1"/>
    <col min="100" max="100" width="14.88671875" bestFit="1" customWidth="1"/>
    <col min="101" max="101" width="16.44140625" bestFit="1" customWidth="1"/>
    <col min="102" max="102" width="14.88671875" bestFit="1" customWidth="1"/>
    <col min="103" max="103" width="16.44140625" bestFit="1" customWidth="1"/>
    <col min="104" max="104" width="14.88671875" bestFit="1" customWidth="1"/>
    <col min="105" max="105" width="16.44140625" bestFit="1" customWidth="1"/>
    <col min="106" max="106" width="14.88671875" bestFit="1" customWidth="1"/>
    <col min="107" max="107" width="16.44140625" bestFit="1" customWidth="1"/>
    <col min="108" max="108" width="14.88671875" bestFit="1" customWidth="1"/>
    <col min="109" max="109" width="16.44140625" bestFit="1" customWidth="1"/>
    <col min="110" max="110" width="14.88671875" bestFit="1" customWidth="1"/>
    <col min="111" max="111" width="16.44140625" bestFit="1" customWidth="1"/>
    <col min="112" max="112" width="14.88671875" bestFit="1" customWidth="1"/>
    <col min="113" max="113" width="16.44140625" bestFit="1" customWidth="1"/>
    <col min="114" max="114" width="14.88671875" bestFit="1" customWidth="1"/>
    <col min="115" max="115" width="16.44140625" bestFit="1" customWidth="1"/>
    <col min="116" max="116" width="14.88671875" bestFit="1" customWidth="1"/>
    <col min="117" max="117" width="16.44140625" bestFit="1" customWidth="1"/>
    <col min="118" max="118" width="14.88671875" bestFit="1" customWidth="1"/>
    <col min="119" max="119" width="16.44140625" bestFit="1" customWidth="1"/>
    <col min="120" max="120" width="14.88671875" bestFit="1" customWidth="1"/>
    <col min="121" max="121" width="16.44140625" bestFit="1" customWidth="1"/>
    <col min="122" max="122" width="14.88671875" bestFit="1" customWidth="1"/>
    <col min="123" max="123" width="16.44140625" bestFit="1" customWidth="1"/>
    <col min="124" max="124" width="14.88671875" bestFit="1" customWidth="1"/>
    <col min="125" max="125" width="16.44140625" bestFit="1" customWidth="1"/>
    <col min="126" max="126" width="14.88671875" bestFit="1" customWidth="1"/>
    <col min="127" max="127" width="16.44140625" bestFit="1" customWidth="1"/>
    <col min="128" max="128" width="14.88671875" bestFit="1" customWidth="1"/>
    <col min="129" max="129" width="16.44140625" bestFit="1" customWidth="1"/>
    <col min="130" max="130" width="14.88671875" bestFit="1" customWidth="1"/>
    <col min="131" max="131" width="16.44140625" bestFit="1" customWidth="1"/>
    <col min="132" max="132" width="14.88671875" bestFit="1" customWidth="1"/>
    <col min="133" max="133" width="16.44140625" bestFit="1" customWidth="1"/>
    <col min="134" max="134" width="14.88671875" bestFit="1" customWidth="1"/>
    <col min="135" max="135" width="16.44140625" bestFit="1" customWidth="1"/>
    <col min="136" max="136" width="14.88671875" bestFit="1" customWidth="1"/>
    <col min="137" max="137" width="16.44140625" bestFit="1" customWidth="1"/>
    <col min="138" max="138" width="14.88671875" bestFit="1" customWidth="1"/>
    <col min="139" max="139" width="16.44140625" bestFit="1" customWidth="1"/>
    <col min="140" max="140" width="14.88671875" bestFit="1" customWidth="1"/>
    <col min="141" max="141" width="16.44140625" bestFit="1" customWidth="1"/>
    <col min="142" max="142" width="14.88671875" bestFit="1" customWidth="1"/>
    <col min="143" max="143" width="16.44140625" bestFit="1" customWidth="1"/>
    <col min="144" max="144" width="14.88671875" bestFit="1" customWidth="1"/>
    <col min="145" max="145" width="16.44140625" bestFit="1" customWidth="1"/>
    <col min="146" max="146" width="14.88671875" bestFit="1" customWidth="1"/>
    <col min="147" max="147" width="16.44140625" bestFit="1" customWidth="1"/>
    <col min="148" max="148" width="14.88671875" bestFit="1" customWidth="1"/>
    <col min="149" max="149" width="16.44140625" bestFit="1" customWidth="1"/>
    <col min="150" max="150" width="14.88671875" bestFit="1" customWidth="1"/>
    <col min="151" max="151" width="16.44140625" bestFit="1" customWidth="1"/>
    <col min="152" max="152" width="14.88671875" bestFit="1" customWidth="1"/>
    <col min="153" max="153" width="16.44140625" bestFit="1" customWidth="1"/>
    <col min="154" max="154" width="14.88671875" bestFit="1" customWidth="1"/>
    <col min="155" max="155" width="16.44140625" bestFit="1" customWidth="1"/>
    <col min="156" max="156" width="14.88671875" bestFit="1" customWidth="1"/>
    <col min="157" max="157" width="16.44140625" bestFit="1" customWidth="1"/>
    <col min="158" max="158" width="14.88671875" bestFit="1" customWidth="1"/>
    <col min="159" max="159" width="16.44140625" bestFit="1" customWidth="1"/>
    <col min="160" max="160" width="14.88671875" bestFit="1" customWidth="1"/>
    <col min="161" max="161" width="16.44140625" bestFit="1" customWidth="1"/>
    <col min="162" max="162" width="14.88671875" bestFit="1" customWidth="1"/>
    <col min="163" max="163" width="16.44140625" bestFit="1" customWidth="1"/>
    <col min="164" max="164" width="14.88671875" bestFit="1" customWidth="1"/>
    <col min="165" max="165" width="16.44140625" bestFit="1" customWidth="1"/>
    <col min="166" max="166" width="14.88671875" bestFit="1" customWidth="1"/>
    <col min="167" max="167" width="16.44140625" bestFit="1" customWidth="1"/>
    <col min="168" max="168" width="14.88671875" bestFit="1" customWidth="1"/>
    <col min="169" max="169" width="16.44140625" bestFit="1" customWidth="1"/>
    <col min="170" max="170" width="14.88671875" bestFit="1" customWidth="1"/>
    <col min="171" max="171" width="16.44140625" bestFit="1" customWidth="1"/>
    <col min="172" max="172" width="14.88671875" bestFit="1" customWidth="1"/>
    <col min="173" max="173" width="16.44140625" bestFit="1" customWidth="1"/>
    <col min="174" max="174" width="14.88671875" bestFit="1" customWidth="1"/>
    <col min="175" max="175" width="16.44140625" bestFit="1" customWidth="1"/>
    <col min="176" max="176" width="14.88671875" bestFit="1" customWidth="1"/>
    <col min="177" max="177" width="16.44140625" bestFit="1" customWidth="1"/>
    <col min="178" max="178" width="14.88671875" bestFit="1" customWidth="1"/>
    <col min="179" max="179" width="16.44140625" bestFit="1" customWidth="1"/>
    <col min="180" max="180" width="14.88671875" bestFit="1" customWidth="1"/>
    <col min="181" max="181" width="16.44140625" bestFit="1" customWidth="1"/>
    <col min="182" max="182" width="14.88671875" bestFit="1" customWidth="1"/>
    <col min="183" max="183" width="16.44140625" bestFit="1" customWidth="1"/>
    <col min="184" max="184" width="14.88671875" bestFit="1" customWidth="1"/>
    <col min="185" max="185" width="16.44140625" bestFit="1" customWidth="1"/>
    <col min="186" max="186" width="14.88671875" bestFit="1" customWidth="1"/>
    <col min="187" max="187" width="16.44140625" bestFit="1" customWidth="1"/>
    <col min="188" max="188" width="14.88671875" bestFit="1" customWidth="1"/>
    <col min="189" max="189" width="16.44140625" bestFit="1" customWidth="1"/>
    <col min="190" max="190" width="14.88671875" bestFit="1" customWidth="1"/>
    <col min="191" max="191" width="16.44140625" bestFit="1" customWidth="1"/>
    <col min="192" max="192" width="14.88671875" bestFit="1" customWidth="1"/>
    <col min="193" max="193" width="16.44140625" bestFit="1" customWidth="1"/>
    <col min="194" max="194" width="14.88671875" bestFit="1" customWidth="1"/>
    <col min="195" max="195" width="16.44140625" bestFit="1" customWidth="1"/>
    <col min="196" max="196" width="14.88671875" bestFit="1" customWidth="1"/>
    <col min="197" max="197" width="16.44140625" bestFit="1" customWidth="1"/>
    <col min="198" max="198" width="14.88671875" bestFit="1" customWidth="1"/>
    <col min="199" max="199" width="16.44140625" bestFit="1" customWidth="1"/>
    <col min="200" max="200" width="14.88671875" bestFit="1" customWidth="1"/>
    <col min="201" max="201" width="16.44140625" bestFit="1" customWidth="1"/>
    <col min="202" max="202" width="14.88671875" bestFit="1" customWidth="1"/>
    <col min="203" max="203" width="16.44140625" bestFit="1" customWidth="1"/>
    <col min="204" max="204" width="14.88671875" bestFit="1" customWidth="1"/>
    <col min="205" max="205" width="16.44140625" bestFit="1" customWidth="1"/>
    <col min="206" max="206" width="14.88671875" bestFit="1" customWidth="1"/>
    <col min="207" max="207" width="16.44140625" bestFit="1" customWidth="1"/>
    <col min="208" max="208" width="14.88671875" bestFit="1" customWidth="1"/>
    <col min="209" max="209" width="16.44140625" bestFit="1" customWidth="1"/>
    <col min="210" max="210" width="14.88671875" bestFit="1" customWidth="1"/>
    <col min="211" max="211" width="16.44140625" bestFit="1" customWidth="1"/>
    <col min="212" max="212" width="14.88671875" bestFit="1" customWidth="1"/>
    <col min="213" max="213" width="16.44140625" bestFit="1" customWidth="1"/>
    <col min="214" max="214" width="14.88671875" bestFit="1" customWidth="1"/>
    <col min="215" max="215" width="16.44140625" bestFit="1" customWidth="1"/>
    <col min="216" max="216" width="14.88671875" bestFit="1" customWidth="1"/>
    <col min="217" max="217" width="16.44140625" bestFit="1" customWidth="1"/>
    <col min="218" max="218" width="14.88671875" bestFit="1" customWidth="1"/>
    <col min="219" max="219" width="16.44140625" bestFit="1" customWidth="1"/>
    <col min="220" max="220" width="14.88671875" bestFit="1" customWidth="1"/>
    <col min="221" max="221" width="16.44140625" bestFit="1" customWidth="1"/>
    <col min="222" max="222" width="14.88671875" bestFit="1" customWidth="1"/>
    <col min="223" max="223" width="16.44140625" bestFit="1" customWidth="1"/>
    <col min="224" max="224" width="14.88671875" bestFit="1" customWidth="1"/>
    <col min="225" max="225" width="16.44140625" bestFit="1" customWidth="1"/>
    <col min="226" max="226" width="14.88671875" bestFit="1" customWidth="1"/>
    <col min="227" max="227" width="16.44140625" bestFit="1" customWidth="1"/>
    <col min="228" max="228" width="14.88671875" bestFit="1" customWidth="1"/>
    <col min="229" max="229" width="16.44140625" bestFit="1" customWidth="1"/>
    <col min="230" max="230" width="14.88671875" bestFit="1" customWidth="1"/>
    <col min="231" max="231" width="16.44140625" bestFit="1" customWidth="1"/>
    <col min="232" max="232" width="14.88671875" bestFit="1" customWidth="1"/>
    <col min="233" max="233" width="16.44140625" bestFit="1" customWidth="1"/>
    <col min="234" max="234" width="14.88671875" bestFit="1" customWidth="1"/>
    <col min="235" max="235" width="16.44140625" bestFit="1" customWidth="1"/>
    <col min="236" max="236" width="14.88671875" bestFit="1" customWidth="1"/>
    <col min="237" max="237" width="16.44140625" bestFit="1" customWidth="1"/>
    <col min="238" max="238" width="14.88671875" bestFit="1" customWidth="1"/>
    <col min="239" max="239" width="16.44140625" bestFit="1" customWidth="1"/>
    <col min="240" max="240" width="14.88671875" bestFit="1" customWidth="1"/>
    <col min="241" max="241" width="16.44140625" bestFit="1" customWidth="1"/>
    <col min="242" max="242" width="14.88671875" bestFit="1" customWidth="1"/>
    <col min="243" max="243" width="16.44140625" bestFit="1" customWidth="1"/>
    <col min="244" max="244" width="14.88671875" bestFit="1" customWidth="1"/>
    <col min="245" max="245" width="16.44140625" bestFit="1" customWidth="1"/>
    <col min="246" max="246" width="14.88671875" bestFit="1" customWidth="1"/>
    <col min="247" max="247" width="16.44140625" bestFit="1" customWidth="1"/>
    <col min="248" max="248" width="14.88671875" bestFit="1" customWidth="1"/>
    <col min="249" max="249" width="16.44140625" bestFit="1" customWidth="1"/>
    <col min="250" max="250" width="14.88671875" bestFit="1" customWidth="1"/>
    <col min="251" max="251" width="16.44140625" bestFit="1" customWidth="1"/>
    <col min="252" max="252" width="14.88671875" bestFit="1" customWidth="1"/>
    <col min="253" max="253" width="16.44140625" bestFit="1" customWidth="1"/>
    <col min="254" max="254" width="14.88671875" bestFit="1" customWidth="1"/>
    <col min="255" max="255" width="16.44140625" bestFit="1" customWidth="1"/>
    <col min="256" max="256" width="14.88671875" bestFit="1" customWidth="1"/>
    <col min="257" max="257" width="16.44140625" bestFit="1" customWidth="1"/>
    <col min="258" max="258" width="14.88671875" bestFit="1" customWidth="1"/>
    <col min="259" max="259" width="16.44140625" bestFit="1" customWidth="1"/>
    <col min="260" max="260" width="14.88671875" bestFit="1" customWidth="1"/>
    <col min="261" max="261" width="16.44140625" bestFit="1" customWidth="1"/>
    <col min="262" max="262" width="14.88671875" bestFit="1" customWidth="1"/>
    <col min="263" max="263" width="16.44140625" bestFit="1" customWidth="1"/>
    <col min="264" max="264" width="14.88671875" bestFit="1" customWidth="1"/>
    <col min="265" max="265" width="16.44140625" bestFit="1" customWidth="1"/>
    <col min="266" max="266" width="14.88671875" bestFit="1" customWidth="1"/>
    <col min="267" max="267" width="16.44140625" bestFit="1" customWidth="1"/>
    <col min="268" max="268" width="14.88671875" bestFit="1" customWidth="1"/>
    <col min="269" max="269" width="16.44140625" bestFit="1" customWidth="1"/>
    <col min="270" max="270" width="14.88671875" bestFit="1" customWidth="1"/>
    <col min="271" max="271" width="16.44140625" bestFit="1" customWidth="1"/>
    <col min="272" max="272" width="14.88671875" bestFit="1" customWidth="1"/>
    <col min="273" max="273" width="16.44140625" bestFit="1" customWidth="1"/>
    <col min="274" max="274" width="14.88671875" bestFit="1" customWidth="1"/>
    <col min="275" max="275" width="16.44140625" bestFit="1" customWidth="1"/>
    <col min="276" max="276" width="14.88671875" bestFit="1" customWidth="1"/>
    <col min="277" max="277" width="16.44140625" bestFit="1" customWidth="1"/>
    <col min="278" max="278" width="14.88671875" bestFit="1" customWidth="1"/>
    <col min="279" max="279" width="16.44140625" bestFit="1" customWidth="1"/>
    <col min="280" max="280" width="14.88671875" bestFit="1" customWidth="1"/>
    <col min="281" max="281" width="16.44140625" bestFit="1" customWidth="1"/>
    <col min="282" max="282" width="14.88671875" bestFit="1" customWidth="1"/>
    <col min="283" max="283" width="16.44140625" bestFit="1" customWidth="1"/>
    <col min="284" max="284" width="14.88671875" bestFit="1" customWidth="1"/>
    <col min="285" max="285" width="16.44140625" bestFit="1" customWidth="1"/>
    <col min="286" max="286" width="14.88671875" bestFit="1" customWidth="1"/>
    <col min="287" max="287" width="16.44140625" bestFit="1" customWidth="1"/>
    <col min="288" max="288" width="14.88671875" bestFit="1" customWidth="1"/>
    <col min="289" max="289" width="16.44140625" bestFit="1" customWidth="1"/>
    <col min="290" max="290" width="14.88671875" bestFit="1" customWidth="1"/>
    <col min="291" max="291" width="16.44140625" bestFit="1" customWidth="1"/>
    <col min="292" max="292" width="14.88671875" bestFit="1" customWidth="1"/>
    <col min="293" max="293" width="16.44140625" bestFit="1" customWidth="1"/>
    <col min="294" max="294" width="14.88671875" bestFit="1" customWidth="1"/>
    <col min="295" max="295" width="16.44140625" bestFit="1" customWidth="1"/>
    <col min="296" max="296" width="14.88671875" bestFit="1" customWidth="1"/>
    <col min="297" max="297" width="16.44140625" bestFit="1" customWidth="1"/>
    <col min="298" max="298" width="14.88671875" bestFit="1" customWidth="1"/>
    <col min="299" max="299" width="16.44140625" bestFit="1" customWidth="1"/>
    <col min="300" max="300" width="14.88671875" bestFit="1" customWidth="1"/>
    <col min="301" max="301" width="16.44140625" bestFit="1" customWidth="1"/>
    <col min="302" max="302" width="14.88671875" bestFit="1" customWidth="1"/>
    <col min="303" max="303" width="16.44140625" bestFit="1" customWidth="1"/>
    <col min="304" max="304" width="14.88671875" bestFit="1" customWidth="1"/>
    <col min="305" max="305" width="16.44140625" bestFit="1" customWidth="1"/>
    <col min="306" max="306" width="14.88671875" bestFit="1" customWidth="1"/>
    <col min="307" max="307" width="16.44140625" bestFit="1" customWidth="1"/>
    <col min="308" max="308" width="14.88671875" bestFit="1" customWidth="1"/>
    <col min="309" max="309" width="16.44140625" bestFit="1" customWidth="1"/>
    <col min="310" max="310" width="14.88671875" bestFit="1" customWidth="1"/>
    <col min="311" max="311" width="16.44140625" bestFit="1" customWidth="1"/>
    <col min="312" max="312" width="14.88671875" bestFit="1" customWidth="1"/>
    <col min="313" max="313" width="16.44140625" bestFit="1" customWidth="1"/>
    <col min="314" max="314" width="14.88671875" bestFit="1" customWidth="1"/>
    <col min="315" max="315" width="16.44140625" bestFit="1" customWidth="1"/>
    <col min="316" max="316" width="14.88671875" bestFit="1" customWidth="1"/>
    <col min="317" max="317" width="16.44140625" bestFit="1" customWidth="1"/>
    <col min="318" max="318" width="14.88671875" bestFit="1" customWidth="1"/>
    <col min="319" max="319" width="16.44140625" bestFit="1" customWidth="1"/>
    <col min="320" max="320" width="14.88671875" bestFit="1" customWidth="1"/>
    <col min="321" max="321" width="16.44140625" bestFit="1" customWidth="1"/>
    <col min="322" max="322" width="14.88671875" bestFit="1" customWidth="1"/>
    <col min="323" max="323" width="16.44140625" bestFit="1" customWidth="1"/>
    <col min="324" max="324" width="14.88671875" bestFit="1" customWidth="1"/>
    <col min="325" max="325" width="16.44140625" bestFit="1" customWidth="1"/>
    <col min="326" max="326" width="14.88671875" bestFit="1" customWidth="1"/>
    <col min="327" max="327" width="16.44140625" bestFit="1" customWidth="1"/>
    <col min="328" max="328" width="14.88671875" bestFit="1" customWidth="1"/>
    <col min="329" max="329" width="16.44140625" bestFit="1" customWidth="1"/>
    <col min="330" max="330" width="14.88671875" bestFit="1" customWidth="1"/>
    <col min="331" max="331" width="16.44140625" bestFit="1" customWidth="1"/>
    <col min="332" max="332" width="14.88671875" bestFit="1" customWidth="1"/>
    <col min="333" max="333" width="16.44140625" bestFit="1" customWidth="1"/>
    <col min="334" max="334" width="14.88671875" bestFit="1" customWidth="1"/>
    <col min="335" max="335" width="16.44140625" bestFit="1" customWidth="1"/>
    <col min="336" max="336" width="14.88671875" bestFit="1" customWidth="1"/>
    <col min="337" max="337" width="16.44140625" bestFit="1" customWidth="1"/>
    <col min="338" max="338" width="14.88671875" bestFit="1" customWidth="1"/>
    <col min="339" max="339" width="16.44140625" bestFit="1" customWidth="1"/>
    <col min="340" max="340" width="14.88671875" bestFit="1" customWidth="1"/>
    <col min="341" max="341" width="16.44140625" bestFit="1" customWidth="1"/>
    <col min="342" max="342" width="14.88671875" bestFit="1" customWidth="1"/>
    <col min="343" max="343" width="16.44140625" bestFit="1" customWidth="1"/>
    <col min="344" max="344" width="14.88671875" bestFit="1" customWidth="1"/>
    <col min="345" max="345" width="16.44140625" bestFit="1" customWidth="1"/>
    <col min="346" max="346" width="14.88671875" bestFit="1" customWidth="1"/>
    <col min="347" max="347" width="16.44140625" bestFit="1" customWidth="1"/>
    <col min="348" max="348" width="14.88671875" bestFit="1" customWidth="1"/>
    <col min="349" max="349" width="16.44140625" bestFit="1" customWidth="1"/>
    <col min="350" max="350" width="14.88671875" bestFit="1" customWidth="1"/>
    <col min="351" max="351" width="16.44140625" bestFit="1" customWidth="1"/>
    <col min="352" max="352" width="14.88671875" bestFit="1" customWidth="1"/>
    <col min="353" max="353" width="16.44140625" bestFit="1" customWidth="1"/>
    <col min="354" max="354" width="14.88671875" bestFit="1" customWidth="1"/>
    <col min="355" max="355" width="16.44140625" bestFit="1" customWidth="1"/>
    <col min="356" max="356" width="14.88671875" bestFit="1" customWidth="1"/>
    <col min="357" max="357" width="16.44140625" bestFit="1" customWidth="1"/>
    <col min="358" max="358" width="14.88671875" bestFit="1" customWidth="1"/>
    <col min="359" max="359" width="16.44140625" bestFit="1" customWidth="1"/>
    <col min="360" max="360" width="14.88671875" bestFit="1" customWidth="1"/>
    <col min="361" max="361" width="16.44140625" bestFit="1" customWidth="1"/>
    <col min="362" max="362" width="14.88671875" bestFit="1" customWidth="1"/>
    <col min="363" max="363" width="16.44140625" bestFit="1" customWidth="1"/>
    <col min="364" max="364" width="14.88671875" bestFit="1" customWidth="1"/>
    <col min="365" max="365" width="16.44140625" bestFit="1" customWidth="1"/>
    <col min="366" max="366" width="14.88671875" bestFit="1" customWidth="1"/>
    <col min="367" max="367" width="16.44140625" bestFit="1" customWidth="1"/>
    <col min="368" max="368" width="14.88671875" bestFit="1" customWidth="1"/>
    <col min="369" max="369" width="16.44140625" bestFit="1" customWidth="1"/>
    <col min="370" max="370" width="14.88671875" bestFit="1" customWidth="1"/>
    <col min="371" max="371" width="16.44140625" bestFit="1" customWidth="1"/>
    <col min="372" max="372" width="14.88671875" bestFit="1" customWidth="1"/>
    <col min="373" max="373" width="16.44140625" bestFit="1" customWidth="1"/>
    <col min="374" max="374" width="14.88671875" bestFit="1" customWidth="1"/>
    <col min="375" max="375" width="16.44140625" bestFit="1" customWidth="1"/>
    <col min="376" max="376" width="14.88671875" bestFit="1" customWidth="1"/>
    <col min="377" max="377" width="16.44140625" bestFit="1" customWidth="1"/>
    <col min="378" max="378" width="14.88671875" bestFit="1" customWidth="1"/>
    <col min="379" max="379" width="16.44140625" bestFit="1" customWidth="1"/>
    <col min="380" max="380" width="14.88671875" bestFit="1" customWidth="1"/>
    <col min="381" max="381" width="16.44140625" bestFit="1" customWidth="1"/>
    <col min="382" max="382" width="14.88671875" bestFit="1" customWidth="1"/>
    <col min="383" max="383" width="16.44140625" bestFit="1" customWidth="1"/>
    <col min="384" max="384" width="14.88671875" bestFit="1" customWidth="1"/>
    <col min="385" max="385" width="16.44140625" bestFit="1" customWidth="1"/>
    <col min="386" max="386" width="14.88671875" bestFit="1" customWidth="1"/>
    <col min="387" max="387" width="16.44140625" bestFit="1" customWidth="1"/>
    <col min="388" max="388" width="14.88671875" bestFit="1" customWidth="1"/>
    <col min="389" max="389" width="16.44140625" bestFit="1" customWidth="1"/>
    <col min="390" max="390" width="14.88671875" bestFit="1" customWidth="1"/>
    <col min="391" max="391" width="16.44140625" bestFit="1" customWidth="1"/>
    <col min="392" max="392" width="14.88671875" bestFit="1" customWidth="1"/>
    <col min="393" max="393" width="16.44140625" bestFit="1" customWidth="1"/>
    <col min="394" max="394" width="14.88671875" bestFit="1" customWidth="1"/>
    <col min="395" max="395" width="16.44140625" bestFit="1" customWidth="1"/>
    <col min="396" max="396" width="14.88671875" bestFit="1" customWidth="1"/>
    <col min="397" max="397" width="16.44140625" bestFit="1" customWidth="1"/>
    <col min="398" max="398" width="14.88671875" bestFit="1" customWidth="1"/>
    <col min="399" max="399" width="16.44140625" bestFit="1" customWidth="1"/>
    <col min="400" max="400" width="14.88671875" bestFit="1" customWidth="1"/>
    <col min="401" max="401" width="16.44140625" bestFit="1" customWidth="1"/>
    <col min="402" max="402" width="14.88671875" bestFit="1" customWidth="1"/>
    <col min="403" max="403" width="16.44140625" bestFit="1" customWidth="1"/>
    <col min="404" max="404" width="14.88671875" bestFit="1" customWidth="1"/>
    <col min="405" max="405" width="16.44140625" bestFit="1" customWidth="1"/>
    <col min="406" max="406" width="14.88671875" bestFit="1" customWidth="1"/>
    <col min="407" max="407" width="16.44140625" bestFit="1" customWidth="1"/>
    <col min="408" max="408" width="14.88671875" bestFit="1" customWidth="1"/>
    <col min="409" max="409" width="16.44140625" bestFit="1" customWidth="1"/>
    <col min="410" max="410" width="14.88671875" bestFit="1" customWidth="1"/>
    <col min="411" max="411" width="16.44140625" bestFit="1" customWidth="1"/>
    <col min="412" max="412" width="14.88671875" bestFit="1" customWidth="1"/>
    <col min="413" max="413" width="16.44140625" bestFit="1" customWidth="1"/>
    <col min="414" max="414" width="14.88671875" bestFit="1" customWidth="1"/>
    <col min="415" max="415" width="16.44140625" bestFit="1" customWidth="1"/>
    <col min="416" max="416" width="14.88671875" bestFit="1" customWidth="1"/>
    <col min="417" max="417" width="16.44140625" bestFit="1" customWidth="1"/>
    <col min="418" max="418" width="14.88671875" bestFit="1" customWidth="1"/>
    <col min="419" max="419" width="16.44140625" bestFit="1" customWidth="1"/>
    <col min="420" max="420" width="14.88671875" bestFit="1" customWidth="1"/>
    <col min="421" max="421" width="16.44140625" bestFit="1" customWidth="1"/>
    <col min="422" max="422" width="14.88671875" bestFit="1" customWidth="1"/>
    <col min="423" max="423" width="16.44140625" bestFit="1" customWidth="1"/>
    <col min="424" max="424" width="14.88671875" bestFit="1" customWidth="1"/>
    <col min="425" max="425" width="16.44140625" bestFit="1" customWidth="1"/>
    <col min="426" max="426" width="14.88671875" bestFit="1" customWidth="1"/>
    <col min="427" max="427" width="16.44140625" bestFit="1" customWidth="1"/>
    <col min="428" max="428" width="14.88671875" bestFit="1" customWidth="1"/>
    <col min="429" max="429" width="16.44140625" bestFit="1" customWidth="1"/>
    <col min="430" max="430" width="14.88671875" bestFit="1" customWidth="1"/>
    <col min="431" max="431" width="16.44140625" bestFit="1" customWidth="1"/>
    <col min="432" max="432" width="14.88671875" bestFit="1" customWidth="1"/>
    <col min="433" max="433" width="16.44140625" bestFit="1" customWidth="1"/>
    <col min="434" max="434" width="14.88671875" bestFit="1" customWidth="1"/>
    <col min="435" max="435" width="16.44140625" bestFit="1" customWidth="1"/>
    <col min="436" max="436" width="14.88671875" bestFit="1" customWidth="1"/>
    <col min="437" max="437" width="16.44140625" bestFit="1" customWidth="1"/>
    <col min="438" max="438" width="14.88671875" bestFit="1" customWidth="1"/>
    <col min="439" max="439" width="16.44140625" bestFit="1" customWidth="1"/>
    <col min="440" max="440" width="14.88671875" bestFit="1" customWidth="1"/>
    <col min="441" max="441" width="16.44140625" bestFit="1" customWidth="1"/>
    <col min="442" max="442" width="14.88671875" bestFit="1" customWidth="1"/>
    <col min="443" max="443" width="16.44140625" bestFit="1" customWidth="1"/>
    <col min="444" max="444" width="14.88671875" bestFit="1" customWidth="1"/>
    <col min="445" max="445" width="16.44140625" bestFit="1" customWidth="1"/>
    <col min="446" max="446" width="14.88671875" bestFit="1" customWidth="1"/>
    <col min="447" max="447" width="16.44140625" bestFit="1" customWidth="1"/>
    <col min="448" max="448" width="14.88671875" bestFit="1" customWidth="1"/>
    <col min="449" max="449" width="16.44140625" bestFit="1" customWidth="1"/>
    <col min="450" max="450" width="14.88671875" bestFit="1" customWidth="1"/>
    <col min="451" max="451" width="16.44140625" bestFit="1" customWidth="1"/>
    <col min="452" max="452" width="14.88671875" bestFit="1" customWidth="1"/>
    <col min="453" max="453" width="16.44140625" bestFit="1" customWidth="1"/>
    <col min="454" max="454" width="14.88671875" bestFit="1" customWidth="1"/>
    <col min="455" max="455" width="16.44140625" bestFit="1" customWidth="1"/>
    <col min="456" max="456" width="14.88671875" bestFit="1" customWidth="1"/>
    <col min="457" max="457" width="16.44140625" bestFit="1" customWidth="1"/>
    <col min="458" max="458" width="14.88671875" bestFit="1" customWidth="1"/>
    <col min="459" max="459" width="16.44140625" bestFit="1" customWidth="1"/>
    <col min="460" max="460" width="14.88671875" bestFit="1" customWidth="1"/>
    <col min="461" max="461" width="16.44140625" bestFit="1" customWidth="1"/>
    <col min="462" max="462" width="14.88671875" bestFit="1" customWidth="1"/>
    <col min="463" max="463" width="16.44140625" bestFit="1" customWidth="1"/>
    <col min="464" max="464" width="14.88671875" bestFit="1" customWidth="1"/>
    <col min="465" max="465" width="16.44140625" bestFit="1" customWidth="1"/>
    <col min="466" max="466" width="14.88671875" bestFit="1" customWidth="1"/>
    <col min="467" max="467" width="16.44140625" bestFit="1" customWidth="1"/>
    <col min="468" max="468" width="14.88671875" bestFit="1" customWidth="1"/>
    <col min="469" max="469" width="16.44140625" bestFit="1" customWidth="1"/>
    <col min="470" max="470" width="14.88671875" bestFit="1" customWidth="1"/>
    <col min="471" max="471" width="16.44140625" bestFit="1" customWidth="1"/>
    <col min="472" max="472" width="14.88671875" bestFit="1" customWidth="1"/>
    <col min="473" max="473" width="16.44140625" bestFit="1" customWidth="1"/>
    <col min="474" max="474" width="14.88671875" bestFit="1" customWidth="1"/>
    <col min="475" max="475" width="16.44140625" bestFit="1" customWidth="1"/>
    <col min="476" max="476" width="14.88671875" bestFit="1" customWidth="1"/>
    <col min="477" max="477" width="16.44140625" bestFit="1" customWidth="1"/>
    <col min="478" max="478" width="14.88671875" bestFit="1" customWidth="1"/>
    <col min="479" max="479" width="16.44140625" bestFit="1" customWidth="1"/>
    <col min="480" max="480" width="14.88671875" bestFit="1" customWidth="1"/>
    <col min="481" max="481" width="16.44140625" bestFit="1" customWidth="1"/>
    <col min="482" max="482" width="14.88671875" bestFit="1" customWidth="1"/>
    <col min="483" max="483" width="16.44140625" bestFit="1" customWidth="1"/>
    <col min="484" max="484" width="14.88671875" bestFit="1" customWidth="1"/>
    <col min="485" max="485" width="16.44140625" bestFit="1" customWidth="1"/>
    <col min="486" max="486" width="14.88671875" bestFit="1" customWidth="1"/>
    <col min="487" max="487" width="16.44140625" bestFit="1" customWidth="1"/>
    <col min="488" max="488" width="14.88671875" bestFit="1" customWidth="1"/>
    <col min="489" max="489" width="16.44140625" bestFit="1" customWidth="1"/>
    <col min="490" max="490" width="14.88671875" bestFit="1" customWidth="1"/>
    <col min="491" max="491" width="16.44140625" bestFit="1" customWidth="1"/>
    <col min="492" max="492" width="14.88671875" bestFit="1" customWidth="1"/>
    <col min="493" max="493" width="16.44140625" bestFit="1" customWidth="1"/>
    <col min="494" max="494" width="14.88671875" bestFit="1" customWidth="1"/>
    <col min="495" max="495" width="16.44140625" bestFit="1" customWidth="1"/>
    <col min="496" max="496" width="14.88671875" bestFit="1" customWidth="1"/>
    <col min="497" max="497" width="16.44140625" bestFit="1" customWidth="1"/>
    <col min="498" max="498" width="14.88671875" bestFit="1" customWidth="1"/>
    <col min="499" max="499" width="16.44140625" bestFit="1" customWidth="1"/>
    <col min="500" max="500" width="14.88671875" bestFit="1" customWidth="1"/>
    <col min="501" max="501" width="16.44140625" bestFit="1" customWidth="1"/>
    <col min="502" max="502" width="14.88671875" bestFit="1" customWidth="1"/>
    <col min="503" max="503" width="16.44140625" bestFit="1" customWidth="1"/>
    <col min="504" max="504" width="14.88671875" bestFit="1" customWidth="1"/>
    <col min="505" max="505" width="16.44140625" bestFit="1" customWidth="1"/>
    <col min="506" max="506" width="14.88671875" bestFit="1" customWidth="1"/>
    <col min="507" max="507" width="16.44140625" bestFit="1" customWidth="1"/>
    <col min="508" max="508" width="14.88671875" bestFit="1" customWidth="1"/>
    <col min="509" max="509" width="16.44140625" bestFit="1" customWidth="1"/>
    <col min="510" max="510" width="14.88671875" bestFit="1" customWidth="1"/>
    <col min="511" max="511" width="16.44140625" bestFit="1" customWidth="1"/>
    <col min="512" max="512" width="14.88671875" bestFit="1" customWidth="1"/>
    <col min="513" max="513" width="16.44140625" bestFit="1" customWidth="1"/>
    <col min="514" max="514" width="14.88671875" bestFit="1" customWidth="1"/>
    <col min="515" max="515" width="16.44140625" bestFit="1" customWidth="1"/>
    <col min="516" max="516" width="14.88671875" bestFit="1" customWidth="1"/>
    <col min="517" max="517" width="16.44140625" bestFit="1" customWidth="1"/>
    <col min="518" max="518" width="14.88671875" bestFit="1" customWidth="1"/>
    <col min="519" max="519" width="16.44140625" bestFit="1" customWidth="1"/>
    <col min="520" max="520" width="14.88671875" bestFit="1" customWidth="1"/>
    <col min="521" max="521" width="16.44140625" bestFit="1" customWidth="1"/>
    <col min="522" max="522" width="14.88671875" bestFit="1" customWidth="1"/>
    <col min="523" max="523" width="16.44140625" bestFit="1" customWidth="1"/>
    <col min="524" max="524" width="14.88671875" bestFit="1" customWidth="1"/>
    <col min="525" max="525" width="16.44140625" bestFit="1" customWidth="1"/>
    <col min="526" max="526" width="14.88671875" bestFit="1" customWidth="1"/>
    <col min="527" max="527" width="16.44140625" bestFit="1" customWidth="1"/>
    <col min="528" max="528" width="14.88671875" bestFit="1" customWidth="1"/>
    <col min="529" max="529" width="16.44140625" bestFit="1" customWidth="1"/>
  </cols>
  <sheetData>
    <row r="1" spans="1:24" ht="53.4" customHeight="1"/>
    <row r="2" spans="1:24">
      <c r="A2" s="21" t="s">
        <v>1287</v>
      </c>
      <c r="B2" t="s" vm="1">
        <v>1286</v>
      </c>
    </row>
    <row r="3" spans="1:24">
      <c r="A3" s="21" t="s">
        <v>1306</v>
      </c>
      <c r="B3" t="s" vm="3">
        <v>1286</v>
      </c>
    </row>
    <row r="4" spans="1:24">
      <c r="A4" s="21" t="s">
        <v>1</v>
      </c>
      <c r="B4" t="s" vm="4">
        <v>1286</v>
      </c>
    </row>
    <row r="5" spans="1:24">
      <c r="Q5" t="s">
        <v>31</v>
      </c>
      <c r="R5" t="s">
        <v>1307</v>
      </c>
      <c r="S5" t="s">
        <v>25</v>
      </c>
      <c r="T5" t="s">
        <v>1307</v>
      </c>
      <c r="U5" t="s">
        <v>10</v>
      </c>
      <c r="V5" t="s">
        <v>1307</v>
      </c>
      <c r="W5" t="s">
        <v>17</v>
      </c>
      <c r="X5" t="s">
        <v>1307</v>
      </c>
    </row>
    <row r="6" spans="1:24">
      <c r="A6" s="21" t="s">
        <v>1307</v>
      </c>
      <c r="B6" s="21" t="s">
        <v>1285</v>
      </c>
      <c r="Q6" t="s">
        <v>21</v>
      </c>
      <c r="R6">
        <v>105831.66999999998</v>
      </c>
      <c r="S6" t="s">
        <v>43</v>
      </c>
      <c r="T6">
        <v>102677.65999999997</v>
      </c>
      <c r="U6" t="s">
        <v>26</v>
      </c>
      <c r="V6">
        <v>107095.05</v>
      </c>
      <c r="W6" t="s">
        <v>35</v>
      </c>
      <c r="X6">
        <v>113976.68</v>
      </c>
    </row>
    <row r="7" spans="1:24">
      <c r="A7" s="21" t="s">
        <v>1230</v>
      </c>
      <c r="B7" t="s">
        <v>31</v>
      </c>
      <c r="C7" t="s">
        <v>25</v>
      </c>
      <c r="D7" t="s">
        <v>10</v>
      </c>
      <c r="E7" t="s">
        <v>17</v>
      </c>
      <c r="F7" t="s">
        <v>1231</v>
      </c>
      <c r="Q7" t="s">
        <v>26</v>
      </c>
      <c r="R7">
        <v>92041.69</v>
      </c>
      <c r="S7" t="s">
        <v>21</v>
      </c>
      <c r="T7">
        <v>98413.720000000016</v>
      </c>
      <c r="U7" t="s">
        <v>21</v>
      </c>
      <c r="V7">
        <v>97995.280000000013</v>
      </c>
      <c r="W7" t="s">
        <v>26</v>
      </c>
      <c r="X7">
        <v>91491.14</v>
      </c>
    </row>
    <row r="8" spans="1:24">
      <c r="A8" s="22" t="s">
        <v>20</v>
      </c>
      <c r="B8" s="49"/>
      <c r="C8" s="49"/>
      <c r="D8" s="49"/>
      <c r="E8" s="49"/>
      <c r="F8" s="49"/>
      <c r="Q8" t="s">
        <v>18</v>
      </c>
      <c r="R8">
        <v>84385.000000000015</v>
      </c>
      <c r="S8" t="s">
        <v>29</v>
      </c>
      <c r="T8">
        <v>91391.739999999976</v>
      </c>
      <c r="U8" t="s">
        <v>43</v>
      </c>
      <c r="V8">
        <v>93346.749999999985</v>
      </c>
      <c r="W8" t="s">
        <v>43</v>
      </c>
      <c r="X8">
        <v>75962.499999999985</v>
      </c>
    </row>
    <row r="9" spans="1:24">
      <c r="A9" s="27" t="s">
        <v>43</v>
      </c>
      <c r="B9" s="49">
        <v>36334.480000000003</v>
      </c>
      <c r="C9" s="49">
        <v>22500.87</v>
      </c>
      <c r="D9" s="49">
        <v>44747.180000000008</v>
      </c>
      <c r="E9" s="49">
        <v>39661</v>
      </c>
      <c r="F9" s="49">
        <v>143243.53</v>
      </c>
      <c r="Q9" t="s">
        <v>43</v>
      </c>
      <c r="R9">
        <v>76164.560000000012</v>
      </c>
      <c r="S9" t="s">
        <v>12</v>
      </c>
      <c r="T9">
        <v>86070.589999999967</v>
      </c>
      <c r="U9" t="s">
        <v>15</v>
      </c>
      <c r="V9">
        <v>79899.970000000016</v>
      </c>
      <c r="W9" t="s">
        <v>18</v>
      </c>
      <c r="X9">
        <v>70020.159999999989</v>
      </c>
    </row>
    <row r="10" spans="1:24">
      <c r="A10" s="27" t="s">
        <v>29</v>
      </c>
      <c r="B10" s="49">
        <v>19929.950000000004</v>
      </c>
      <c r="C10" s="49">
        <v>20267.840000000004</v>
      </c>
      <c r="D10" s="49">
        <v>12782.690000000002</v>
      </c>
      <c r="E10" s="49">
        <v>24923.88</v>
      </c>
      <c r="F10" s="49">
        <v>77904.359999999986</v>
      </c>
      <c r="Q10" t="s">
        <v>15</v>
      </c>
      <c r="R10">
        <v>67121.970000000016</v>
      </c>
      <c r="S10" t="s">
        <v>26</v>
      </c>
      <c r="T10">
        <v>81521.55</v>
      </c>
      <c r="U10" t="s">
        <v>29</v>
      </c>
      <c r="V10">
        <v>65323.75</v>
      </c>
      <c r="W10" t="s">
        <v>15</v>
      </c>
      <c r="X10">
        <v>66046.19</v>
      </c>
    </row>
    <row r="11" spans="1:24">
      <c r="A11" s="27" t="s">
        <v>35</v>
      </c>
      <c r="B11" s="49">
        <v>12359.64</v>
      </c>
      <c r="C11" s="49">
        <v>23068.319999999996</v>
      </c>
      <c r="D11" s="49">
        <v>13022.720000000001</v>
      </c>
      <c r="E11" s="49">
        <v>17973.550000000003</v>
      </c>
      <c r="F11" s="49">
        <v>66424.229999999981</v>
      </c>
      <c r="Q11" t="s">
        <v>29</v>
      </c>
      <c r="R11">
        <v>61641.399999999994</v>
      </c>
      <c r="S11" t="s">
        <v>35</v>
      </c>
      <c r="T11">
        <v>70426.55</v>
      </c>
      <c r="U11" t="s">
        <v>18</v>
      </c>
      <c r="V11">
        <v>65103.78</v>
      </c>
      <c r="W11" t="s">
        <v>29</v>
      </c>
      <c r="X11">
        <v>62315.749999999985</v>
      </c>
    </row>
    <row r="12" spans="1:24">
      <c r="A12" s="27" t="s">
        <v>12</v>
      </c>
      <c r="B12" s="49">
        <v>33280.589999999997</v>
      </c>
      <c r="C12" s="49">
        <v>30478.440000000002</v>
      </c>
      <c r="D12" s="49">
        <v>16914.41</v>
      </c>
      <c r="E12" s="49">
        <v>25486.789999999994</v>
      </c>
      <c r="F12" s="49">
        <v>106160.22999999998</v>
      </c>
      <c r="Q12" t="s">
        <v>12</v>
      </c>
      <c r="R12">
        <v>59339.000000000007</v>
      </c>
      <c r="S12" t="s">
        <v>15</v>
      </c>
      <c r="T12">
        <v>54189.44000000001</v>
      </c>
      <c r="U12" t="s">
        <v>12</v>
      </c>
      <c r="V12">
        <v>64362.14</v>
      </c>
      <c r="W12" t="s">
        <v>21</v>
      </c>
      <c r="X12">
        <v>59387.000000000007</v>
      </c>
    </row>
    <row r="13" spans="1:24">
      <c r="A13" s="27" t="s">
        <v>21</v>
      </c>
      <c r="B13" s="49">
        <v>24906.82</v>
      </c>
      <c r="C13" s="49">
        <v>31041.52</v>
      </c>
      <c r="D13" s="49">
        <v>20962.330000000002</v>
      </c>
      <c r="E13" s="49">
        <v>20923.400000000001</v>
      </c>
      <c r="F13" s="49">
        <v>97834.07</v>
      </c>
      <c r="Q13" t="s">
        <v>35</v>
      </c>
      <c r="R13">
        <v>57882.669999999991</v>
      </c>
      <c r="S13" t="s">
        <v>18</v>
      </c>
      <c r="T13">
        <v>53117.86</v>
      </c>
      <c r="U13" t="s">
        <v>35</v>
      </c>
      <c r="V13">
        <v>57990.420000000006</v>
      </c>
      <c r="W13" t="s">
        <v>12</v>
      </c>
      <c r="X13">
        <v>56506.81</v>
      </c>
    </row>
    <row r="14" spans="1:24">
      <c r="A14" s="27" t="s">
        <v>18</v>
      </c>
      <c r="B14" s="49">
        <v>24099.86</v>
      </c>
      <c r="C14" s="49">
        <v>19224.150000000001</v>
      </c>
      <c r="D14" s="49">
        <v>15657.990000000003</v>
      </c>
      <c r="E14" s="49">
        <v>22242.960000000003</v>
      </c>
      <c r="F14" s="49">
        <v>81224.959999999977</v>
      </c>
    </row>
    <row r="15" spans="1:24">
      <c r="A15" s="27" t="s">
        <v>26</v>
      </c>
      <c r="B15" s="49">
        <v>21972.38</v>
      </c>
      <c r="C15" s="49">
        <v>43468.2</v>
      </c>
      <c r="D15" s="49">
        <v>62693.829999999994</v>
      </c>
      <c r="E15" s="49">
        <v>29234.5</v>
      </c>
      <c r="F15" s="49">
        <v>157368.91</v>
      </c>
      <c r="Q15" s="21" t="s">
        <v>1253</v>
      </c>
      <c r="R15" s="21" t="s">
        <v>1285</v>
      </c>
    </row>
    <row r="16" spans="1:24">
      <c r="A16" s="27" t="s">
        <v>15</v>
      </c>
      <c r="B16" s="49">
        <v>38475.39</v>
      </c>
      <c r="C16" s="49">
        <v>12028.41</v>
      </c>
      <c r="D16" s="49">
        <v>17583.7</v>
      </c>
      <c r="E16" s="49">
        <v>11267.25</v>
      </c>
      <c r="F16" s="49">
        <v>79354.750000000015</v>
      </c>
      <c r="Q16" s="21" t="s">
        <v>1230</v>
      </c>
      <c r="R16" t="s">
        <v>31</v>
      </c>
      <c r="S16" t="s">
        <v>25</v>
      </c>
      <c r="T16" t="s">
        <v>10</v>
      </c>
      <c r="U16" t="s">
        <v>17</v>
      </c>
      <c r="V16" t="s">
        <v>1231</v>
      </c>
    </row>
    <row r="17" spans="1:22">
      <c r="A17" s="22" t="s">
        <v>14</v>
      </c>
      <c r="B17" s="49"/>
      <c r="C17" s="49"/>
      <c r="D17" s="49"/>
      <c r="E17" s="49"/>
      <c r="F17" s="49"/>
      <c r="Q17" s="22" t="s">
        <v>43</v>
      </c>
      <c r="R17">
        <v>76164.560000000012</v>
      </c>
      <c r="S17">
        <v>102677.65999999997</v>
      </c>
      <c r="T17">
        <v>93346.749999999985</v>
      </c>
      <c r="U17">
        <v>75962.499999999985</v>
      </c>
      <c r="V17">
        <v>348151.47</v>
      </c>
    </row>
    <row r="18" spans="1:22">
      <c r="A18" s="27" t="s">
        <v>43</v>
      </c>
      <c r="B18" s="49">
        <v>27970.090000000004</v>
      </c>
      <c r="C18" s="49">
        <v>40614.920000000006</v>
      </c>
      <c r="D18" s="49">
        <v>26805.629999999997</v>
      </c>
      <c r="E18" s="49">
        <v>8147.8700000000008</v>
      </c>
      <c r="F18" s="49">
        <v>103538.51</v>
      </c>
      <c r="Q18" s="22" t="s">
        <v>29</v>
      </c>
      <c r="R18">
        <v>61641.399999999994</v>
      </c>
      <c r="S18">
        <v>91391.739999999976</v>
      </c>
      <c r="T18">
        <v>65323.75</v>
      </c>
      <c r="U18">
        <v>62315.749999999985</v>
      </c>
      <c r="V18">
        <v>280672.64000000001</v>
      </c>
    </row>
    <row r="19" spans="1:22">
      <c r="A19" s="27" t="s">
        <v>29</v>
      </c>
      <c r="B19" s="49">
        <v>7971.73</v>
      </c>
      <c r="C19" s="49">
        <v>58858.630000000005</v>
      </c>
      <c r="D19" s="49">
        <v>23431.24</v>
      </c>
      <c r="E19" s="49">
        <v>4953.45</v>
      </c>
      <c r="F19" s="49">
        <v>95215.049999999988</v>
      </c>
      <c r="Q19" s="22" t="s">
        <v>35</v>
      </c>
      <c r="R19">
        <v>57882.669999999991</v>
      </c>
      <c r="S19">
        <v>70426.55</v>
      </c>
      <c r="T19">
        <v>57990.420000000006</v>
      </c>
      <c r="U19">
        <v>113976.68</v>
      </c>
      <c r="V19">
        <v>300276.32000000007</v>
      </c>
    </row>
    <row r="20" spans="1:22">
      <c r="A20" s="27" t="s">
        <v>35</v>
      </c>
      <c r="B20" s="49">
        <v>31330.720000000001</v>
      </c>
      <c r="C20" s="49">
        <v>33539.300000000003</v>
      </c>
      <c r="D20" s="49">
        <v>32940.550000000003</v>
      </c>
      <c r="E20" s="49">
        <v>60442.95</v>
      </c>
      <c r="F20" s="49">
        <v>158253.51999999993</v>
      </c>
      <c r="Q20" s="22" t="s">
        <v>12</v>
      </c>
      <c r="R20">
        <v>59339.000000000007</v>
      </c>
      <c r="S20">
        <v>86070.589999999967</v>
      </c>
      <c r="T20">
        <v>64362.14</v>
      </c>
      <c r="U20">
        <v>56506.81</v>
      </c>
      <c r="V20">
        <v>266278.5400000001</v>
      </c>
    </row>
    <row r="21" spans="1:22">
      <c r="A21" s="27" t="s">
        <v>12</v>
      </c>
      <c r="B21" s="49">
        <v>12544.050000000001</v>
      </c>
      <c r="C21" s="49">
        <v>22607.040000000001</v>
      </c>
      <c r="D21" s="49">
        <v>31537.96</v>
      </c>
      <c r="E21" s="49">
        <v>15727.550000000001</v>
      </c>
      <c r="F21" s="49">
        <v>82416.60000000002</v>
      </c>
      <c r="Q21" s="22" t="s">
        <v>21</v>
      </c>
      <c r="R21">
        <v>105831.66999999998</v>
      </c>
      <c r="S21">
        <v>98413.720000000016</v>
      </c>
      <c r="T21">
        <v>97995.280000000013</v>
      </c>
      <c r="U21">
        <v>59387.000000000007</v>
      </c>
      <c r="V21">
        <v>361627.67000000022</v>
      </c>
    </row>
    <row r="22" spans="1:22">
      <c r="A22" s="27" t="s">
        <v>21</v>
      </c>
      <c r="B22" s="49">
        <v>43378.57</v>
      </c>
      <c r="C22" s="49">
        <v>23822.149999999998</v>
      </c>
      <c r="D22" s="49">
        <v>35689.720000000008</v>
      </c>
      <c r="E22" s="49">
        <v>24499.27</v>
      </c>
      <c r="F22" s="49">
        <v>127389.70999999999</v>
      </c>
      <c r="Q22" s="22" t="s">
        <v>18</v>
      </c>
      <c r="R22">
        <v>84385.000000000015</v>
      </c>
      <c r="S22">
        <v>53117.86</v>
      </c>
      <c r="T22">
        <v>65103.78</v>
      </c>
      <c r="U22">
        <v>70020.159999999989</v>
      </c>
      <c r="V22">
        <v>272626.8</v>
      </c>
    </row>
    <row r="23" spans="1:22">
      <c r="A23" s="27" t="s">
        <v>18</v>
      </c>
      <c r="B23" s="49">
        <v>16170.22</v>
      </c>
      <c r="C23" s="49">
        <v>12487.68</v>
      </c>
      <c r="D23" s="49">
        <v>13774.270000000002</v>
      </c>
      <c r="E23" s="49">
        <v>38697.020000000011</v>
      </c>
      <c r="F23" s="49">
        <v>81129.190000000017</v>
      </c>
      <c r="Q23" s="22" t="s">
        <v>26</v>
      </c>
      <c r="R23">
        <v>92041.69</v>
      </c>
      <c r="S23">
        <v>81521.55</v>
      </c>
      <c r="T23">
        <v>107095.05</v>
      </c>
      <c r="U23">
        <v>91491.14</v>
      </c>
      <c r="V23">
        <v>372149.42999999988</v>
      </c>
    </row>
    <row r="24" spans="1:22">
      <c r="A24" s="27" t="s">
        <v>26</v>
      </c>
      <c r="B24" s="49">
        <v>50049.05</v>
      </c>
      <c r="C24" s="49">
        <v>23094.879999999997</v>
      </c>
      <c r="D24" s="49">
        <v>18032.18</v>
      </c>
      <c r="E24" s="49">
        <v>16975.830000000002</v>
      </c>
      <c r="F24" s="49">
        <v>108151.94</v>
      </c>
      <c r="Q24" s="22" t="s">
        <v>15</v>
      </c>
      <c r="R24">
        <v>67121.970000000016</v>
      </c>
      <c r="S24">
        <v>54189.44000000001</v>
      </c>
      <c r="T24">
        <v>79899.970000000016</v>
      </c>
      <c r="U24">
        <v>66046.19</v>
      </c>
      <c r="V24">
        <v>267257.57000000007</v>
      </c>
    </row>
    <row r="25" spans="1:22">
      <c r="A25" s="27" t="s">
        <v>15</v>
      </c>
      <c r="B25" s="49">
        <v>10314.14</v>
      </c>
      <c r="C25" s="49">
        <v>16880.02</v>
      </c>
      <c r="D25" s="49">
        <v>41603.58</v>
      </c>
      <c r="E25" s="49">
        <v>43178.900000000009</v>
      </c>
      <c r="F25" s="49">
        <v>111976.64000000001</v>
      </c>
      <c r="Q25" s="22" t="s">
        <v>1231</v>
      </c>
      <c r="R25">
        <v>604407.95999999985</v>
      </c>
      <c r="S25">
        <v>637809.11000000034</v>
      </c>
      <c r="T25">
        <v>631117.14000000025</v>
      </c>
      <c r="U25">
        <v>595706.23000000021</v>
      </c>
      <c r="V25" s="35">
        <v>2469040.4399999995</v>
      </c>
    </row>
    <row r="26" spans="1:22">
      <c r="A26" s="22" t="s">
        <v>11</v>
      </c>
      <c r="B26" s="49"/>
      <c r="C26" s="49"/>
      <c r="D26" s="49"/>
      <c r="E26" s="49"/>
      <c r="F26" s="49"/>
    </row>
    <row r="27" spans="1:22">
      <c r="A27" s="27" t="s">
        <v>43</v>
      </c>
      <c r="B27" s="49">
        <v>11859.99</v>
      </c>
      <c r="C27" s="49">
        <v>39561.869999999995</v>
      </c>
      <c r="D27" s="49">
        <v>21793.94</v>
      </c>
      <c r="E27" s="49">
        <v>28153.629999999997</v>
      </c>
      <c r="F27" s="49">
        <v>101369.42999999996</v>
      </c>
      <c r="K27" t="s">
        <v>1308</v>
      </c>
      <c r="S27" t="s">
        <v>1230</v>
      </c>
      <c r="T27" t="s">
        <v>1253</v>
      </c>
    </row>
    <row r="28" spans="1:22">
      <c r="A28" s="27" t="s">
        <v>29</v>
      </c>
      <c r="B28" s="49">
        <v>33739.719999999987</v>
      </c>
      <c r="C28" s="49">
        <v>12265.270000000002</v>
      </c>
      <c r="D28" s="49">
        <v>29109.819999999996</v>
      </c>
      <c r="E28" s="49">
        <v>32438.420000000002</v>
      </c>
      <c r="F28" s="49">
        <v>107553.23000000001</v>
      </c>
      <c r="J28" t="s">
        <v>1309</v>
      </c>
      <c r="S28" t="s">
        <v>25</v>
      </c>
      <c r="T28" s="35">
        <v>637809.11000000034</v>
      </c>
    </row>
    <row r="29" spans="1:22">
      <c r="A29" s="27" t="s">
        <v>35</v>
      </c>
      <c r="B29" s="49">
        <v>14192.31</v>
      </c>
      <c r="C29" s="49">
        <v>13818.93</v>
      </c>
      <c r="D29" s="49">
        <v>12027.15</v>
      </c>
      <c r="E29" s="49">
        <v>35560.179999999993</v>
      </c>
      <c r="F29" s="49">
        <v>75598.570000000007</v>
      </c>
      <c r="S29" t="s">
        <v>10</v>
      </c>
      <c r="T29">
        <v>631117.14000000025</v>
      </c>
    </row>
    <row r="30" spans="1:22">
      <c r="A30" s="27" t="s">
        <v>12</v>
      </c>
      <c r="B30" s="49">
        <v>13514.360000000002</v>
      </c>
      <c r="C30" s="49">
        <v>32985.11</v>
      </c>
      <c r="D30" s="49">
        <v>15909.770000000002</v>
      </c>
      <c r="E30" s="49">
        <v>15292.470000000001</v>
      </c>
      <c r="F30" s="49">
        <v>77701.709999999992</v>
      </c>
      <c r="S30" t="s">
        <v>31</v>
      </c>
      <c r="T30">
        <v>604407.95999999985</v>
      </c>
    </row>
    <row r="31" spans="1:22">
      <c r="A31" s="27" t="s">
        <v>21</v>
      </c>
      <c r="B31" s="49">
        <v>37546.280000000006</v>
      </c>
      <c r="C31" s="49">
        <v>43550.05</v>
      </c>
      <c r="D31" s="49">
        <v>41343.230000000003</v>
      </c>
      <c r="E31" s="49">
        <v>13964.33</v>
      </c>
      <c r="F31" s="49">
        <v>136403.88999999998</v>
      </c>
      <c r="S31" t="s">
        <v>17</v>
      </c>
      <c r="T31">
        <v>595706.23000000021</v>
      </c>
    </row>
    <row r="32" spans="1:22">
      <c r="A32" s="27" t="s">
        <v>18</v>
      </c>
      <c r="B32" s="49">
        <v>44114.92</v>
      </c>
      <c r="C32" s="49">
        <v>21406.03</v>
      </c>
      <c r="D32" s="49">
        <v>35671.520000000004</v>
      </c>
      <c r="E32" s="49">
        <v>9080.18</v>
      </c>
      <c r="F32" s="49">
        <v>110272.65000000001</v>
      </c>
      <c r="S32" t="s">
        <v>1231</v>
      </c>
      <c r="T32">
        <v>2469040.4399999995</v>
      </c>
    </row>
    <row r="33" spans="1:6">
      <c r="A33" s="27" t="s">
        <v>26</v>
      </c>
      <c r="B33" s="49">
        <v>20020.259999999998</v>
      </c>
      <c r="C33" s="49">
        <v>14958.47</v>
      </c>
      <c r="D33" s="49">
        <v>26369.039999999997</v>
      </c>
      <c r="E33" s="49">
        <v>45280.81</v>
      </c>
      <c r="F33" s="49">
        <v>106628.58</v>
      </c>
    </row>
    <row r="34" spans="1:6">
      <c r="A34" s="27" t="s">
        <v>15</v>
      </c>
      <c r="B34" s="49">
        <v>18332.439999999999</v>
      </c>
      <c r="C34" s="49">
        <v>25281.010000000002</v>
      </c>
      <c r="D34" s="49">
        <v>20712.689999999995</v>
      </c>
      <c r="E34" s="49">
        <v>11600.04</v>
      </c>
      <c r="F34" s="49">
        <v>75926.179999999993</v>
      </c>
    </row>
    <row r="35" spans="1:6">
      <c r="A35" s="22" t="s">
        <v>1231</v>
      </c>
      <c r="B35" s="49">
        <v>604407.95999999985</v>
      </c>
      <c r="C35" s="49">
        <v>637809.11000000034</v>
      </c>
      <c r="D35" s="49">
        <v>631117.14000000025</v>
      </c>
      <c r="E35" s="49">
        <v>595706.23000000021</v>
      </c>
      <c r="F35" s="49">
        <v>2469040.4399999995</v>
      </c>
    </row>
  </sheetData>
  <pageMargins left="0.7" right="0.7" top="0.75" bottom="0.75" header="0.3" footer="0.3"/>
  <drawing r:id="rId3"/>
  <tableParts count="5">
    <tablePart r:id="rId4"/>
    <tablePart r:id="rId5"/>
    <tablePart r:id="rId6"/>
    <tablePart r:id="rId7"/>
    <tablePart r:id="rId8"/>
  </tableParts>
  <extLst>
    <ext xmlns:x14="http://schemas.microsoft.com/office/spreadsheetml/2009/9/main" uri="{A8765BA9-456A-4dab-B4F3-ACF838C121DE}">
      <x14:slicerList>
        <x14:slicer r:id="rId9"/>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F34"/>
  <sheetViews>
    <sheetView topLeftCell="A8" workbookViewId="0">
      <selection activeCell="B31" sqref="B31"/>
    </sheetView>
  </sheetViews>
  <sheetFormatPr defaultRowHeight="14.4"/>
  <cols>
    <col min="1" max="1" width="18" bestFit="1" customWidth="1"/>
    <col min="2" max="2" width="93.6640625" bestFit="1" customWidth="1"/>
  </cols>
  <sheetData>
    <row r="1" spans="1:2" ht="18">
      <c r="A1" s="8" t="s">
        <v>1136</v>
      </c>
      <c r="B1" s="9" t="s">
        <v>1099</v>
      </c>
    </row>
    <row r="2" spans="1:2">
      <c r="B2" s="4" t="s">
        <v>1107</v>
      </c>
    </row>
    <row r="3" spans="1:2">
      <c r="B3" s="6" t="s">
        <v>1108</v>
      </c>
    </row>
    <row r="4" spans="1:2">
      <c r="B4" s="4" t="s">
        <v>1109</v>
      </c>
    </row>
    <row r="5" spans="1:2">
      <c r="B5" s="4" t="s">
        <v>1110</v>
      </c>
    </row>
    <row r="6" spans="1:2">
      <c r="B6" s="6" t="s">
        <v>1111</v>
      </c>
    </row>
    <row r="7" spans="1:2">
      <c r="B7" s="4" t="s">
        <v>1112</v>
      </c>
    </row>
    <row r="8" spans="1:2">
      <c r="B8" s="4" t="s">
        <v>1113</v>
      </c>
    </row>
    <row r="9" spans="1:2">
      <c r="B9" s="4" t="s">
        <v>1114</v>
      </c>
    </row>
    <row r="10" spans="1:2" ht="18">
      <c r="B10" s="9" t="s">
        <v>1137</v>
      </c>
    </row>
    <row r="11" spans="1:2">
      <c r="B11" s="4" t="s">
        <v>1115</v>
      </c>
    </row>
    <row r="12" spans="1:2">
      <c r="B12" s="4" t="s">
        <v>1116</v>
      </c>
    </row>
    <row r="13" spans="1:2">
      <c r="B13" s="4" t="s">
        <v>1117</v>
      </c>
    </row>
    <row r="14" spans="1:2">
      <c r="B14" s="4" t="s">
        <v>1118</v>
      </c>
    </row>
    <row r="15" spans="1:2">
      <c r="B15" s="4" t="s">
        <v>1119</v>
      </c>
    </row>
    <row r="16" spans="1:2" ht="18">
      <c r="B16" s="9" t="s">
        <v>1101</v>
      </c>
    </row>
    <row r="17" spans="2:6">
      <c r="B17" s="4" t="s">
        <v>1120</v>
      </c>
    </row>
    <row r="18" spans="2:6">
      <c r="B18" s="4" t="s">
        <v>1121</v>
      </c>
    </row>
    <row r="19" spans="2:6">
      <c r="B19" s="4" t="s">
        <v>1122</v>
      </c>
    </row>
    <row r="20" spans="2:6">
      <c r="B20" s="4" t="s">
        <v>1123</v>
      </c>
    </row>
    <row r="21" spans="2:6" ht="18">
      <c r="B21" s="9" t="s">
        <v>1102</v>
      </c>
    </row>
    <row r="22" spans="2:6">
      <c r="B22" s="4" t="s">
        <v>1124</v>
      </c>
    </row>
    <row r="23" spans="2:6">
      <c r="B23" s="4" t="s">
        <v>1125</v>
      </c>
    </row>
    <row r="24" spans="2:6">
      <c r="B24" s="4" t="s">
        <v>1126</v>
      </c>
    </row>
    <row r="25" spans="2:6" ht="31.5" customHeight="1">
      <c r="B25" s="9" t="s">
        <v>1138</v>
      </c>
      <c r="C25" s="47" t="s">
        <v>1104</v>
      </c>
      <c r="D25" s="47"/>
      <c r="E25" s="47"/>
      <c r="F25" s="47"/>
    </row>
    <row r="26" spans="2:6">
      <c r="B26" s="4" t="s">
        <v>1127</v>
      </c>
    </row>
    <row r="27" spans="2:6">
      <c r="B27" s="5" t="s">
        <v>1128</v>
      </c>
    </row>
    <row r="28" spans="2:6">
      <c r="B28" s="5" t="s">
        <v>1129</v>
      </c>
    </row>
    <row r="29" spans="2:6">
      <c r="B29" s="5" t="s">
        <v>1130</v>
      </c>
    </row>
    <row r="30" spans="2:6">
      <c r="B30" s="6" t="s">
        <v>1131</v>
      </c>
    </row>
    <row r="31" spans="2:6">
      <c r="B31" s="4" t="s">
        <v>1132</v>
      </c>
    </row>
    <row r="32" spans="2:6">
      <c r="B32" s="5" t="s">
        <v>1133</v>
      </c>
    </row>
    <row r="33" spans="2:2">
      <c r="B33" s="5" t="s">
        <v>1134</v>
      </c>
    </row>
    <row r="34" spans="2:2">
      <c r="B34" s="5" t="s">
        <v>1135</v>
      </c>
    </row>
  </sheetData>
  <mergeCells count="1">
    <mergeCell ref="C25:F2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F33"/>
  <sheetViews>
    <sheetView topLeftCell="A9" workbookViewId="0">
      <selection activeCell="B31" sqref="B31"/>
    </sheetView>
  </sheetViews>
  <sheetFormatPr defaultRowHeight="14.4"/>
  <cols>
    <col min="1" max="1" width="35.6640625" bestFit="1" customWidth="1"/>
    <col min="2" max="2" width="85.88671875" bestFit="1" customWidth="1"/>
  </cols>
  <sheetData>
    <row r="1" spans="1:2" ht="18">
      <c r="A1" s="11" t="s">
        <v>1071</v>
      </c>
      <c r="B1" s="7" t="s">
        <v>1099</v>
      </c>
    </row>
    <row r="2" spans="1:2" ht="18">
      <c r="A2" s="11" t="s">
        <v>1105</v>
      </c>
      <c r="B2" t="s">
        <v>1072</v>
      </c>
    </row>
    <row r="3" spans="1:2">
      <c r="B3" t="s">
        <v>1073</v>
      </c>
    </row>
    <row r="4" spans="1:2">
      <c r="B4" t="s">
        <v>1096</v>
      </c>
    </row>
    <row r="5" spans="1:2">
      <c r="B5" t="s">
        <v>1074</v>
      </c>
    </row>
    <row r="6" spans="1:2">
      <c r="B6" t="s">
        <v>1075</v>
      </c>
    </row>
    <row r="7" spans="1:2">
      <c r="B7" t="s">
        <v>1076</v>
      </c>
    </row>
    <row r="8" spans="1:2">
      <c r="B8" t="s">
        <v>1097</v>
      </c>
    </row>
    <row r="9" spans="1:2">
      <c r="B9" s="7" t="s">
        <v>1100</v>
      </c>
    </row>
    <row r="10" spans="1:2">
      <c r="B10" t="s">
        <v>1077</v>
      </c>
    </row>
    <row r="11" spans="1:2">
      <c r="B11" t="s">
        <v>1078</v>
      </c>
    </row>
    <row r="12" spans="1:2">
      <c r="B12" t="s">
        <v>1079</v>
      </c>
    </row>
    <row r="13" spans="1:2">
      <c r="B13" t="s">
        <v>1080</v>
      </c>
    </row>
    <row r="14" spans="1:2">
      <c r="B14" t="s">
        <v>1081</v>
      </c>
    </row>
    <row r="15" spans="1:2">
      <c r="B15" s="7" t="s">
        <v>1101</v>
      </c>
    </row>
    <row r="16" spans="1:2">
      <c r="B16" t="s">
        <v>1082</v>
      </c>
    </row>
    <row r="17" spans="2:6">
      <c r="B17" t="s">
        <v>1083</v>
      </c>
    </row>
    <row r="18" spans="2:6">
      <c r="B18" t="s">
        <v>1084</v>
      </c>
    </row>
    <row r="19" spans="2:6">
      <c r="B19" t="s">
        <v>1085</v>
      </c>
    </row>
    <row r="20" spans="2:6">
      <c r="B20" s="7" t="s">
        <v>1102</v>
      </c>
    </row>
    <row r="21" spans="2:6">
      <c r="B21" t="s">
        <v>1086</v>
      </c>
    </row>
    <row r="22" spans="2:6">
      <c r="B22" t="s">
        <v>1087</v>
      </c>
    </row>
    <row r="23" spans="2:6">
      <c r="B23" t="s">
        <v>1088</v>
      </c>
    </row>
    <row r="24" spans="2:6" ht="26.25" customHeight="1">
      <c r="B24" s="7" t="s">
        <v>1103</v>
      </c>
      <c r="C24" s="47" t="s">
        <v>1104</v>
      </c>
      <c r="D24" s="47"/>
      <c r="E24" s="47"/>
      <c r="F24" s="47"/>
    </row>
    <row r="25" spans="2:6">
      <c r="B25" t="s">
        <v>1089</v>
      </c>
    </row>
    <row r="26" spans="2:6">
      <c r="B26" t="s">
        <v>8</v>
      </c>
    </row>
    <row r="27" spans="2:6">
      <c r="B27" t="s">
        <v>1090</v>
      </c>
    </row>
    <row r="28" spans="2:6">
      <c r="B28" t="s">
        <v>1091</v>
      </c>
    </row>
    <row r="29" spans="2:6">
      <c r="B29" t="s">
        <v>1098</v>
      </c>
    </row>
    <row r="30" spans="2:6">
      <c r="B30" t="s">
        <v>1092</v>
      </c>
    </row>
    <row r="31" spans="2:6">
      <c r="B31" t="s">
        <v>1093</v>
      </c>
    </row>
    <row r="32" spans="2:6">
      <c r="B32" t="s">
        <v>1094</v>
      </c>
    </row>
    <row r="33" spans="2:2">
      <c r="B33" t="s">
        <v>1095</v>
      </c>
    </row>
  </sheetData>
  <mergeCells count="1">
    <mergeCell ref="C24:F24"/>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B1:F33"/>
  <sheetViews>
    <sheetView topLeftCell="A15" workbookViewId="0">
      <selection activeCell="B31" sqref="B31"/>
    </sheetView>
  </sheetViews>
  <sheetFormatPr defaultRowHeight="14.4"/>
  <cols>
    <col min="2" max="2" width="108.88671875" bestFit="1" customWidth="1"/>
  </cols>
  <sheetData>
    <row r="1" spans="2:2" ht="18">
      <c r="B1" s="10" t="s">
        <v>1099</v>
      </c>
    </row>
    <row r="2" spans="2:2">
      <c r="B2" s="4" t="s">
        <v>1139</v>
      </c>
    </row>
    <row r="3" spans="2:2">
      <c r="B3" s="4" t="s">
        <v>1140</v>
      </c>
    </row>
    <row r="4" spans="2:2">
      <c r="B4" s="4" t="s">
        <v>1141</v>
      </c>
    </row>
    <row r="5" spans="2:2">
      <c r="B5" s="4" t="s">
        <v>1142</v>
      </c>
    </row>
    <row r="6" spans="2:2">
      <c r="B6" s="4" t="s">
        <v>1143</v>
      </c>
    </row>
    <row r="7" spans="2:2">
      <c r="B7" s="4" t="s">
        <v>1144</v>
      </c>
    </row>
    <row r="8" spans="2:2" ht="18">
      <c r="B8" s="10" t="s">
        <v>1100</v>
      </c>
    </row>
    <row r="9" spans="2:2">
      <c r="B9" s="4" t="s">
        <v>1145</v>
      </c>
    </row>
    <row r="10" spans="2:2">
      <c r="B10" s="4" t="s">
        <v>1146</v>
      </c>
    </row>
    <row r="11" spans="2:2">
      <c r="B11" s="4" t="s">
        <v>1147</v>
      </c>
    </row>
    <row r="12" spans="2:2">
      <c r="B12" s="4" t="s">
        <v>1148</v>
      </c>
    </row>
    <row r="13" spans="2:2">
      <c r="B13" s="4" t="s">
        <v>1149</v>
      </c>
    </row>
    <row r="14" spans="2:2" ht="18">
      <c r="B14" s="10" t="s">
        <v>1101</v>
      </c>
    </row>
    <row r="15" spans="2:2">
      <c r="B15" s="4" t="s">
        <v>1150</v>
      </c>
    </row>
    <row r="16" spans="2:2">
      <c r="B16" s="4" t="s">
        <v>1151</v>
      </c>
    </row>
    <row r="17" spans="2:6">
      <c r="B17" s="4" t="s">
        <v>1152</v>
      </c>
    </row>
    <row r="18" spans="2:6">
      <c r="B18" s="4" t="s">
        <v>1153</v>
      </c>
    </row>
    <row r="19" spans="2:6" ht="18">
      <c r="B19" s="10" t="s">
        <v>1102</v>
      </c>
    </row>
    <row r="20" spans="2:6">
      <c r="B20" s="4" t="s">
        <v>1154</v>
      </c>
    </row>
    <row r="21" spans="2:6">
      <c r="B21" s="4" t="s">
        <v>1155</v>
      </c>
    </row>
    <row r="22" spans="2:6">
      <c r="B22" s="4" t="s">
        <v>1156</v>
      </c>
    </row>
    <row r="23" spans="2:6" ht="32.25" customHeight="1">
      <c r="B23" s="10" t="s">
        <v>1138</v>
      </c>
      <c r="C23" s="48" t="s">
        <v>1104</v>
      </c>
      <c r="D23" s="48"/>
      <c r="E23" s="48"/>
      <c r="F23" s="48"/>
    </row>
    <row r="24" spans="2:6">
      <c r="B24" s="4" t="s">
        <v>1157</v>
      </c>
    </row>
    <row r="25" spans="2:6">
      <c r="B25" s="5" t="s">
        <v>1158</v>
      </c>
    </row>
    <row r="26" spans="2:6">
      <c r="B26" s="5" t="s">
        <v>1159</v>
      </c>
    </row>
    <row r="27" spans="2:6">
      <c r="B27" s="5" t="s">
        <v>1160</v>
      </c>
    </row>
    <row r="28" spans="2:6">
      <c r="B28" s="5" t="s">
        <v>1161</v>
      </c>
    </row>
    <row r="29" spans="2:6">
      <c r="B29" s="6" t="s">
        <v>1162</v>
      </c>
    </row>
    <row r="30" spans="2:6">
      <c r="B30" s="4" t="s">
        <v>1132</v>
      </c>
    </row>
    <row r="31" spans="2:6">
      <c r="B31" s="5" t="s">
        <v>1163</v>
      </c>
    </row>
    <row r="32" spans="2:6">
      <c r="B32" s="5" t="s">
        <v>1164</v>
      </c>
    </row>
    <row r="33" spans="2:2">
      <c r="B33" s="5" t="s">
        <v>1165</v>
      </c>
    </row>
  </sheetData>
  <mergeCells count="1">
    <mergeCell ref="C23:F2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dimension ref="A1:F33"/>
  <sheetViews>
    <sheetView topLeftCell="A7" workbookViewId="0">
      <selection activeCell="B31" sqref="B31"/>
    </sheetView>
  </sheetViews>
  <sheetFormatPr defaultRowHeight="14.4"/>
  <cols>
    <col min="1" max="1" width="11" bestFit="1" customWidth="1"/>
    <col min="2" max="2" width="92.6640625" bestFit="1" customWidth="1"/>
  </cols>
  <sheetData>
    <row r="1" spans="1:2" ht="18">
      <c r="A1" s="14" t="s">
        <v>1194</v>
      </c>
      <c r="B1" s="13" t="s">
        <v>1099</v>
      </c>
    </row>
    <row r="2" spans="1:2">
      <c r="B2" s="4" t="s">
        <v>1166</v>
      </c>
    </row>
    <row r="3" spans="1:2">
      <c r="B3" s="6" t="s">
        <v>1167</v>
      </c>
    </row>
    <row r="4" spans="1:2">
      <c r="B4" s="4" t="s">
        <v>1168</v>
      </c>
    </row>
    <row r="5" spans="1:2">
      <c r="B5" s="4" t="s">
        <v>1169</v>
      </c>
    </row>
    <row r="6" spans="1:2">
      <c r="B6" s="4" t="s">
        <v>1170</v>
      </c>
    </row>
    <row r="7" spans="1:2">
      <c r="B7" s="4" t="s">
        <v>1171</v>
      </c>
    </row>
    <row r="8" spans="1:2">
      <c r="B8" s="4" t="s">
        <v>1172</v>
      </c>
    </row>
    <row r="9" spans="1:2" ht="18">
      <c r="B9" s="13" t="s">
        <v>1100</v>
      </c>
    </row>
    <row r="10" spans="1:2">
      <c r="B10" s="4" t="s">
        <v>1173</v>
      </c>
    </row>
    <row r="11" spans="1:2">
      <c r="B11" s="4" t="s">
        <v>1174</v>
      </c>
    </row>
    <row r="12" spans="1:2">
      <c r="B12" s="4" t="s">
        <v>1175</v>
      </c>
    </row>
    <row r="13" spans="1:2">
      <c r="B13" s="4" t="s">
        <v>1176</v>
      </c>
    </row>
    <row r="14" spans="1:2">
      <c r="B14" s="4" t="s">
        <v>1177</v>
      </c>
    </row>
    <row r="15" spans="1:2" ht="18">
      <c r="B15" s="13" t="s">
        <v>1101</v>
      </c>
    </row>
    <row r="16" spans="1:2">
      <c r="B16" s="4" t="s">
        <v>1178</v>
      </c>
    </row>
    <row r="17" spans="2:6">
      <c r="B17" s="4" t="s">
        <v>1179</v>
      </c>
    </row>
    <row r="18" spans="2:6">
      <c r="B18" s="4" t="s">
        <v>1180</v>
      </c>
    </row>
    <row r="19" spans="2:6">
      <c r="B19" s="4" t="s">
        <v>1181</v>
      </c>
    </row>
    <row r="20" spans="2:6" ht="18">
      <c r="B20" s="13" t="s">
        <v>1102</v>
      </c>
    </row>
    <row r="21" spans="2:6">
      <c r="B21" s="4" t="s">
        <v>1182</v>
      </c>
    </row>
    <row r="22" spans="2:6">
      <c r="B22" s="4" t="s">
        <v>1183</v>
      </c>
    </row>
    <row r="23" spans="2:6">
      <c r="B23" s="4" t="s">
        <v>1184</v>
      </c>
    </row>
    <row r="24" spans="2:6" ht="32.25" customHeight="1">
      <c r="B24" s="13" t="s">
        <v>1138</v>
      </c>
      <c r="C24" s="48" t="s">
        <v>1104</v>
      </c>
      <c r="D24" s="48"/>
      <c r="E24" s="48"/>
      <c r="F24" s="48"/>
    </row>
    <row r="25" spans="2:6">
      <c r="B25" s="4" t="s">
        <v>1185</v>
      </c>
    </row>
    <row r="26" spans="2:6">
      <c r="B26" s="5" t="s">
        <v>1186</v>
      </c>
    </row>
    <row r="27" spans="2:6">
      <c r="B27" s="5" t="s">
        <v>1187</v>
      </c>
    </row>
    <row r="28" spans="2:6">
      <c r="B28" s="5" t="s">
        <v>1188</v>
      </c>
    </row>
    <row r="29" spans="2:6">
      <c r="B29" s="5" t="s">
        <v>1189</v>
      </c>
    </row>
    <row r="30" spans="2:6">
      <c r="B30" s="4" t="s">
        <v>1190</v>
      </c>
    </row>
    <row r="31" spans="2:6">
      <c r="B31" s="5" t="s">
        <v>1191</v>
      </c>
    </row>
    <row r="32" spans="2:6">
      <c r="B32" s="5" t="s">
        <v>1192</v>
      </c>
    </row>
    <row r="33" spans="2:2">
      <c r="B33" s="5" t="s">
        <v>1193</v>
      </c>
    </row>
  </sheetData>
  <mergeCells count="1">
    <mergeCell ref="C24:F2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F32"/>
  <sheetViews>
    <sheetView workbookViewId="0">
      <selection activeCell="B31" sqref="B31"/>
    </sheetView>
  </sheetViews>
  <sheetFormatPr defaultRowHeight="14.4"/>
  <cols>
    <col min="2" max="2" width="82" bestFit="1" customWidth="1"/>
  </cols>
  <sheetData>
    <row r="1" spans="1:2" ht="18">
      <c r="A1" t="s">
        <v>1221</v>
      </c>
      <c r="B1" s="12" t="s">
        <v>1099</v>
      </c>
    </row>
    <row r="2" spans="1:2">
      <c r="B2" s="4" t="s">
        <v>1195</v>
      </c>
    </row>
    <row r="3" spans="1:2">
      <c r="B3" s="4" t="s">
        <v>1196</v>
      </c>
    </row>
    <row r="4" spans="1:2">
      <c r="B4" s="4" t="s">
        <v>1197</v>
      </c>
    </row>
    <row r="5" spans="1:2">
      <c r="B5" s="4" t="s">
        <v>1198</v>
      </c>
    </row>
    <row r="6" spans="1:2">
      <c r="B6" s="4" t="s">
        <v>1199</v>
      </c>
    </row>
    <row r="7" spans="1:2">
      <c r="B7" s="4" t="s">
        <v>1200</v>
      </c>
    </row>
    <row r="8" spans="1:2" ht="18">
      <c r="B8" s="12" t="s">
        <v>1100</v>
      </c>
    </row>
    <row r="9" spans="1:2">
      <c r="B9" s="4" t="s">
        <v>1201</v>
      </c>
    </row>
    <row r="10" spans="1:2">
      <c r="B10" s="4" t="s">
        <v>1202</v>
      </c>
    </row>
    <row r="11" spans="1:2">
      <c r="B11" s="4" t="s">
        <v>1203</v>
      </c>
    </row>
    <row r="12" spans="1:2">
      <c r="B12" s="4" t="s">
        <v>1204</v>
      </c>
    </row>
    <row r="13" spans="1:2">
      <c r="B13" s="4" t="s">
        <v>1205</v>
      </c>
    </row>
    <row r="14" spans="1:2" ht="18">
      <c r="B14" s="12" t="s">
        <v>1101</v>
      </c>
    </row>
    <row r="15" spans="1:2">
      <c r="B15" s="4" t="s">
        <v>1206</v>
      </c>
    </row>
    <row r="16" spans="1:2">
      <c r="B16" s="4" t="s">
        <v>1207</v>
      </c>
    </row>
    <row r="17" spans="2:6">
      <c r="B17" s="4" t="s">
        <v>1208</v>
      </c>
    </row>
    <row r="18" spans="2:6">
      <c r="B18" s="4" t="s">
        <v>1209</v>
      </c>
    </row>
    <row r="19" spans="2:6" ht="18">
      <c r="B19" s="12" t="s">
        <v>1102</v>
      </c>
    </row>
    <row r="20" spans="2:6">
      <c r="B20" s="4" t="s">
        <v>1210</v>
      </c>
    </row>
    <row r="21" spans="2:6">
      <c r="B21" s="4" t="s">
        <v>1211</v>
      </c>
    </row>
    <row r="22" spans="2:6">
      <c r="B22" s="4" t="s">
        <v>1212</v>
      </c>
    </row>
    <row r="23" spans="2:6" ht="18">
      <c r="B23" s="12" t="s">
        <v>1220</v>
      </c>
      <c r="C23" s="48" t="s">
        <v>1104</v>
      </c>
      <c r="D23" s="48"/>
      <c r="E23" s="48"/>
      <c r="F23" s="48"/>
    </row>
    <row r="24" spans="2:6">
      <c r="B24" s="4" t="s">
        <v>1213</v>
      </c>
    </row>
    <row r="25" spans="2:6">
      <c r="B25" s="5" t="s">
        <v>8</v>
      </c>
    </row>
    <row r="26" spans="2:6">
      <c r="B26" s="5" t="s">
        <v>1214</v>
      </c>
    </row>
    <row r="27" spans="2:6">
      <c r="B27" s="5" t="s">
        <v>1215</v>
      </c>
    </row>
    <row r="28" spans="2:6">
      <c r="B28" s="5" t="s">
        <v>1216</v>
      </c>
    </row>
    <row r="29" spans="2:6">
      <c r="B29" s="4" t="s">
        <v>1132</v>
      </c>
    </row>
    <row r="30" spans="2:6">
      <c r="B30" s="5" t="s">
        <v>1217</v>
      </c>
    </row>
    <row r="31" spans="2:6">
      <c r="B31" s="5" t="s">
        <v>1218</v>
      </c>
    </row>
    <row r="32" spans="2:6">
      <c r="B32" s="5" t="s">
        <v>1219</v>
      </c>
    </row>
  </sheetData>
  <mergeCells count="1">
    <mergeCell ref="C23:F2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62EC1EC9-DBA1-4CC1-A29F-FD39D83AD1B1}">
  <ds:schemaRefs>
    <ds:schemaRef ds:uri="http://schemas.microsoft.com/DataMashup"/>
  </ds:schemaRefs>
</ds:datastoreItem>
</file>

<file path=customXml/itemProps2.xml><?xml version="1.0" encoding="utf-8"?>
<ds:datastoreItem xmlns:ds="http://schemas.openxmlformats.org/officeDocument/2006/customXml" ds:itemID="{F0398A3B-73B8-4EC2-BF47-51837CD75B38}">
  <ds:schemaRefs/>
</ds:datastoreItem>
</file>

<file path=customXml/itemProps3.xml><?xml version="1.0" encoding="utf-8"?>
<ds:datastoreItem xmlns:ds="http://schemas.openxmlformats.org/officeDocument/2006/customXml" ds:itemID="{29E85F5F-E60E-473F-93E3-CB78BA4A58C4}">
  <ds:schemaRefs/>
</ds:datastoreItem>
</file>

<file path=customXml/itemProps4.xml><?xml version="1.0" encoding="utf-8"?>
<ds:datastoreItem xmlns:ds="http://schemas.openxmlformats.org/officeDocument/2006/customXml" ds:itemID="{B74FD08F-7898-473C-AA2B-08B4C46493BF}">
  <ds:schemaRefs/>
</ds:datastoreItem>
</file>

<file path=customXml/itemProps5.xml><?xml version="1.0" encoding="utf-8"?>
<ds:datastoreItem xmlns:ds="http://schemas.openxmlformats.org/officeDocument/2006/customXml" ds:itemID="{916A6F72-A69B-4350-AD19-DF829D1CCE74}">
  <ds:schemaRefs/>
</ds:datastoreItem>
</file>

<file path=customXml/itemProps6.xml><?xml version="1.0" encoding="utf-8"?>
<ds:datastoreItem xmlns:ds="http://schemas.openxmlformats.org/officeDocument/2006/customXml" ds:itemID="{741D2446-D932-466C-B919-25A0533BA4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Assignment Questions</vt:lpstr>
      <vt:lpstr>Main Data</vt:lpstr>
      <vt:lpstr>sales data</vt:lpstr>
      <vt:lpstr>dynamic chart</vt:lpstr>
      <vt:lpstr>Product_Lookup Data</vt:lpstr>
      <vt:lpstr> Charts</vt:lpstr>
      <vt:lpstr>Pivot table</vt:lpstr>
      <vt:lpstr>Dashboard</vt:lpstr>
      <vt:lpstr>Assignment KC House Data</vt:lpstr>
      <vt:lpstr>Assignment SuperStore Data</vt:lpstr>
      <vt:lpstr>Assignment Employee-Attrition D</vt:lpstr>
      <vt:lpstr>Assignment Bank data</vt:lpstr>
      <vt:lpstr>Assignment Ecommercedata</vt:lpstr>
      <vt:lpstr>'dynamic chart'!Region</vt:lpstr>
      <vt:lpstr>Years__Order_Date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dc:creator>
  <cp:lastModifiedBy>sumit paswan</cp:lastModifiedBy>
  <dcterms:created xsi:type="dcterms:W3CDTF">2025-04-07T07:51:03Z</dcterms:created>
  <dcterms:modified xsi:type="dcterms:W3CDTF">2025-12-18T04:08:03Z</dcterms:modified>
</cp:coreProperties>
</file>