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UBSPROD.MSAD.UBS.NET\userdata\t364953\rf\Desktop\swiss-ai-weeks-hackathon\"/>
    </mc:Choice>
  </mc:AlternateContent>
  <xr:revisionPtr revIDLastSave="0" documentId="13_ncr:1_{FA2C8552-09DC-4D6B-8EB4-23316178447F}" xr6:coauthVersionLast="47" xr6:coauthVersionMax="47" xr10:uidLastSave="{00000000-0000-0000-0000-000000000000}"/>
  <bookViews>
    <workbookView xWindow="19080" yWindow="-21720" windowWidth="38640" windowHeight="21120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91" i="1"/>
  <c r="D95" i="1"/>
  <c r="D134" i="1"/>
  <c r="D24" i="1"/>
  <c r="D164" i="1"/>
  <c r="D159" i="1"/>
  <c r="D130" i="1"/>
  <c r="C158" i="1"/>
  <c r="C157" i="1"/>
  <c r="C156" i="1"/>
  <c r="D144" i="1" s="1"/>
  <c r="C142" i="1"/>
  <c r="C141" i="1"/>
  <c r="C140" i="1"/>
  <c r="C127" i="1"/>
  <c r="D120" i="1" s="1"/>
  <c r="D85" i="1"/>
  <c r="C99" i="1"/>
  <c r="D98" i="1" s="1"/>
  <c r="D96" i="1"/>
  <c r="D93" i="1"/>
  <c r="D81" i="1"/>
  <c r="D72" i="1"/>
  <c r="C69" i="1"/>
  <c r="D68" i="1" s="1"/>
  <c r="C66" i="1"/>
  <c r="D65" i="1" s="1"/>
  <c r="D64" i="1" s="1"/>
  <c r="D61" i="1"/>
  <c r="C54" i="1"/>
  <c r="D53" i="1" s="1"/>
  <c r="D42" i="1"/>
  <c r="D39" i="1"/>
  <c r="D33" i="1"/>
  <c r="D30" i="1"/>
  <c r="D8" i="1"/>
  <c r="D4" i="1"/>
  <c r="H5" i="1" s="1"/>
  <c r="C22" i="1"/>
  <c r="D14" i="1" s="1"/>
  <c r="C12" i="1"/>
  <c r="D11" i="1" s="1"/>
  <c r="D139" i="1" l="1"/>
  <c r="D171" i="1" s="1"/>
  <c r="D2" i="1"/>
  <c r="D84" i="1"/>
  <c r="H6" i="1" l="1"/>
  <c r="D63" i="1"/>
  <c r="H4" i="1" s="1"/>
</calcChain>
</file>

<file path=xl/sharedStrings.xml><?xml version="1.0" encoding="utf-8"?>
<sst xmlns="http://schemas.openxmlformats.org/spreadsheetml/2006/main" count="177" uniqueCount="170">
  <si>
    <t>check</t>
  </si>
  <si>
    <t xml:space="preserve"> Aktiven</t>
  </si>
  <si>
    <t>Positions relevant for formula</t>
  </si>
  <si>
    <t>Umlaufvermögen</t>
  </si>
  <si>
    <r>
      <rPr>
        <b/>
        <sz val="11"/>
        <color rgb="FF231F20"/>
        <rFont val="Arial"/>
        <family val="2"/>
      </rPr>
      <t>Flüssige Mittel</t>
    </r>
  </si>
  <si>
    <r>
      <rPr>
        <sz val="11"/>
        <color rgb="FF231F20"/>
        <rFont val="Arial"/>
        <family val="2"/>
      </rPr>
      <t>Kasse</t>
    </r>
  </si>
  <si>
    <r>
      <rPr>
        <sz val="11"/>
        <color rgb="FF231F20"/>
        <rFont val="Arial"/>
        <family val="2"/>
      </rPr>
      <t>Bankguthaben</t>
    </r>
  </si>
  <si>
    <r>
      <rPr>
        <sz val="11"/>
        <color rgb="FF231F20"/>
        <rFont val="Arial"/>
        <family val="2"/>
      </rPr>
      <t>Kreditkarten / Debitkarten</t>
    </r>
  </si>
  <si>
    <r>
      <rPr>
        <b/>
        <sz val="11"/>
        <color rgb="FF231F20"/>
        <rFont val="Arial"/>
        <family val="2"/>
      </rPr>
      <t>Kurzfristig gehaltene Aktiven mit Börsenkurs</t>
    </r>
  </si>
  <si>
    <r>
      <rPr>
        <sz val="11"/>
        <color rgb="FF231F20"/>
        <rFont val="Arial"/>
        <family val="2"/>
      </rPr>
      <t>Wertschriften kurzfristig gehalten</t>
    </r>
  </si>
  <si>
    <r>
      <rPr>
        <sz val="11"/>
        <color rgb="FF231F20"/>
        <rFont val="Arial"/>
        <family val="2"/>
      </rPr>
      <t>Wertberichtigungen Wertschriften kurzfristig gehalten</t>
    </r>
  </si>
  <si>
    <r>
      <rPr>
        <sz val="11"/>
        <color rgb="FF231F20"/>
        <rFont val="Arial"/>
        <family val="2"/>
      </rPr>
      <t>Forderungen aus Lieferungen und Leistungen</t>
    </r>
  </si>
  <si>
    <r>
      <rPr>
        <sz val="11"/>
        <color rgb="FF231F20"/>
        <rFont val="Arial"/>
        <family val="2"/>
      </rPr>
      <t>Forderungen aus Lieferungen und Leistungen (Debitoren)</t>
    </r>
  </si>
  <si>
    <r>
      <rPr>
        <sz val="11"/>
        <color rgb="FF231F20"/>
        <rFont val="Arial"/>
        <family val="2"/>
      </rPr>
      <t>Wertberichtigungen Forderungen aus Lieferungen und Leistungen</t>
    </r>
  </si>
  <si>
    <r>
      <rPr>
        <b/>
        <sz val="11"/>
        <color rgb="FF231F20"/>
        <rFont val="Arial"/>
        <family val="2"/>
      </rPr>
      <t>Übrige kurzfristige Forderungen</t>
    </r>
  </si>
  <si>
    <r>
      <rPr>
        <sz val="11"/>
        <color rgb="FF231F20"/>
        <rFont val="Arial"/>
        <family val="2"/>
      </rPr>
      <t>Vorschüsse und Darlehen</t>
    </r>
  </si>
  <si>
    <r>
      <rPr>
        <sz val="11"/>
        <color rgb="FF231F20"/>
        <rFont val="Arial"/>
        <family val="2"/>
      </rPr>
      <t>Wertberichtigungen Vorschüsse und Darlehen</t>
    </r>
  </si>
  <si>
    <r>
      <rPr>
        <sz val="11"/>
        <color rgb="FF231F20"/>
        <rFont val="Arial"/>
        <family val="2"/>
      </rPr>
      <t>Vorsteuer MWST Material, Waren, Dienstleistungen, Energie, Kl. 4</t>
    </r>
  </si>
  <si>
    <r>
      <rPr>
        <sz val="11"/>
        <color rgb="FF231F20"/>
        <rFont val="Arial"/>
        <family val="2"/>
      </rPr>
      <t>Vorsteuer MWST Investitionen, übriger Betriebsaufwand, Kl.1/5-8</t>
    </r>
  </si>
  <si>
    <r>
      <rPr>
        <sz val="11"/>
        <color rgb="FF231F20"/>
        <rFont val="Arial"/>
        <family val="2"/>
      </rPr>
      <t>Verrechnungssteuerguthaben</t>
    </r>
  </si>
  <si>
    <r>
      <rPr>
        <sz val="11"/>
        <color rgb="FF231F20"/>
        <rFont val="Arial"/>
        <family val="2"/>
      </rPr>
      <t>Quellensteuer</t>
    </r>
  </si>
  <si>
    <r>
      <rPr>
        <sz val="11"/>
        <color rgb="FF231F20"/>
        <rFont val="Arial"/>
        <family val="2"/>
      </rPr>
      <t>Forderungen gegenüber Sozialversicherungen und Vorsorge- einrichtungen</t>
    </r>
  </si>
  <si>
    <r>
      <rPr>
        <sz val="11"/>
        <color rgb="FF231F20"/>
        <rFont val="Arial"/>
        <family val="2"/>
      </rPr>
      <t>Sonstige kurzfristige Forderungen</t>
    </r>
  </si>
  <si>
    <r>
      <rPr>
        <sz val="11"/>
        <color rgb="FF231F20"/>
        <rFont val="Arial"/>
        <family val="2"/>
      </rPr>
      <t>Wertberichtigungen sonstige kurzfristige Forderungen</t>
    </r>
  </si>
  <si>
    <r>
      <rPr>
        <b/>
        <sz val="11"/>
        <color rgb="FF231F20"/>
        <rFont val="Arial"/>
        <family val="2"/>
      </rPr>
      <t>Vorräte und nicht fakturierte Dienstleistungen</t>
    </r>
  </si>
  <si>
    <r>
      <rPr>
        <sz val="11"/>
        <color rgb="FF231F20"/>
        <rFont val="Arial"/>
        <family val="2"/>
      </rPr>
      <t>Vorräte</t>
    </r>
  </si>
  <si>
    <r>
      <rPr>
        <sz val="11"/>
        <color rgb="FF231F20"/>
        <rFont val="Arial"/>
        <family val="2"/>
      </rPr>
      <t>Handelswaren in Konsignation</t>
    </r>
  </si>
  <si>
    <r>
      <rPr>
        <sz val="11"/>
        <color rgb="FF231F20"/>
        <rFont val="Arial"/>
        <family val="2"/>
      </rPr>
      <t>Fertige Erzeugnisse</t>
    </r>
  </si>
  <si>
    <r>
      <rPr>
        <sz val="11"/>
        <color rgb="FF231F20"/>
        <rFont val="Arial"/>
        <family val="2"/>
      </rPr>
      <t>Unfertige Erzeugnisse</t>
    </r>
  </si>
  <si>
    <r>
      <rPr>
        <sz val="11"/>
        <color rgb="FF231F20"/>
        <rFont val="Arial"/>
        <family val="2"/>
      </rPr>
      <t>Nicht fakturierte Dienstleistungen</t>
    </r>
  </si>
  <si>
    <r>
      <rPr>
        <b/>
        <sz val="11"/>
        <color rgb="FF231F20"/>
        <rFont val="Arial"/>
        <family val="2"/>
      </rPr>
      <t>Aktive Rechnungsabgrenzungen</t>
    </r>
  </si>
  <si>
    <r>
      <rPr>
        <sz val="11"/>
        <color rgb="FF231F20"/>
        <rFont val="Arial"/>
        <family val="2"/>
      </rPr>
      <t>Aktive Rechnungsabgrenzungen</t>
    </r>
  </si>
  <si>
    <r>
      <rPr>
        <sz val="11"/>
        <color rgb="FF231F20"/>
        <rFont val="Arial"/>
        <family val="2"/>
      </rPr>
      <t>Anlagevermögen</t>
    </r>
  </si>
  <si>
    <r>
      <rPr>
        <b/>
        <sz val="11"/>
        <color rgb="FF231F20"/>
        <rFont val="Arial"/>
        <family val="2"/>
      </rPr>
      <t>Finanzanlagen</t>
    </r>
  </si>
  <si>
    <r>
      <rPr>
        <sz val="11"/>
        <color rgb="FF231F20"/>
        <rFont val="Arial"/>
        <family val="2"/>
      </rPr>
      <t>Wertschriften des Anlagevermögens</t>
    </r>
  </si>
  <si>
    <r>
      <rPr>
        <sz val="11"/>
        <color rgb="FF231F20"/>
        <rFont val="Arial"/>
        <family val="2"/>
      </rPr>
      <t>Wertberichtigungen Wertschriften des Anlagevermögens</t>
    </r>
  </si>
  <si>
    <r>
      <rPr>
        <sz val="11"/>
        <color rgb="FF231F20"/>
        <rFont val="Arial"/>
        <family val="2"/>
      </rPr>
      <t>Darlehen</t>
    </r>
  </si>
  <si>
    <r>
      <rPr>
        <sz val="11"/>
        <color rgb="FF231F20"/>
        <rFont val="Arial"/>
        <family val="2"/>
      </rPr>
      <t>Hypotheken</t>
    </r>
  </si>
  <si>
    <r>
      <rPr>
        <sz val="11"/>
        <color rgb="FF231F20"/>
        <rFont val="Arial"/>
        <family val="2"/>
      </rPr>
      <t>Wertberichtigungen langfristige Forderungen</t>
    </r>
  </si>
  <si>
    <r>
      <rPr>
        <b/>
        <sz val="11"/>
        <color rgb="FF231F20"/>
        <rFont val="Arial"/>
        <family val="2"/>
      </rPr>
      <t>Beteiligungen</t>
    </r>
  </si>
  <si>
    <r>
      <rPr>
        <sz val="11"/>
        <color rgb="FF231F20"/>
        <rFont val="Arial"/>
        <family val="2"/>
      </rPr>
      <t>Beteiligungen</t>
    </r>
  </si>
  <si>
    <r>
      <rPr>
        <sz val="11"/>
        <color rgb="FF231F20"/>
        <rFont val="Arial"/>
        <family val="2"/>
      </rPr>
      <t>Wertberichtigungen Beteiligungen</t>
    </r>
  </si>
  <si>
    <r>
      <rPr>
        <b/>
        <sz val="11"/>
        <color rgb="FF231F20"/>
        <rFont val="Arial"/>
        <family val="2"/>
      </rPr>
      <t>Mobile Sachanlagen</t>
    </r>
  </si>
  <si>
    <r>
      <rPr>
        <sz val="11"/>
        <color rgb="FF231F20"/>
        <rFont val="Arial"/>
        <family val="2"/>
      </rPr>
      <t>Maschinen und Apparate</t>
    </r>
  </si>
  <si>
    <r>
      <rPr>
        <sz val="11"/>
        <color rgb="FF231F20"/>
        <rFont val="Arial"/>
        <family val="2"/>
      </rPr>
      <t>Abschreibungen und Wertberichtigungen Maschinen und Apparate</t>
    </r>
  </si>
  <si>
    <r>
      <rPr>
        <sz val="11"/>
        <color rgb="FF231F20"/>
        <rFont val="Arial"/>
        <family val="2"/>
      </rPr>
      <t>Mobiliar und Einrichtungen</t>
    </r>
  </si>
  <si>
    <r>
      <rPr>
        <sz val="11"/>
        <color rgb="FF231F20"/>
        <rFont val="Arial"/>
        <family val="2"/>
      </rPr>
      <t>Abschreibungen und Wertberichtigungen Mobiliar und Einrichtungen</t>
    </r>
  </si>
  <si>
    <r>
      <rPr>
        <sz val="11"/>
        <color rgb="FF231F20"/>
        <rFont val="Arial"/>
        <family val="2"/>
      </rPr>
      <t>Büromaschinen, Informatik, Kommunikationstechnologie</t>
    </r>
  </si>
  <si>
    <r>
      <rPr>
        <sz val="11"/>
        <color rgb="FF231F20"/>
        <rFont val="Arial"/>
        <family val="2"/>
      </rPr>
      <t>Abschreibungen und Wertberichtigungen Büromaschinen, Informatik, Kommunikationstechnologie</t>
    </r>
  </si>
  <si>
    <r>
      <rPr>
        <sz val="11"/>
        <color rgb="FF231F20"/>
        <rFont val="Arial"/>
        <family val="2"/>
      </rPr>
      <t>Fahrzeuge</t>
    </r>
  </si>
  <si>
    <r>
      <rPr>
        <sz val="11"/>
        <color rgb="FF231F20"/>
        <rFont val="Arial"/>
        <family val="2"/>
      </rPr>
      <t>Abschreibungen und Wertberichtigungen Fahrzeuge</t>
    </r>
  </si>
  <si>
    <r>
      <rPr>
        <sz val="11"/>
        <color rgb="FF231F20"/>
        <rFont val="Arial"/>
        <family val="2"/>
      </rPr>
      <t>Übrige mobile Sachanlagen</t>
    </r>
  </si>
  <si>
    <t>Abschreibungen und Wertberichtigungen übrige mobile Sachanlagen</t>
  </si>
  <si>
    <r>
      <rPr>
        <b/>
        <sz val="11"/>
        <color rgb="FF231F20"/>
        <rFont val="Arial"/>
        <family val="2"/>
      </rPr>
      <t>Immobile Sachanlagen</t>
    </r>
  </si>
  <si>
    <r>
      <rPr>
        <sz val="11"/>
        <color rgb="FF231F20"/>
        <rFont val="Arial"/>
        <family val="2"/>
      </rPr>
      <t>Immobilien</t>
    </r>
  </si>
  <si>
    <r>
      <rPr>
        <sz val="11"/>
        <color rgb="FF231F20"/>
        <rFont val="Arial"/>
        <family val="2"/>
      </rPr>
      <t>Abschreibungen und Wertberichtigungen Immobilien</t>
    </r>
  </si>
  <si>
    <r>
      <rPr>
        <b/>
        <sz val="11"/>
        <color rgb="FF231F20"/>
        <rFont val="Arial"/>
        <family val="2"/>
      </rPr>
      <t>Immaterielle Werte</t>
    </r>
  </si>
  <si>
    <r>
      <rPr>
        <sz val="11"/>
        <color rgb="FF231F20"/>
        <rFont val="Arial"/>
        <family val="2"/>
      </rPr>
      <t>Patente, Know-how, Lizenzen, Rechte, Entwicklungen</t>
    </r>
  </si>
  <si>
    <r>
      <rPr>
        <sz val="11"/>
        <color rgb="FF231F20"/>
        <rFont val="Arial"/>
        <family val="2"/>
      </rPr>
      <t>Abschreibungen und Wertberichtigungen Patente, Know-how, Lizenzen, Rechte, Entwicklungen</t>
    </r>
  </si>
  <si>
    <r>
      <rPr>
        <sz val="11"/>
        <color rgb="FF231F20"/>
        <rFont val="Arial"/>
        <family val="2"/>
      </rPr>
      <t>Goodwill</t>
    </r>
  </si>
  <si>
    <r>
      <rPr>
        <sz val="11"/>
        <color rgb="FF231F20"/>
        <rFont val="Arial"/>
        <family val="2"/>
      </rPr>
      <t>Abschreibungen und Wertberichtigungen Goodwill</t>
    </r>
  </si>
  <si>
    <r>
      <rPr>
        <b/>
        <sz val="11"/>
        <color rgb="FF231F20"/>
        <rFont val="Arial"/>
        <family val="2"/>
      </rPr>
      <t>Nicht einbezahltes Grund-, Gesellschafter- oder Stiftungskapital</t>
    </r>
  </si>
  <si>
    <t>Nicht einbezahltes Aktien-, Stamm-, Anteilschein- oder Stiftungskapital</t>
  </si>
  <si>
    <t>Passiven</t>
  </si>
  <si>
    <t>Kurzfristiges Fremdkapital</t>
  </si>
  <si>
    <r>
      <rPr>
        <b/>
        <sz val="11"/>
        <color rgb="FF231F20"/>
        <rFont val="Arial"/>
        <family val="2"/>
      </rPr>
      <t>Verbindlichkeiten aus Lieferungen und Leistungen</t>
    </r>
  </si>
  <si>
    <t>ACHTUNG; anders als im Abschluss erfasst</t>
  </si>
  <si>
    <r>
      <rPr>
        <sz val="11"/>
        <color rgb="FF231F20"/>
        <rFont val="Arial"/>
        <family val="2"/>
      </rPr>
      <t>Verbindlichkeiten aus Lieferungen und Leistungen (Kreditoren)</t>
    </r>
  </si>
  <si>
    <r>
      <rPr>
        <sz val="11"/>
        <color rgb="FF231F20"/>
        <rFont val="Arial"/>
        <family val="2"/>
      </rPr>
      <t>Anzahlungen von Dritten</t>
    </r>
  </si>
  <si>
    <r>
      <rPr>
        <b/>
        <sz val="11"/>
        <color rgb="FF231F20"/>
        <rFont val="Arial"/>
        <family val="2"/>
      </rPr>
      <t>Kurzfristige verzinsliche Verbindlichkeiten</t>
    </r>
  </si>
  <si>
    <r>
      <rPr>
        <sz val="11"/>
        <color rgb="FF231F20"/>
        <rFont val="Arial"/>
        <family val="2"/>
      </rPr>
      <t>Bankverbindlichkeiten</t>
    </r>
  </si>
  <si>
    <r>
      <rPr>
        <sz val="11"/>
        <color rgb="FF231F20"/>
        <rFont val="Arial"/>
        <family val="2"/>
      </rPr>
      <t>Verbindlichkeiten aus Finanzierungsleasing</t>
    </r>
  </si>
  <si>
    <r>
      <rPr>
        <sz val="11"/>
        <color rgb="FF231F20"/>
        <rFont val="Arial"/>
        <family val="2"/>
      </rPr>
      <t>Übrige verzinsliche Verbindlichkeiten</t>
    </r>
  </si>
  <si>
    <r>
      <rPr>
        <b/>
        <sz val="11"/>
        <color rgb="FF231F20"/>
        <rFont val="Arial"/>
        <family val="2"/>
      </rPr>
      <t>Übrige kurzfristige Verbindlichkeiten</t>
    </r>
  </si>
  <si>
    <r>
      <rPr>
        <sz val="11"/>
        <color rgb="FF231F20"/>
        <rFont val="Arial"/>
        <family val="2"/>
      </rPr>
      <t>Umsatzsteuer</t>
    </r>
  </si>
  <si>
    <r>
      <rPr>
        <sz val="11"/>
        <color rgb="FF231F20"/>
        <rFont val="Arial"/>
        <family val="2"/>
      </rPr>
      <t>Abrechnungskonto MWST</t>
    </r>
  </si>
  <si>
    <r>
      <rPr>
        <sz val="11"/>
        <color rgb="FF231F20"/>
        <rFont val="Arial"/>
        <family val="2"/>
      </rPr>
      <t>Verrechnungssteuerschuld</t>
    </r>
  </si>
  <si>
    <r>
      <rPr>
        <sz val="11"/>
        <color rgb="FF231F20"/>
        <rFont val="Arial"/>
        <family val="2"/>
      </rPr>
      <t>Direkte Steuern</t>
    </r>
  </si>
  <si>
    <r>
      <rPr>
        <sz val="11"/>
        <color rgb="FF231F20"/>
        <rFont val="Arial"/>
        <family val="2"/>
      </rPr>
      <t>Übrige kurzfristige Verbindlichkeiten (unverzinslich)</t>
    </r>
  </si>
  <si>
    <r>
      <rPr>
        <sz val="11"/>
        <color rgb="FF231F20"/>
        <rFont val="Arial"/>
        <family val="2"/>
      </rPr>
      <t>Beschlossene Ausschüttungen</t>
    </r>
  </si>
  <si>
    <r>
      <rPr>
        <sz val="11"/>
        <color rgb="FF231F20"/>
        <rFont val="Arial"/>
        <family val="2"/>
      </rPr>
      <t>Sozialversicherungen und Vorsorgeeinrichtungen</t>
    </r>
  </si>
  <si>
    <r>
      <rPr>
        <b/>
        <sz val="11"/>
        <color rgb="FF231F20"/>
        <rFont val="Arial"/>
        <family val="2"/>
      </rPr>
      <t>Passive Rechnungsabgrenzungen und kurzfristige Rückstellungen</t>
    </r>
  </si>
  <si>
    <r>
      <rPr>
        <sz val="11"/>
        <color rgb="FF231F20"/>
        <rFont val="Arial"/>
        <family val="2"/>
      </rPr>
      <t>Passive Rechnungsabgrenzungen</t>
    </r>
  </si>
  <si>
    <r>
      <rPr>
        <sz val="11"/>
        <color rgb="FF231F20"/>
        <rFont val="Arial"/>
        <family val="2"/>
      </rPr>
      <t>Kurzfristige Rückstellungen</t>
    </r>
  </si>
  <si>
    <t>Langfristiges Fremdkapital</t>
  </si>
  <si>
    <r>
      <rPr>
        <b/>
        <sz val="11"/>
        <color rgb="FF231F20"/>
        <rFont val="Arial"/>
        <family val="2"/>
      </rPr>
      <t>Langfristige verzinsliche Verbindlichkeiten</t>
    </r>
  </si>
  <si>
    <r>
      <rPr>
        <sz val="11"/>
        <color rgb="FF231F20"/>
        <rFont val="Arial"/>
        <family val="2"/>
      </rPr>
      <t>Obligationenanleihen</t>
    </r>
  </si>
  <si>
    <r>
      <rPr>
        <b/>
        <sz val="11"/>
        <color rgb="FF231F20"/>
        <rFont val="Arial"/>
        <family val="2"/>
      </rPr>
      <t>Übrige langfristige Verbindlichkeiten</t>
    </r>
  </si>
  <si>
    <r>
      <rPr>
        <sz val="11"/>
        <color rgb="FF231F20"/>
        <rFont val="Arial"/>
        <family val="2"/>
      </rPr>
      <t>Übrige langfristige Verbindlichkeiten (unverzinslich)</t>
    </r>
  </si>
  <si>
    <r>
      <rPr>
        <b/>
        <sz val="11"/>
        <color rgb="FF231F20"/>
        <rFont val="Arial"/>
        <family val="2"/>
      </rPr>
      <t>Rückstellungen sowie vom Gesetz vorgesehene ähnliche Positionen</t>
    </r>
  </si>
  <si>
    <r>
      <rPr>
        <sz val="11"/>
        <color rgb="FF231F20"/>
        <rFont val="Arial"/>
        <family val="2"/>
      </rPr>
      <t>Rückstellungen</t>
    </r>
  </si>
  <si>
    <t>Eigenkapital (juristische Person)</t>
  </si>
  <si>
    <r>
      <rPr>
        <b/>
        <sz val="11"/>
        <color rgb="FF231F20"/>
        <rFont val="Arial"/>
        <family val="2"/>
      </rPr>
      <t>Grund-, Gesellschafter- oder Stiftungskapital</t>
    </r>
  </si>
  <si>
    <r>
      <rPr>
        <sz val="11"/>
        <color rgb="FF231F20"/>
        <rFont val="Arial"/>
        <family val="2"/>
      </rPr>
      <t>Aktien-, Stamm-, Anteilschein- oder Stiftungskapital</t>
    </r>
  </si>
  <si>
    <r>
      <rPr>
        <b/>
        <sz val="11"/>
        <color rgb="FF231F20"/>
        <rFont val="Arial"/>
        <family val="2"/>
      </rPr>
      <t>Reserven, Eigene Kapitalanteile und Bilanzgewinn oder Bilanzverlust</t>
    </r>
  </si>
  <si>
    <r>
      <rPr>
        <sz val="11"/>
        <color rgb="FF231F20"/>
        <rFont val="Arial"/>
        <family val="2"/>
      </rPr>
      <t>Gesetzliche Kapitalreserve</t>
    </r>
  </si>
  <si>
    <r>
      <rPr>
        <sz val="11"/>
        <color rgb="FF231F20"/>
        <rFont val="Arial"/>
        <family val="2"/>
      </rPr>
      <t>Gesetzliche Gewinnreserve</t>
    </r>
  </si>
  <si>
    <r>
      <rPr>
        <sz val="11"/>
        <color rgb="FF231F20"/>
        <rFont val="Arial"/>
        <family val="2"/>
      </rPr>
      <t>Aufwertungsreserve</t>
    </r>
  </si>
  <si>
    <r>
      <rPr>
        <sz val="11"/>
        <color rgb="FF231F20"/>
        <rFont val="Arial"/>
        <family val="2"/>
      </rPr>
      <t>Freiwillige Gewinnreserven</t>
    </r>
  </si>
  <si>
    <r>
      <rPr>
        <sz val="11"/>
        <color rgb="FF231F20"/>
        <rFont val="Arial"/>
        <family val="2"/>
      </rPr>
      <t>Eigene Kapitalanteile (Minusposten)</t>
    </r>
  </si>
  <si>
    <r>
      <rPr>
        <sz val="11"/>
        <color rgb="FF231F20"/>
        <rFont val="Arial"/>
        <family val="2"/>
      </rPr>
      <t>Gewinnvortrag oder Verlustvortrag</t>
    </r>
  </si>
  <si>
    <r>
      <rPr>
        <sz val="11"/>
        <color rgb="FF231F20"/>
        <rFont val="Arial"/>
        <family val="2"/>
      </rPr>
      <t>Jahresgewinn oder Jahresverlust</t>
    </r>
  </si>
  <si>
    <t>Eigenkapital (Einzelunternehmen)</t>
  </si>
  <si>
    <r>
      <rPr>
        <sz val="11"/>
        <color rgb="FF231F20"/>
        <rFont val="Arial"/>
        <family val="2"/>
      </rPr>
      <t>Eigenkapital zu Beginn des Geschäftsjahres</t>
    </r>
  </si>
  <si>
    <r>
      <rPr>
        <sz val="11"/>
        <color rgb="FF231F20"/>
        <rFont val="Arial"/>
        <family val="2"/>
      </rPr>
      <t>Kapitalanlagen und Kapitalrückzüge</t>
    </r>
  </si>
  <si>
    <r>
      <rPr>
        <sz val="11"/>
        <color rgb="FF231F20"/>
        <rFont val="Arial"/>
        <family val="2"/>
      </rPr>
      <t>Privat</t>
    </r>
  </si>
  <si>
    <t>Eigenkapital (Personengesellschaft)</t>
  </si>
  <si>
    <r>
      <rPr>
        <sz val="11"/>
        <color rgb="FF231F20"/>
        <rFont val="Arial"/>
        <family val="2"/>
      </rPr>
      <t>Eigenkapital Gesellschafter A zu Beginn des Geschäftsjahres</t>
    </r>
  </si>
  <si>
    <r>
      <rPr>
        <sz val="11"/>
        <color rgb="FF231F20"/>
        <rFont val="Arial"/>
        <family val="2"/>
      </rPr>
      <t>Kapitaleinlagen und Kapitalrückzüge Gesellschafter A</t>
    </r>
  </si>
  <si>
    <r>
      <rPr>
        <sz val="11"/>
        <color rgb="FF231F20"/>
        <rFont val="Arial"/>
        <family val="2"/>
      </rPr>
      <t>Privat Gesellschafter A</t>
    </r>
  </si>
  <si>
    <r>
      <rPr>
        <sz val="11"/>
        <color rgb="FF231F20"/>
        <rFont val="Arial"/>
        <family val="2"/>
      </rPr>
      <t>Jahresgewinn oder Jahresverlust Gesellschafter A</t>
    </r>
  </si>
  <si>
    <r>
      <rPr>
        <sz val="11"/>
        <color rgb="FF231F20"/>
        <rFont val="Arial"/>
        <family val="2"/>
      </rPr>
      <t>Eigenkapital Kommanditär A zu Beginn des Geschäftsjahres</t>
    </r>
  </si>
  <si>
    <r>
      <rPr>
        <sz val="11"/>
        <color rgb="FF231F20"/>
        <rFont val="Arial"/>
        <family val="2"/>
      </rPr>
      <t>Kapitalanlagen und Kapitalrückzüge Kommanditär A</t>
    </r>
  </si>
  <si>
    <r>
      <rPr>
        <sz val="11"/>
        <color rgb="FF231F20"/>
        <rFont val="Arial"/>
        <family val="2"/>
      </rPr>
      <t>Privat Kommanditär A</t>
    </r>
  </si>
  <si>
    <r>
      <rPr>
        <sz val="11"/>
        <color rgb="FF231F20"/>
        <rFont val="Arial"/>
        <family val="2"/>
      </rPr>
      <t>Jahresgewinn oder Jahresverlust Kommanditär A</t>
    </r>
  </si>
  <si>
    <t>Betrieblicher Ertrag aus Lieferungen und Leistungen</t>
  </si>
  <si>
    <t>Produktionserlöse</t>
  </si>
  <si>
    <t>Handelserlöse</t>
  </si>
  <si>
    <t>Dienstleistungserlöse</t>
  </si>
  <si>
    <t>Übrige Erlöse aus Lieferungen und Leistungen</t>
  </si>
  <si>
    <t>Eigenleistungen</t>
  </si>
  <si>
    <t>Eigenverbrauch</t>
  </si>
  <si>
    <t>Erlösminderungen</t>
  </si>
  <si>
    <t>Verluste Forderungen, Veränderung Wertberichtigungen</t>
  </si>
  <si>
    <t>MWST Saldosteuersatz</t>
  </si>
  <si>
    <t>Veränderung Garantierückstellungen und Selbstbehalt</t>
  </si>
  <si>
    <t>Bestandesänderungen fertige Erzeugnisse</t>
  </si>
  <si>
    <t>Bestandesänderungen unfertige Erzeugnisse</t>
  </si>
  <si>
    <t>Bestandesänderungen nicht fakturierte Dienstleistungen</t>
  </si>
  <si>
    <t>Aufwand für Material, Handelswaren, Dienstleistungen und Energie</t>
  </si>
  <si>
    <t>Materialaufwand Produktion</t>
  </si>
  <si>
    <t>Handelswarenaufwand</t>
  </si>
  <si>
    <t>Aufwand für bezogene Dienstleistungen</t>
  </si>
  <si>
    <t>Energieaufwand zur Leistungserstellung</t>
  </si>
  <si>
    <t>Personalaufwand</t>
  </si>
  <si>
    <t>Lohnaufwand</t>
  </si>
  <si>
    <t>Sozialversicherungsaufwand</t>
  </si>
  <si>
    <t>Übriger Personalaufwand</t>
  </si>
  <si>
    <t>Leistungen Dritter</t>
  </si>
  <si>
    <t>Übriger betrieblicher Aufwand, Abschreibungen und Wertberichtigungen sowie Finanzergebnis</t>
  </si>
  <si>
    <t>Raumaufwand</t>
  </si>
  <si>
    <t>Unterhalt, Reparaturen, Ersatz mobile Sachanlagen</t>
  </si>
  <si>
    <t>Leasingaufwand mobile Sachanlagen</t>
  </si>
  <si>
    <t>Fahrzeug- und Transportaufwand</t>
  </si>
  <si>
    <t>Fahrzeugleasing und -mieten</t>
  </si>
  <si>
    <t>Sachversicherungen, Abgaben, Gebühren, Bewilligungen</t>
  </si>
  <si>
    <t>Energie- und Entsorgungsaufwand</t>
  </si>
  <si>
    <t>Verwaltungsaufwand</t>
  </si>
  <si>
    <t>Informatikaufwand inkl. Leasing</t>
  </si>
  <si>
    <t>Werbeaufwand</t>
  </si>
  <si>
    <t>Sonstiger betrieblicher Aufwand</t>
  </si>
  <si>
    <t>Abschreibungen und Wertberichtigungen auf Positionen des Anlagevermögens</t>
  </si>
  <si>
    <t>Finanzaufwand</t>
  </si>
  <si>
    <t>Finanzertrag</t>
  </si>
  <si>
    <t>Betrieblicher Nebenerfolg</t>
  </si>
  <si>
    <t>Ertrag Nebenbetrieb</t>
  </si>
  <si>
    <t>Aufwand Nebenbetrieb</t>
  </si>
  <si>
    <t>Ertrag betriebliche Liegenschaft</t>
  </si>
  <si>
    <t>Aufwand betriebliche Liegenschaft</t>
  </si>
  <si>
    <t>Betriebsfremder, ausserordentlicher, einmaliger oder periodenfremder Aufwand und Ertrag</t>
  </si>
  <si>
    <t>Betriebsfremder Aufwand</t>
  </si>
  <si>
    <t>Betriebsfremder Ertrag</t>
  </si>
  <si>
    <t>Ausserordentlicher, einmaliger oder periodenfremder Aufwand</t>
  </si>
  <si>
    <t>Ausserordentlicher, einmaliger oder periodenfremder Ertrag</t>
  </si>
  <si>
    <t>Direkte Steuern</t>
  </si>
  <si>
    <t>Jahresgewinn oder Jahresverlust</t>
  </si>
  <si>
    <t>Expected results</t>
  </si>
  <si>
    <t>Equity Ratio (Eigenfinanzierungsgrad)</t>
  </si>
  <si>
    <t>Acid-Test Ratio (Liquiditätsgrad II)</t>
  </si>
  <si>
    <t>EBITDA-Margin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</si>
</sst>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\'##0.00_ ;_ * \-#\'##0.00_ ;_ * &quot;-&quot;??_ ;_ @_ "/>
  </numFmts>
  <fonts count="12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231F20"/>
      <name val="Arial"/>
      <family val="2"/>
    </font>
    <font>
      <sz val="16"/>
      <color rgb="FF000000"/>
      <name val="Arial"/>
      <family val="2"/>
    </font>
    <font>
      <b/>
      <sz val="11"/>
      <name val="Arial"/>
      <family val="2"/>
    </font>
    <font>
      <sz val="10"/>
      <color rgb="FF000000"/>
      <name val="Times New Roman"/>
      <family val="1"/>
    </font>
    <font>
      <sz val="11"/>
      <color rgb="FFFF000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 shrinkToFi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left" vertical="center" shrinkToFi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3" fontId="2" fillId="2" borderId="0" xfId="1" applyFont="1" applyFill="1" applyAlignment="1">
      <alignment horizontal="left" vertical="center"/>
    </xf>
    <xf numFmtId="43" fontId="2" fillId="0" borderId="0" xfId="1" applyFont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43" fontId="1" fillId="0" borderId="0" xfId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43" fontId="2" fillId="0" borderId="0" xfId="0" applyNumberFormat="1" applyFont="1" applyAlignment="1">
      <alignment horizontal="left" vertical="center"/>
    </xf>
    <xf numFmtId="43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0" fontId="4" fillId="0" borderId="5" xfId="2" applyNumberFormat="1" applyFont="1" applyBorder="1" applyAlignment="1">
      <alignment horizontal="right" vertical="center"/>
    </xf>
    <xf numFmtId="10" fontId="4" fillId="0" borderId="7" xfId="2" applyNumberFormat="1" applyFont="1" applyBorder="1" applyAlignment="1">
      <alignment horizontal="right" vertical="center"/>
    </xf>
    <xf numFmtId="10" fontId="4" fillId="0" borderId="9" xfId="2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24028</xdr:colOff>
      <xdr:row>22</xdr:row>
      <xdr:rowOff>126326</xdr:rowOff>
    </xdr:from>
    <xdr:ext cx="635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39"/>
              </a:lnTo>
              <a:lnTo>
                <a:pt x="3175" y="0"/>
              </a:lnTo>
              <a:lnTo>
                <a:pt x="939" y="939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2894925"/>
    <xdr:ext cx="6350" cy="6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12</xdr:row>
      <xdr:rowOff>122529</xdr:rowOff>
    </xdr:from>
    <xdr:ext cx="635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39"/>
              </a:lnTo>
              <a:lnTo>
                <a:pt x="3175" y="0"/>
              </a:lnTo>
              <a:lnTo>
                <a:pt x="939" y="939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1544927"/>
    <xdr:ext cx="635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7</xdr:row>
      <xdr:rowOff>1536</xdr:rowOff>
    </xdr:from>
    <xdr:ext cx="635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10"/>
              </a:lnTo>
              <a:lnTo>
                <a:pt x="3175" y="6350"/>
              </a:lnTo>
              <a:lnTo>
                <a:pt x="5422" y="5410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788926"/>
    <xdr:ext cx="6350" cy="6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9</xdr:row>
      <xdr:rowOff>125526</xdr:rowOff>
    </xdr:from>
    <xdr:ext cx="6350" cy="6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39"/>
              </a:lnTo>
              <a:lnTo>
                <a:pt x="3175" y="0"/>
              </a:lnTo>
              <a:lnTo>
                <a:pt x="939" y="939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1166926"/>
    <xdr:ext cx="6350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28</xdr:row>
      <xdr:rowOff>120332</xdr:rowOff>
    </xdr:from>
    <xdr:ext cx="6350" cy="6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3650925"/>
    <xdr:ext cx="6350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37</xdr:row>
      <xdr:rowOff>125133</xdr:rowOff>
    </xdr:from>
    <xdr:ext cx="6350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4874926"/>
    <xdr:ext cx="6350" cy="63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40</xdr:row>
      <xdr:rowOff>122135</xdr:rowOff>
    </xdr:from>
    <xdr:ext cx="6350" cy="63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5252927"/>
    <xdr:ext cx="6350" cy="63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51</xdr:row>
      <xdr:rowOff>214934</xdr:rowOff>
    </xdr:from>
    <xdr:ext cx="6350" cy="63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6818925"/>
    <xdr:ext cx="6350" cy="63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4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4"/>
              </a:lnTo>
              <a:lnTo>
                <a:pt x="5420" y="5420"/>
              </a:lnTo>
              <a:lnTo>
                <a:pt x="3175" y="6349"/>
              </a:lnTo>
              <a:lnTo>
                <a:pt x="929" y="5420"/>
              </a:lnTo>
              <a:lnTo>
                <a:pt x="0" y="3174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54</xdr:row>
      <xdr:rowOff>123037</xdr:rowOff>
    </xdr:from>
    <xdr:ext cx="6350" cy="63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10"/>
              </a:lnTo>
              <a:lnTo>
                <a:pt x="3175" y="6350"/>
              </a:lnTo>
              <a:lnTo>
                <a:pt x="5422" y="5410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7196925"/>
    <xdr:ext cx="6350" cy="63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24028</xdr:colOff>
      <xdr:row>59</xdr:row>
      <xdr:rowOff>119138</xdr:rowOff>
    </xdr:from>
    <xdr:ext cx="6350" cy="63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10"/>
              </a:lnTo>
              <a:lnTo>
                <a:pt x="3175" y="6350"/>
              </a:lnTo>
              <a:lnTo>
                <a:pt x="5422" y="5410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177522" y="7916927"/>
    <xdr:ext cx="6350" cy="63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0</xdr:col>
      <xdr:colOff>0</xdr:colOff>
      <xdr:row>64</xdr:row>
      <xdr:rowOff>0</xdr:rowOff>
    </xdr:from>
    <xdr:ext cx="3168015" cy="6350"/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0" y="14935200"/>
          <a:ext cx="3168015" cy="6350"/>
          <a:chOff x="0" y="0"/>
          <a:chExt cx="3168015" cy="6350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2047" y="3175"/>
            <a:ext cx="292735" cy="0"/>
          </a:xfrm>
          <a:custGeom>
            <a:avLst/>
            <a:gdLst/>
            <a:ahLst/>
            <a:cxnLst/>
            <a:rect l="0" t="0" r="0" b="0"/>
            <a:pathLst>
              <a:path w="292735">
                <a:moveTo>
                  <a:pt x="0" y="0"/>
                </a:moveTo>
                <a:lnTo>
                  <a:pt x="292519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-6" y="0"/>
            <a:ext cx="327660" cy="6350"/>
          </a:xfrm>
          <a:custGeom>
            <a:avLst/>
            <a:gdLst/>
            <a:ahLst/>
            <a:cxnLst/>
            <a:rect l="0" t="0" r="0" b="0"/>
            <a:pathLst>
              <a:path w="327660" h="6350">
                <a:moveTo>
                  <a:pt x="6350" y="3175"/>
                </a:moveTo>
                <a:lnTo>
                  <a:pt x="5422" y="939"/>
                </a:lnTo>
                <a:lnTo>
                  <a:pt x="3175" y="0"/>
                </a:lnTo>
                <a:lnTo>
                  <a:pt x="927" y="939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327660" h="6350">
                <a:moveTo>
                  <a:pt x="327177" y="3175"/>
                </a:moveTo>
                <a:lnTo>
                  <a:pt x="326250" y="939"/>
                </a:lnTo>
                <a:lnTo>
                  <a:pt x="324002" y="0"/>
                </a:lnTo>
                <a:lnTo>
                  <a:pt x="321754" y="939"/>
                </a:lnTo>
                <a:lnTo>
                  <a:pt x="320827" y="3175"/>
                </a:lnTo>
                <a:lnTo>
                  <a:pt x="321754" y="5422"/>
                </a:lnTo>
                <a:lnTo>
                  <a:pt x="324002" y="6350"/>
                </a:lnTo>
                <a:lnTo>
                  <a:pt x="326250" y="5422"/>
                </a:lnTo>
                <a:lnTo>
                  <a:pt x="327177" y="3175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343066" y="3175"/>
            <a:ext cx="2812415" cy="0"/>
          </a:xfrm>
          <a:custGeom>
            <a:avLst/>
            <a:gdLst/>
            <a:ahLst/>
            <a:cxnLst/>
            <a:rect l="0" t="0" r="0" b="0"/>
            <a:pathLst>
              <a:path w="2812415">
                <a:moveTo>
                  <a:pt x="0" y="0"/>
                </a:moveTo>
                <a:lnTo>
                  <a:pt x="2812224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20821" y="0"/>
            <a:ext cx="2847340" cy="6350"/>
          </a:xfrm>
          <a:custGeom>
            <a:avLst/>
            <a:gdLst/>
            <a:ahLst/>
            <a:cxnLst/>
            <a:rect l="0" t="0" r="0" b="0"/>
            <a:pathLst>
              <a:path w="2847340" h="6350">
                <a:moveTo>
                  <a:pt x="6350" y="3175"/>
                </a:moveTo>
                <a:lnTo>
                  <a:pt x="5422" y="939"/>
                </a:lnTo>
                <a:lnTo>
                  <a:pt x="3175" y="0"/>
                </a:lnTo>
                <a:lnTo>
                  <a:pt x="927" y="939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2847340" h="6350">
                <a:moveTo>
                  <a:pt x="2847175" y="3175"/>
                </a:moveTo>
                <a:lnTo>
                  <a:pt x="2846247" y="939"/>
                </a:lnTo>
                <a:lnTo>
                  <a:pt x="2844000" y="0"/>
                </a:lnTo>
                <a:lnTo>
                  <a:pt x="2841752" y="939"/>
                </a:lnTo>
                <a:lnTo>
                  <a:pt x="2840825" y="3175"/>
                </a:lnTo>
                <a:lnTo>
                  <a:pt x="2841752" y="5422"/>
                </a:lnTo>
                <a:lnTo>
                  <a:pt x="2844000" y="6350"/>
                </a:lnTo>
                <a:lnTo>
                  <a:pt x="2846247" y="5422"/>
                </a:lnTo>
                <a:lnTo>
                  <a:pt x="2847175" y="3175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0</xdr:colOff>
      <xdr:row>64</xdr:row>
      <xdr:rowOff>0</xdr:rowOff>
    </xdr:from>
    <xdr:ext cx="3168015" cy="6350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0" y="14935200"/>
          <a:ext cx="3168015" cy="6350"/>
          <a:chOff x="0" y="0"/>
          <a:chExt cx="3168015" cy="6350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2047" y="3175"/>
            <a:ext cx="292735" cy="0"/>
          </a:xfrm>
          <a:custGeom>
            <a:avLst/>
            <a:gdLst/>
            <a:ahLst/>
            <a:cxnLst/>
            <a:rect l="0" t="0" r="0" b="0"/>
            <a:pathLst>
              <a:path w="292735">
                <a:moveTo>
                  <a:pt x="0" y="0"/>
                </a:moveTo>
                <a:lnTo>
                  <a:pt x="292519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-6" y="0"/>
            <a:ext cx="327660" cy="6350"/>
          </a:xfrm>
          <a:custGeom>
            <a:avLst/>
            <a:gdLst/>
            <a:ahLst/>
            <a:cxnLst/>
            <a:rect l="0" t="0" r="0" b="0"/>
            <a:pathLst>
              <a:path w="327660" h="6350">
                <a:moveTo>
                  <a:pt x="6350" y="3175"/>
                </a:moveTo>
                <a:lnTo>
                  <a:pt x="5422" y="939"/>
                </a:lnTo>
                <a:lnTo>
                  <a:pt x="3175" y="0"/>
                </a:lnTo>
                <a:lnTo>
                  <a:pt x="927" y="939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327660" h="6350">
                <a:moveTo>
                  <a:pt x="327177" y="3175"/>
                </a:moveTo>
                <a:lnTo>
                  <a:pt x="326250" y="939"/>
                </a:lnTo>
                <a:lnTo>
                  <a:pt x="324002" y="0"/>
                </a:lnTo>
                <a:lnTo>
                  <a:pt x="321754" y="939"/>
                </a:lnTo>
                <a:lnTo>
                  <a:pt x="320827" y="3175"/>
                </a:lnTo>
                <a:lnTo>
                  <a:pt x="321754" y="5422"/>
                </a:lnTo>
                <a:lnTo>
                  <a:pt x="324002" y="6350"/>
                </a:lnTo>
                <a:lnTo>
                  <a:pt x="326250" y="5422"/>
                </a:lnTo>
                <a:lnTo>
                  <a:pt x="327177" y="3175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43066" y="3175"/>
            <a:ext cx="2812415" cy="0"/>
          </a:xfrm>
          <a:custGeom>
            <a:avLst/>
            <a:gdLst/>
            <a:ahLst/>
            <a:cxnLst/>
            <a:rect l="0" t="0" r="0" b="0"/>
            <a:pathLst>
              <a:path w="2812415">
                <a:moveTo>
                  <a:pt x="0" y="0"/>
                </a:moveTo>
                <a:lnTo>
                  <a:pt x="2812224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20821" y="0"/>
            <a:ext cx="2847340" cy="6350"/>
          </a:xfrm>
          <a:custGeom>
            <a:avLst/>
            <a:gdLst/>
            <a:ahLst/>
            <a:cxnLst/>
            <a:rect l="0" t="0" r="0" b="0"/>
            <a:pathLst>
              <a:path w="2847340" h="6350">
                <a:moveTo>
                  <a:pt x="6350" y="3175"/>
                </a:moveTo>
                <a:lnTo>
                  <a:pt x="5422" y="939"/>
                </a:lnTo>
                <a:lnTo>
                  <a:pt x="3175" y="0"/>
                </a:lnTo>
                <a:lnTo>
                  <a:pt x="927" y="939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2847340" h="6350">
                <a:moveTo>
                  <a:pt x="2847175" y="3175"/>
                </a:moveTo>
                <a:lnTo>
                  <a:pt x="2846247" y="939"/>
                </a:lnTo>
                <a:lnTo>
                  <a:pt x="2844000" y="0"/>
                </a:lnTo>
                <a:lnTo>
                  <a:pt x="2841752" y="939"/>
                </a:lnTo>
                <a:lnTo>
                  <a:pt x="2840825" y="3175"/>
                </a:lnTo>
                <a:lnTo>
                  <a:pt x="2841752" y="5422"/>
                </a:lnTo>
                <a:lnTo>
                  <a:pt x="2844000" y="6350"/>
                </a:lnTo>
                <a:lnTo>
                  <a:pt x="2846247" y="5422"/>
                </a:lnTo>
                <a:lnTo>
                  <a:pt x="2847175" y="3175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0</xdr:colOff>
      <xdr:row>64</xdr:row>
      <xdr:rowOff>0</xdr:rowOff>
    </xdr:from>
    <xdr:ext cx="3168015" cy="635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0" y="14935200"/>
          <a:ext cx="3168015" cy="6350"/>
          <a:chOff x="0" y="0"/>
          <a:chExt cx="3168015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22047" y="3175"/>
            <a:ext cx="292735" cy="0"/>
          </a:xfrm>
          <a:custGeom>
            <a:avLst/>
            <a:gdLst/>
            <a:ahLst/>
            <a:cxnLst/>
            <a:rect l="0" t="0" r="0" b="0"/>
            <a:pathLst>
              <a:path w="292735">
                <a:moveTo>
                  <a:pt x="0" y="0"/>
                </a:moveTo>
                <a:lnTo>
                  <a:pt x="292519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-6" y="6"/>
            <a:ext cx="327660" cy="6350"/>
          </a:xfrm>
          <a:custGeom>
            <a:avLst/>
            <a:gdLst/>
            <a:ahLst/>
            <a:cxnLst/>
            <a:rect l="0" t="0" r="0" b="0"/>
            <a:pathLst>
              <a:path w="327660" h="6350">
                <a:moveTo>
                  <a:pt x="6350" y="3175"/>
                </a:moveTo>
                <a:lnTo>
                  <a:pt x="5422" y="927"/>
                </a:lnTo>
                <a:lnTo>
                  <a:pt x="3175" y="0"/>
                </a:lnTo>
                <a:lnTo>
                  <a:pt x="927" y="927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327660" h="6350">
                <a:moveTo>
                  <a:pt x="327177" y="3175"/>
                </a:moveTo>
                <a:lnTo>
                  <a:pt x="326250" y="927"/>
                </a:lnTo>
                <a:lnTo>
                  <a:pt x="324002" y="0"/>
                </a:lnTo>
                <a:lnTo>
                  <a:pt x="321754" y="927"/>
                </a:lnTo>
                <a:lnTo>
                  <a:pt x="320827" y="3175"/>
                </a:lnTo>
                <a:lnTo>
                  <a:pt x="321754" y="5422"/>
                </a:lnTo>
                <a:lnTo>
                  <a:pt x="324002" y="6350"/>
                </a:lnTo>
                <a:lnTo>
                  <a:pt x="326250" y="5422"/>
                </a:lnTo>
                <a:lnTo>
                  <a:pt x="327177" y="3175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343066" y="3175"/>
            <a:ext cx="2812415" cy="0"/>
          </a:xfrm>
          <a:custGeom>
            <a:avLst/>
            <a:gdLst/>
            <a:ahLst/>
            <a:cxnLst/>
            <a:rect l="0" t="0" r="0" b="0"/>
            <a:pathLst>
              <a:path w="2812415">
                <a:moveTo>
                  <a:pt x="0" y="0"/>
                </a:moveTo>
                <a:lnTo>
                  <a:pt x="2812224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320821" y="6"/>
            <a:ext cx="2847340" cy="6350"/>
          </a:xfrm>
          <a:custGeom>
            <a:avLst/>
            <a:gdLst/>
            <a:ahLst/>
            <a:cxnLst/>
            <a:rect l="0" t="0" r="0" b="0"/>
            <a:pathLst>
              <a:path w="2847340" h="6350">
                <a:moveTo>
                  <a:pt x="6350" y="3175"/>
                </a:moveTo>
                <a:lnTo>
                  <a:pt x="5422" y="927"/>
                </a:lnTo>
                <a:lnTo>
                  <a:pt x="3175" y="0"/>
                </a:lnTo>
                <a:lnTo>
                  <a:pt x="927" y="927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2847340" h="6350">
                <a:moveTo>
                  <a:pt x="2847175" y="3175"/>
                </a:moveTo>
                <a:lnTo>
                  <a:pt x="2846247" y="927"/>
                </a:lnTo>
                <a:lnTo>
                  <a:pt x="2844000" y="0"/>
                </a:lnTo>
                <a:lnTo>
                  <a:pt x="2841752" y="927"/>
                </a:lnTo>
                <a:lnTo>
                  <a:pt x="2840825" y="3175"/>
                </a:lnTo>
                <a:lnTo>
                  <a:pt x="2841752" y="5422"/>
                </a:lnTo>
                <a:lnTo>
                  <a:pt x="2844000" y="6350"/>
                </a:lnTo>
                <a:lnTo>
                  <a:pt x="2846247" y="5422"/>
                </a:lnTo>
                <a:lnTo>
                  <a:pt x="2847175" y="3175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0</xdr:colOff>
      <xdr:row>64</xdr:row>
      <xdr:rowOff>0</xdr:rowOff>
    </xdr:from>
    <xdr:ext cx="3168015" cy="6350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0" y="14935200"/>
          <a:ext cx="3168015" cy="6350"/>
          <a:chOff x="0" y="0"/>
          <a:chExt cx="3168015" cy="6350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2047" y="3175"/>
            <a:ext cx="292735" cy="0"/>
          </a:xfrm>
          <a:custGeom>
            <a:avLst/>
            <a:gdLst/>
            <a:ahLst/>
            <a:cxnLst/>
            <a:rect l="0" t="0" r="0" b="0"/>
            <a:pathLst>
              <a:path w="292735">
                <a:moveTo>
                  <a:pt x="0" y="0"/>
                </a:moveTo>
                <a:lnTo>
                  <a:pt x="292519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-6" y="8"/>
            <a:ext cx="327660" cy="6350"/>
          </a:xfrm>
          <a:custGeom>
            <a:avLst/>
            <a:gdLst/>
            <a:ahLst/>
            <a:cxnLst/>
            <a:rect l="0" t="0" r="0" b="0"/>
            <a:pathLst>
              <a:path w="327660" h="6350">
                <a:moveTo>
                  <a:pt x="6350" y="3175"/>
                </a:moveTo>
                <a:lnTo>
                  <a:pt x="5422" y="927"/>
                </a:lnTo>
                <a:lnTo>
                  <a:pt x="3175" y="0"/>
                </a:lnTo>
                <a:lnTo>
                  <a:pt x="927" y="927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327660" h="6350">
                <a:moveTo>
                  <a:pt x="327177" y="3175"/>
                </a:moveTo>
                <a:lnTo>
                  <a:pt x="326250" y="927"/>
                </a:lnTo>
                <a:lnTo>
                  <a:pt x="324002" y="0"/>
                </a:lnTo>
                <a:lnTo>
                  <a:pt x="321754" y="927"/>
                </a:lnTo>
                <a:lnTo>
                  <a:pt x="320827" y="3175"/>
                </a:lnTo>
                <a:lnTo>
                  <a:pt x="321754" y="5422"/>
                </a:lnTo>
                <a:lnTo>
                  <a:pt x="324002" y="6350"/>
                </a:lnTo>
                <a:lnTo>
                  <a:pt x="326250" y="5422"/>
                </a:lnTo>
                <a:lnTo>
                  <a:pt x="327177" y="3175"/>
                </a:lnTo>
                <a:close/>
              </a:path>
            </a:pathLst>
          </a:custGeom>
          <a:solidFill>
            <a:srgbClr val="231F20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343066" y="3175"/>
            <a:ext cx="2812415" cy="0"/>
          </a:xfrm>
          <a:custGeom>
            <a:avLst/>
            <a:gdLst/>
            <a:ahLst/>
            <a:cxnLst/>
            <a:rect l="0" t="0" r="0" b="0"/>
            <a:pathLst>
              <a:path w="2812415">
                <a:moveTo>
                  <a:pt x="0" y="0"/>
                </a:moveTo>
                <a:lnTo>
                  <a:pt x="2812224" y="0"/>
                </a:lnTo>
              </a:path>
            </a:pathLst>
          </a:custGeom>
          <a:ln w="6350">
            <a:solidFill>
              <a:srgbClr val="231F20"/>
            </a:solidFill>
            <a:prstDash val="dash"/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320821" y="8"/>
            <a:ext cx="2847340" cy="6350"/>
          </a:xfrm>
          <a:custGeom>
            <a:avLst/>
            <a:gdLst/>
            <a:ahLst/>
            <a:cxnLst/>
            <a:rect l="0" t="0" r="0" b="0"/>
            <a:pathLst>
              <a:path w="2847340" h="6350">
                <a:moveTo>
                  <a:pt x="6350" y="3175"/>
                </a:moveTo>
                <a:lnTo>
                  <a:pt x="5422" y="927"/>
                </a:lnTo>
                <a:lnTo>
                  <a:pt x="3175" y="0"/>
                </a:lnTo>
                <a:lnTo>
                  <a:pt x="927" y="927"/>
                </a:lnTo>
                <a:lnTo>
                  <a:pt x="0" y="3175"/>
                </a:lnTo>
                <a:lnTo>
                  <a:pt x="927" y="5422"/>
                </a:lnTo>
                <a:lnTo>
                  <a:pt x="3175" y="6350"/>
                </a:lnTo>
                <a:lnTo>
                  <a:pt x="5422" y="5422"/>
                </a:lnTo>
                <a:lnTo>
                  <a:pt x="6350" y="3175"/>
                </a:lnTo>
                <a:close/>
              </a:path>
              <a:path w="2847340" h="6350">
                <a:moveTo>
                  <a:pt x="2847175" y="3175"/>
                </a:moveTo>
                <a:lnTo>
                  <a:pt x="2846247" y="927"/>
                </a:lnTo>
                <a:lnTo>
                  <a:pt x="2844000" y="0"/>
                </a:lnTo>
                <a:lnTo>
                  <a:pt x="2841752" y="927"/>
                </a:lnTo>
                <a:lnTo>
                  <a:pt x="2840825" y="3175"/>
                </a:lnTo>
                <a:lnTo>
                  <a:pt x="2841752" y="5422"/>
                </a:lnTo>
                <a:lnTo>
                  <a:pt x="2844000" y="6350"/>
                </a:lnTo>
                <a:lnTo>
                  <a:pt x="2846247" y="5422"/>
                </a:lnTo>
                <a:lnTo>
                  <a:pt x="2847175" y="3175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-1</xdr:colOff>
      <xdr:row>80</xdr:row>
      <xdr:rowOff>2226</xdr:rowOff>
    </xdr:from>
    <xdr:ext cx="6350" cy="6350"/>
    <xdr:sp macro="" textlink="">
      <xdr:nvSpPr>
        <xdr:cNvPr id="52" name="Shape 56">
          <a:extLst>
            <a:ext uri="{FF2B5EF4-FFF2-40B4-BE49-F238E27FC236}">
              <a16:creationId xmlns:a16="http://schemas.microsoft.com/office/drawing/2014/main" id="{42BA22D4-091D-3342-96FC-043EF3FA60B5}"/>
            </a:ext>
          </a:extLst>
        </xdr:cNvPr>
        <xdr:cNvSpPr/>
      </xdr:nvSpPr>
      <xdr:spPr>
        <a:xfrm>
          <a:off x="507999" y="10517826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15803</xdr:colOff>
      <xdr:row>80</xdr:row>
      <xdr:rowOff>2234</xdr:rowOff>
    </xdr:from>
    <xdr:ext cx="6350" cy="6350"/>
    <xdr:sp macro="" textlink="">
      <xdr:nvSpPr>
        <xdr:cNvPr id="53" name="Shape 57">
          <a:extLst>
            <a:ext uri="{FF2B5EF4-FFF2-40B4-BE49-F238E27FC236}">
              <a16:creationId xmlns:a16="http://schemas.microsoft.com/office/drawing/2014/main" id="{8827D56C-FFFD-8B40-BAC1-75178BD32418}"/>
            </a:ext>
          </a:extLst>
        </xdr:cNvPr>
        <xdr:cNvSpPr/>
      </xdr:nvSpPr>
      <xdr:spPr>
        <a:xfrm>
          <a:off x="892103" y="10517834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-1</xdr:colOff>
      <xdr:row>70</xdr:row>
      <xdr:rowOff>125526</xdr:rowOff>
    </xdr:from>
    <xdr:ext cx="6350" cy="6350"/>
    <xdr:sp macro="" textlink="">
      <xdr:nvSpPr>
        <xdr:cNvPr id="54" name="Shape 59">
          <a:extLst>
            <a:ext uri="{FF2B5EF4-FFF2-40B4-BE49-F238E27FC236}">
              <a16:creationId xmlns:a16="http://schemas.microsoft.com/office/drawing/2014/main" id="{C0F34055-622F-0145-A791-957C9AC5C152}"/>
            </a:ext>
          </a:extLst>
        </xdr:cNvPr>
        <xdr:cNvSpPr/>
      </xdr:nvSpPr>
      <xdr:spPr>
        <a:xfrm>
          <a:off x="507999" y="9383826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15803</xdr:colOff>
      <xdr:row>70</xdr:row>
      <xdr:rowOff>125526</xdr:rowOff>
    </xdr:from>
    <xdr:ext cx="6350" cy="6350"/>
    <xdr:sp macro="" textlink="">
      <xdr:nvSpPr>
        <xdr:cNvPr id="55" name="Shape 60">
          <a:extLst>
            <a:ext uri="{FF2B5EF4-FFF2-40B4-BE49-F238E27FC236}">
              <a16:creationId xmlns:a16="http://schemas.microsoft.com/office/drawing/2014/main" id="{AC7F2FCB-0C49-CB44-A392-67F5575062BC}"/>
            </a:ext>
          </a:extLst>
        </xdr:cNvPr>
        <xdr:cNvSpPr/>
      </xdr:nvSpPr>
      <xdr:spPr>
        <a:xfrm>
          <a:off x="892103" y="9383826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39"/>
              </a:lnTo>
              <a:lnTo>
                <a:pt x="3175" y="0"/>
              </a:lnTo>
              <a:lnTo>
                <a:pt x="939" y="939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-1</xdr:colOff>
      <xdr:row>67</xdr:row>
      <xdr:rowOff>2526</xdr:rowOff>
    </xdr:from>
    <xdr:ext cx="6350" cy="6350"/>
    <xdr:sp macro="" textlink="">
      <xdr:nvSpPr>
        <xdr:cNvPr id="56" name="Shape 62">
          <a:extLst>
            <a:ext uri="{FF2B5EF4-FFF2-40B4-BE49-F238E27FC236}">
              <a16:creationId xmlns:a16="http://schemas.microsoft.com/office/drawing/2014/main" id="{F74E855C-6FDE-CD4C-B5E5-45E716A76BD1}"/>
            </a:ext>
          </a:extLst>
        </xdr:cNvPr>
        <xdr:cNvSpPr/>
      </xdr:nvSpPr>
      <xdr:spPr>
        <a:xfrm>
          <a:off x="507999" y="8879826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15803</xdr:colOff>
      <xdr:row>67</xdr:row>
      <xdr:rowOff>2526</xdr:rowOff>
    </xdr:from>
    <xdr:ext cx="6350" cy="6350"/>
    <xdr:sp macro="" textlink="">
      <xdr:nvSpPr>
        <xdr:cNvPr id="57" name="Shape 63">
          <a:extLst>
            <a:ext uri="{FF2B5EF4-FFF2-40B4-BE49-F238E27FC236}">
              <a16:creationId xmlns:a16="http://schemas.microsoft.com/office/drawing/2014/main" id="{18D71CF5-98F8-4F4C-BB61-490831DD277F}"/>
            </a:ext>
          </a:extLst>
        </xdr:cNvPr>
        <xdr:cNvSpPr/>
      </xdr:nvSpPr>
      <xdr:spPr>
        <a:xfrm>
          <a:off x="892103" y="8879826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39"/>
              </a:lnTo>
              <a:lnTo>
                <a:pt x="3175" y="0"/>
              </a:lnTo>
              <a:lnTo>
                <a:pt x="939" y="939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-1</xdr:colOff>
      <xdr:row>91</xdr:row>
      <xdr:rowOff>118326</xdr:rowOff>
    </xdr:from>
    <xdr:ext cx="6350" cy="6350"/>
    <xdr:sp macro="" textlink="">
      <xdr:nvSpPr>
        <xdr:cNvPr id="58" name="Shape 50">
          <a:extLst>
            <a:ext uri="{FF2B5EF4-FFF2-40B4-BE49-F238E27FC236}">
              <a16:creationId xmlns:a16="http://schemas.microsoft.com/office/drawing/2014/main" id="{3E0553B5-4362-E241-B93D-6AA46B5133CB}"/>
            </a:ext>
          </a:extLst>
        </xdr:cNvPr>
        <xdr:cNvSpPr/>
      </xdr:nvSpPr>
      <xdr:spPr>
        <a:xfrm>
          <a:off x="507999" y="12119826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15803</xdr:colOff>
      <xdr:row>91</xdr:row>
      <xdr:rowOff>118325</xdr:rowOff>
    </xdr:from>
    <xdr:ext cx="6350" cy="6350"/>
    <xdr:sp macro="" textlink="">
      <xdr:nvSpPr>
        <xdr:cNvPr id="59" name="Shape 51">
          <a:extLst>
            <a:ext uri="{FF2B5EF4-FFF2-40B4-BE49-F238E27FC236}">
              <a16:creationId xmlns:a16="http://schemas.microsoft.com/office/drawing/2014/main" id="{274358B3-53E2-6746-A792-3B969782F01D}"/>
            </a:ext>
          </a:extLst>
        </xdr:cNvPr>
        <xdr:cNvSpPr/>
      </xdr:nvSpPr>
      <xdr:spPr>
        <a:xfrm>
          <a:off x="892103" y="12119825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39"/>
              </a:lnTo>
              <a:lnTo>
                <a:pt x="3175" y="0"/>
              </a:lnTo>
              <a:lnTo>
                <a:pt x="939" y="939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-1</xdr:colOff>
      <xdr:row>89</xdr:row>
      <xdr:rowOff>120325</xdr:rowOff>
    </xdr:from>
    <xdr:ext cx="6350" cy="6350"/>
    <xdr:sp macro="" textlink="">
      <xdr:nvSpPr>
        <xdr:cNvPr id="60" name="Shape 53">
          <a:extLst>
            <a:ext uri="{FF2B5EF4-FFF2-40B4-BE49-F238E27FC236}">
              <a16:creationId xmlns:a16="http://schemas.microsoft.com/office/drawing/2014/main" id="{55671A5E-58FA-C14F-8B77-37BF4F3637A9}"/>
            </a:ext>
          </a:extLst>
        </xdr:cNvPr>
        <xdr:cNvSpPr/>
      </xdr:nvSpPr>
      <xdr:spPr>
        <a:xfrm>
          <a:off x="507999" y="11867825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15803</xdr:colOff>
      <xdr:row>89</xdr:row>
      <xdr:rowOff>120332</xdr:rowOff>
    </xdr:from>
    <xdr:ext cx="6350" cy="6350"/>
    <xdr:sp macro="" textlink="">
      <xdr:nvSpPr>
        <xdr:cNvPr id="61" name="Shape 54">
          <a:extLst>
            <a:ext uri="{FF2B5EF4-FFF2-40B4-BE49-F238E27FC236}">
              <a16:creationId xmlns:a16="http://schemas.microsoft.com/office/drawing/2014/main" id="{B48DE80C-1CAB-0D43-A28D-F0D8431AAF28}"/>
            </a:ext>
          </a:extLst>
        </xdr:cNvPr>
        <xdr:cNvSpPr/>
      </xdr:nvSpPr>
      <xdr:spPr>
        <a:xfrm>
          <a:off x="892103" y="11867832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27"/>
              </a:lnTo>
              <a:lnTo>
                <a:pt x="3175" y="0"/>
              </a:lnTo>
              <a:lnTo>
                <a:pt x="939" y="927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-1</xdr:colOff>
      <xdr:row>97</xdr:row>
      <xdr:rowOff>127</xdr:rowOff>
    </xdr:from>
    <xdr:ext cx="6350" cy="6350"/>
    <xdr:sp macro="" textlink="">
      <xdr:nvSpPr>
        <xdr:cNvPr id="62" name="Shape 47">
          <a:extLst>
            <a:ext uri="{FF2B5EF4-FFF2-40B4-BE49-F238E27FC236}">
              <a16:creationId xmlns:a16="http://schemas.microsoft.com/office/drawing/2014/main" id="{2511B7D4-9DAE-F742-A119-B1FC0925A023}"/>
            </a:ext>
          </a:extLst>
        </xdr:cNvPr>
        <xdr:cNvSpPr/>
      </xdr:nvSpPr>
      <xdr:spPr>
        <a:xfrm>
          <a:off x="507999" y="12839827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0" y="3175"/>
              </a:moveTo>
              <a:lnTo>
                <a:pt x="929" y="929"/>
              </a:lnTo>
              <a:lnTo>
                <a:pt x="3175" y="0"/>
              </a:lnTo>
              <a:lnTo>
                <a:pt x="5420" y="929"/>
              </a:lnTo>
              <a:lnTo>
                <a:pt x="6350" y="3175"/>
              </a:lnTo>
              <a:lnTo>
                <a:pt x="5420" y="5420"/>
              </a:lnTo>
              <a:lnTo>
                <a:pt x="3175" y="6350"/>
              </a:lnTo>
              <a:lnTo>
                <a:pt x="929" y="5420"/>
              </a:lnTo>
              <a:lnTo>
                <a:pt x="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15803</xdr:colOff>
      <xdr:row>97</xdr:row>
      <xdr:rowOff>127</xdr:rowOff>
    </xdr:from>
    <xdr:ext cx="6350" cy="6350"/>
    <xdr:sp macro="" textlink="">
      <xdr:nvSpPr>
        <xdr:cNvPr id="63" name="Shape 48">
          <a:extLst>
            <a:ext uri="{FF2B5EF4-FFF2-40B4-BE49-F238E27FC236}">
              <a16:creationId xmlns:a16="http://schemas.microsoft.com/office/drawing/2014/main" id="{931C702C-1DBD-DE4D-BBD2-067FA19E000E}"/>
            </a:ext>
          </a:extLst>
        </xdr:cNvPr>
        <xdr:cNvSpPr/>
      </xdr:nvSpPr>
      <xdr:spPr>
        <a:xfrm>
          <a:off x="892103" y="12839827"/>
          <a:ext cx="6350" cy="6350"/>
        </a:xfrm>
        <a:custGeom>
          <a:avLst/>
          <a:gdLst/>
          <a:ahLst/>
          <a:cxnLst/>
          <a:rect l="0" t="0" r="0" b="0"/>
          <a:pathLst>
            <a:path w="6350" h="6350">
              <a:moveTo>
                <a:pt x="6350" y="3175"/>
              </a:moveTo>
              <a:lnTo>
                <a:pt x="5422" y="939"/>
              </a:lnTo>
              <a:lnTo>
                <a:pt x="3175" y="0"/>
              </a:lnTo>
              <a:lnTo>
                <a:pt x="939" y="939"/>
              </a:lnTo>
              <a:lnTo>
                <a:pt x="0" y="3175"/>
              </a:lnTo>
              <a:lnTo>
                <a:pt x="927" y="5422"/>
              </a:lnTo>
              <a:lnTo>
                <a:pt x="3175" y="6350"/>
              </a:lnTo>
              <a:lnTo>
                <a:pt x="5422" y="5422"/>
              </a:lnTo>
              <a:lnTo>
                <a:pt x="6350" y="3175"/>
              </a:lnTo>
              <a:close/>
            </a:path>
          </a:pathLst>
        </a:custGeom>
        <a:solidFill>
          <a:srgbClr val="231F2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G6" sqref="G6"/>
    </sheetView>
  </sheetViews>
  <sheetFormatPr defaultColWidth="9" defaultRowHeight="18" customHeight="1" x14ac:dyDescent="0.2"/>
  <cols>
    <col min="1" max="1" width="11" style="1" customWidth="1"/>
    <col min="2" max="2" width="110.6640625" style="1" bestFit="1" customWidth="1"/>
    <col min="3" max="3" width="33.5" style="1" bestFit="1" customWidth="1"/>
    <col min="4" max="4" width="17.1640625" style="1" bestFit="1" customWidth="1"/>
    <col min="5" max="5" width="3.6640625" style="1" bestFit="1" customWidth="1"/>
    <col min="6" max="6" width="21.5" style="1" hidden="1" customWidth="1"/>
    <col min="7" max="7" width="43.33203125" style="1" bestFit="1" customWidth="1"/>
    <col min="8" max="8" width="13" style="1" customWidth="1"/>
    <col min="9" max="16384" width="9" style="1"/>
  </cols>
  <sheetData>
    <row r="1" spans="1:8" s="7" customFormat="1" ht="42" customHeight="1" x14ac:dyDescent="0.2">
      <c r="C1" s="22" t="s">
        <v>2</v>
      </c>
      <c r="D1" s="7" t="s">
        <v>0</v>
      </c>
    </row>
    <row r="2" spans="1:8" ht="18" customHeight="1" thickBot="1" x14ac:dyDescent="0.25">
      <c r="A2" s="20">
        <v>1</v>
      </c>
      <c r="B2" s="20" t="s">
        <v>1</v>
      </c>
      <c r="C2" s="13">
        <v>5874098</v>
      </c>
      <c r="D2" s="13">
        <f>D4+D11+D14+D24+D30+D33+D39+D42+D53</f>
        <v>5874098</v>
      </c>
    </row>
    <row r="3" spans="1:8" ht="18" customHeight="1" thickBot="1" x14ac:dyDescent="0.25">
      <c r="A3" s="21">
        <v>10</v>
      </c>
      <c r="B3" s="21" t="s">
        <v>3</v>
      </c>
      <c r="C3" s="13"/>
      <c r="G3" s="23" t="s">
        <v>166</v>
      </c>
      <c r="H3" s="24"/>
    </row>
    <row r="4" spans="1:8" ht="18" customHeight="1" x14ac:dyDescent="0.2">
      <c r="A4" s="8">
        <v>100</v>
      </c>
      <c r="B4" s="9" t="s">
        <v>4</v>
      </c>
      <c r="C4" s="12">
        <v>670498</v>
      </c>
      <c r="D4" s="16">
        <f>C5+C6+C8+C7</f>
        <v>670498</v>
      </c>
      <c r="G4" s="28" t="s">
        <v>167</v>
      </c>
      <c r="H4" s="25">
        <f>D95/D63</f>
        <v>0.38182849520045459</v>
      </c>
    </row>
    <row r="5" spans="1:8" ht="18" customHeight="1" x14ac:dyDescent="0.2">
      <c r="A5" s="2">
        <v>1000</v>
      </c>
      <c r="B5" s="3" t="s">
        <v>5</v>
      </c>
      <c r="C5" s="13">
        <v>1000</v>
      </c>
      <c r="G5" s="29" t="s">
        <v>168</v>
      </c>
      <c r="H5" s="26">
        <f>(D4+D8+D11+D14)/D64</f>
        <v>1.4016856871136472</v>
      </c>
    </row>
    <row r="6" spans="1:8" ht="18" customHeight="1" thickBot="1" x14ac:dyDescent="0.25">
      <c r="A6" s="2">
        <v>1020</v>
      </c>
      <c r="B6" s="3" t="s">
        <v>6</v>
      </c>
      <c r="C6" s="13">
        <v>649498</v>
      </c>
      <c r="G6" s="30" t="s">
        <v>169</v>
      </c>
      <c r="H6" s="27">
        <f>(D120+D130+D134+D139+D144-C158-C157-C156)/D120</f>
        <v>6.4533505219211432E-2</v>
      </c>
    </row>
    <row r="7" spans="1:8" ht="18" customHeight="1" x14ac:dyDescent="0.2">
      <c r="A7" s="5">
        <v>1045</v>
      </c>
      <c r="B7" s="6" t="s">
        <v>7</v>
      </c>
      <c r="C7" s="13"/>
    </row>
    <row r="8" spans="1:8" ht="18" customHeight="1" x14ac:dyDescent="0.2">
      <c r="A8" s="8">
        <v>106</v>
      </c>
      <c r="B8" s="9" t="s">
        <v>8</v>
      </c>
      <c r="C8" s="12">
        <v>20000</v>
      </c>
      <c r="D8" s="16">
        <f>C9+C10</f>
        <v>20000</v>
      </c>
    </row>
    <row r="9" spans="1:8" ht="18" customHeight="1" x14ac:dyDescent="0.2">
      <c r="A9" s="2">
        <v>1060</v>
      </c>
      <c r="B9" s="3" t="s">
        <v>9</v>
      </c>
      <c r="C9" s="13">
        <v>20000</v>
      </c>
    </row>
    <row r="10" spans="1:8" ht="18" customHeight="1" x14ac:dyDescent="0.2">
      <c r="A10" s="5">
        <v>1069</v>
      </c>
      <c r="B10" s="6" t="s">
        <v>10</v>
      </c>
      <c r="C10" s="13"/>
    </row>
    <row r="11" spans="1:8" ht="18" customHeight="1" x14ac:dyDescent="0.2">
      <c r="A11" s="2">
        <v>110</v>
      </c>
      <c r="B11" s="3" t="s">
        <v>11</v>
      </c>
      <c r="C11" s="12">
        <v>455000</v>
      </c>
      <c r="D11" s="17">
        <f>SUM(C12:C13)</f>
        <v>455000</v>
      </c>
    </row>
    <row r="12" spans="1:8" ht="18" customHeight="1" x14ac:dyDescent="0.2">
      <c r="A12" s="2">
        <v>1100</v>
      </c>
      <c r="B12" s="3" t="s">
        <v>12</v>
      </c>
      <c r="C12" s="13">
        <f>280000+120000+80000</f>
        <v>480000</v>
      </c>
    </row>
    <row r="13" spans="1:8" ht="18" customHeight="1" x14ac:dyDescent="0.2">
      <c r="A13" s="5">
        <v>1109</v>
      </c>
      <c r="B13" s="6" t="s">
        <v>13</v>
      </c>
      <c r="C13" s="13">
        <v>-25000</v>
      </c>
    </row>
    <row r="14" spans="1:8" ht="18" customHeight="1" x14ac:dyDescent="0.2">
      <c r="A14" s="8">
        <v>114</v>
      </c>
      <c r="B14" s="9" t="s">
        <v>14</v>
      </c>
      <c r="C14" s="12">
        <v>33600</v>
      </c>
      <c r="D14" s="17">
        <f>SUM(C15:C23)</f>
        <v>33600</v>
      </c>
    </row>
    <row r="15" spans="1:8" ht="18" customHeight="1" x14ac:dyDescent="0.2">
      <c r="A15" s="2">
        <v>1140</v>
      </c>
      <c r="B15" s="3" t="s">
        <v>15</v>
      </c>
      <c r="C15" s="13"/>
    </row>
    <row r="16" spans="1:8" ht="18" customHeight="1" x14ac:dyDescent="0.2">
      <c r="A16" s="2">
        <v>1149</v>
      </c>
      <c r="B16" s="3" t="s">
        <v>16</v>
      </c>
      <c r="C16" s="13"/>
    </row>
    <row r="17" spans="1:4" ht="18" customHeight="1" x14ac:dyDescent="0.2">
      <c r="A17" s="2">
        <v>1170</v>
      </c>
      <c r="B17" s="3" t="s">
        <v>17</v>
      </c>
      <c r="C17" s="13"/>
    </row>
    <row r="18" spans="1:4" ht="18" customHeight="1" x14ac:dyDescent="0.2">
      <c r="A18" s="2">
        <v>1171</v>
      </c>
      <c r="B18" s="3" t="s">
        <v>18</v>
      </c>
      <c r="C18" s="13"/>
    </row>
    <row r="19" spans="1:4" ht="18" customHeight="1" x14ac:dyDescent="0.2">
      <c r="A19" s="2">
        <v>1176</v>
      </c>
      <c r="B19" s="3" t="s">
        <v>19</v>
      </c>
      <c r="C19" s="13"/>
    </row>
    <row r="20" spans="1:4" ht="18" customHeight="1" x14ac:dyDescent="0.2">
      <c r="A20" s="2">
        <v>1179</v>
      </c>
      <c r="B20" s="3" t="s">
        <v>20</v>
      </c>
      <c r="C20" s="13"/>
    </row>
    <row r="21" spans="1:4" ht="18" customHeight="1" x14ac:dyDescent="0.2">
      <c r="A21" s="2">
        <v>1180</v>
      </c>
      <c r="B21" s="3" t="s">
        <v>21</v>
      </c>
      <c r="C21" s="13"/>
    </row>
    <row r="22" spans="1:4" ht="18" customHeight="1" x14ac:dyDescent="0.2">
      <c r="A22" s="2">
        <v>1190</v>
      </c>
      <c r="B22" s="3" t="s">
        <v>22</v>
      </c>
      <c r="C22" s="13">
        <f>30000+3600</f>
        <v>33600</v>
      </c>
    </row>
    <row r="23" spans="1:4" ht="18" customHeight="1" x14ac:dyDescent="0.2">
      <c r="A23" s="5">
        <v>1199</v>
      </c>
      <c r="B23" s="6" t="s">
        <v>23</v>
      </c>
      <c r="C23" s="13"/>
    </row>
    <row r="24" spans="1:4" ht="18" customHeight="1" x14ac:dyDescent="0.2">
      <c r="A24" s="8">
        <v>120</v>
      </c>
      <c r="B24" s="9" t="s">
        <v>24</v>
      </c>
      <c r="C24" s="13">
        <v>680000</v>
      </c>
      <c r="D24" s="17">
        <f>SUM(C25:C29)</f>
        <v>680000</v>
      </c>
    </row>
    <row r="25" spans="1:4" ht="18" customHeight="1" x14ac:dyDescent="0.2">
      <c r="A25" s="2">
        <v>1200</v>
      </c>
      <c r="B25" s="3" t="s">
        <v>25</v>
      </c>
      <c r="C25" s="13">
        <v>400000</v>
      </c>
    </row>
    <row r="26" spans="1:4" ht="18" customHeight="1" x14ac:dyDescent="0.2">
      <c r="A26" s="2">
        <v>1250</v>
      </c>
      <c r="B26" s="3" t="s">
        <v>26</v>
      </c>
      <c r="C26" s="13"/>
    </row>
    <row r="27" spans="1:4" ht="18" customHeight="1" x14ac:dyDescent="0.2">
      <c r="A27" s="2">
        <v>1260</v>
      </c>
      <c r="B27" s="3" t="s">
        <v>27</v>
      </c>
      <c r="C27" s="13"/>
    </row>
    <row r="28" spans="1:4" ht="18" customHeight="1" x14ac:dyDescent="0.2">
      <c r="A28" s="2">
        <v>1270</v>
      </c>
      <c r="B28" s="3" t="s">
        <v>28</v>
      </c>
      <c r="C28" s="13">
        <v>180000</v>
      </c>
    </row>
    <row r="29" spans="1:4" ht="18" customHeight="1" x14ac:dyDescent="0.2">
      <c r="A29" s="5">
        <v>1280</v>
      </c>
      <c r="B29" s="6" t="s">
        <v>29</v>
      </c>
      <c r="C29" s="13">
        <v>100000</v>
      </c>
    </row>
    <row r="30" spans="1:4" ht="18" customHeight="1" x14ac:dyDescent="0.2">
      <c r="A30" s="8">
        <v>130</v>
      </c>
      <c r="B30" s="9" t="s">
        <v>30</v>
      </c>
      <c r="C30" s="13">
        <v>45000</v>
      </c>
      <c r="D30" s="17">
        <f>SUM(C31)</f>
        <v>45000</v>
      </c>
    </row>
    <row r="31" spans="1:4" ht="18" customHeight="1" x14ac:dyDescent="0.2">
      <c r="A31" s="2">
        <v>1300</v>
      </c>
      <c r="B31" s="3" t="s">
        <v>31</v>
      </c>
      <c r="C31" s="13">
        <v>45000</v>
      </c>
    </row>
    <row r="32" spans="1:4" ht="18" customHeight="1" x14ac:dyDescent="0.2">
      <c r="A32" s="21">
        <v>14</v>
      </c>
      <c r="B32" s="21" t="s">
        <v>32</v>
      </c>
      <c r="C32" s="13"/>
    </row>
    <row r="33" spans="1:4" ht="18" customHeight="1" x14ac:dyDescent="0.2">
      <c r="A33" s="8">
        <v>140</v>
      </c>
      <c r="B33" s="9" t="s">
        <v>33</v>
      </c>
      <c r="C33" s="13">
        <v>197000</v>
      </c>
      <c r="D33" s="17">
        <f>SUM(C34:C38)</f>
        <v>197000</v>
      </c>
    </row>
    <row r="34" spans="1:4" ht="18" customHeight="1" x14ac:dyDescent="0.2">
      <c r="A34" s="2">
        <v>1400</v>
      </c>
      <c r="B34" s="3" t="s">
        <v>34</v>
      </c>
      <c r="C34" s="13">
        <v>157000</v>
      </c>
    </row>
    <row r="35" spans="1:4" ht="18" customHeight="1" x14ac:dyDescent="0.2">
      <c r="A35" s="2">
        <v>1409</v>
      </c>
      <c r="B35" s="3" t="s">
        <v>35</v>
      </c>
      <c r="C35" s="13"/>
    </row>
    <row r="36" spans="1:4" ht="18" customHeight="1" x14ac:dyDescent="0.2">
      <c r="A36" s="2">
        <v>1440</v>
      </c>
      <c r="B36" s="3" t="s">
        <v>36</v>
      </c>
      <c r="C36" s="13">
        <v>40000</v>
      </c>
    </row>
    <row r="37" spans="1:4" ht="18" customHeight="1" x14ac:dyDescent="0.2">
      <c r="A37" s="2">
        <v>1441</v>
      </c>
      <c r="B37" s="3" t="s">
        <v>37</v>
      </c>
      <c r="C37" s="13"/>
    </row>
    <row r="38" spans="1:4" ht="18" customHeight="1" x14ac:dyDescent="0.2">
      <c r="A38" s="5">
        <v>1449</v>
      </c>
      <c r="B38" s="6" t="s">
        <v>38</v>
      </c>
      <c r="C38" s="13"/>
    </row>
    <row r="39" spans="1:4" ht="18" customHeight="1" x14ac:dyDescent="0.2">
      <c r="A39" s="8">
        <v>148</v>
      </c>
      <c r="B39" s="9" t="s">
        <v>39</v>
      </c>
      <c r="C39" s="13">
        <v>180000</v>
      </c>
      <c r="D39" s="17">
        <f>SUM(C40)</f>
        <v>180000</v>
      </c>
    </row>
    <row r="40" spans="1:4" ht="18" customHeight="1" x14ac:dyDescent="0.2">
      <c r="A40" s="2">
        <v>1480</v>
      </c>
      <c r="B40" s="3" t="s">
        <v>40</v>
      </c>
      <c r="C40" s="13">
        <v>180000</v>
      </c>
    </row>
    <row r="41" spans="1:4" ht="18" customHeight="1" x14ac:dyDescent="0.2">
      <c r="A41" s="5">
        <v>1489</v>
      </c>
      <c r="B41" s="6" t="s">
        <v>41</v>
      </c>
      <c r="C41" s="13"/>
    </row>
    <row r="42" spans="1:4" ht="18" customHeight="1" x14ac:dyDescent="0.2">
      <c r="A42" s="8">
        <v>150</v>
      </c>
      <c r="B42" s="9" t="s">
        <v>42</v>
      </c>
      <c r="C42" s="13">
        <v>113000</v>
      </c>
      <c r="D42" s="17">
        <f>SUM(C43:C52)</f>
        <v>113000</v>
      </c>
    </row>
    <row r="43" spans="1:4" ht="18" customHeight="1" x14ac:dyDescent="0.2">
      <c r="A43" s="2">
        <v>1500</v>
      </c>
      <c r="B43" s="3" t="s">
        <v>43</v>
      </c>
      <c r="C43" s="13">
        <v>37000</v>
      </c>
    </row>
    <row r="44" spans="1:4" ht="18" customHeight="1" x14ac:dyDescent="0.2">
      <c r="A44" s="2">
        <v>1509</v>
      </c>
      <c r="B44" s="3" t="s">
        <v>44</v>
      </c>
      <c r="C44" s="13"/>
    </row>
    <row r="45" spans="1:4" ht="18" customHeight="1" x14ac:dyDescent="0.2">
      <c r="A45" s="2">
        <v>1510</v>
      </c>
      <c r="B45" s="3" t="s">
        <v>45</v>
      </c>
      <c r="C45" s="13">
        <v>23000</v>
      </c>
    </row>
    <row r="46" spans="1:4" ht="18" customHeight="1" x14ac:dyDescent="0.2">
      <c r="A46" s="2">
        <v>1519</v>
      </c>
      <c r="B46" s="3" t="s">
        <v>46</v>
      </c>
      <c r="C46" s="13"/>
    </row>
    <row r="47" spans="1:4" ht="18" customHeight="1" x14ac:dyDescent="0.2">
      <c r="A47" s="2">
        <v>1520</v>
      </c>
      <c r="B47" s="3" t="s">
        <v>47</v>
      </c>
      <c r="C47" s="13">
        <v>8000</v>
      </c>
    </row>
    <row r="48" spans="1:4" ht="18" customHeight="1" x14ac:dyDescent="0.2">
      <c r="A48" s="2">
        <v>1529</v>
      </c>
      <c r="B48" s="3" t="s">
        <v>48</v>
      </c>
      <c r="C48" s="13"/>
    </row>
    <row r="49" spans="1:4" ht="18" customHeight="1" x14ac:dyDescent="0.2">
      <c r="A49" s="2">
        <v>1530</v>
      </c>
      <c r="B49" s="3" t="s">
        <v>49</v>
      </c>
      <c r="C49" s="13">
        <v>45000</v>
      </c>
    </row>
    <row r="50" spans="1:4" ht="18" customHeight="1" x14ac:dyDescent="0.2">
      <c r="A50" s="2">
        <v>1539</v>
      </c>
      <c r="B50" s="3" t="s">
        <v>50</v>
      </c>
      <c r="C50" s="13"/>
    </row>
    <row r="51" spans="1:4" ht="18" customHeight="1" x14ac:dyDescent="0.2">
      <c r="A51" s="2">
        <v>1590</v>
      </c>
      <c r="B51" s="3" t="s">
        <v>51</v>
      </c>
      <c r="C51" s="13"/>
    </row>
    <row r="52" spans="1:4" ht="18" customHeight="1" x14ac:dyDescent="0.2">
      <c r="A52" s="5">
        <v>1599</v>
      </c>
      <c r="B52" s="11" t="s">
        <v>52</v>
      </c>
      <c r="C52" s="13"/>
    </row>
    <row r="53" spans="1:4" ht="18" customHeight="1" x14ac:dyDescent="0.2">
      <c r="A53" s="8">
        <v>160</v>
      </c>
      <c r="B53" s="9" t="s">
        <v>53</v>
      </c>
      <c r="C53" s="13">
        <v>3500000</v>
      </c>
      <c r="D53" s="17">
        <f>SUM(C54)</f>
        <v>3500000</v>
      </c>
    </row>
    <row r="54" spans="1:4" ht="18" customHeight="1" x14ac:dyDescent="0.2">
      <c r="A54" s="2">
        <v>1600</v>
      </c>
      <c r="B54" s="3" t="s">
        <v>54</v>
      </c>
      <c r="C54" s="13">
        <f>1200000+2300000</f>
        <v>3500000</v>
      </c>
    </row>
    <row r="55" spans="1:4" ht="18" customHeight="1" x14ac:dyDescent="0.2">
      <c r="A55" s="5">
        <v>1609</v>
      </c>
      <c r="B55" s="6" t="s">
        <v>55</v>
      </c>
      <c r="C55" s="13"/>
    </row>
    <row r="56" spans="1:4" ht="18" customHeight="1" x14ac:dyDescent="0.2">
      <c r="A56" s="8">
        <v>170</v>
      </c>
      <c r="B56" s="9" t="s">
        <v>56</v>
      </c>
      <c r="C56" s="13"/>
      <c r="D56" s="17">
        <f>SUM(C57:C60)</f>
        <v>0</v>
      </c>
    </row>
    <row r="57" spans="1:4" ht="18" customHeight="1" x14ac:dyDescent="0.2">
      <c r="A57" s="2">
        <v>1700</v>
      </c>
      <c r="B57" s="3" t="s">
        <v>57</v>
      </c>
      <c r="C57" s="13"/>
    </row>
    <row r="58" spans="1:4" ht="18" customHeight="1" x14ac:dyDescent="0.2">
      <c r="A58" s="2">
        <v>1709</v>
      </c>
      <c r="B58" s="3" t="s">
        <v>58</v>
      </c>
      <c r="C58" s="13"/>
    </row>
    <row r="59" spans="1:4" ht="18" customHeight="1" x14ac:dyDescent="0.2">
      <c r="A59" s="2">
        <v>1770</v>
      </c>
      <c r="B59" s="3" t="s">
        <v>59</v>
      </c>
      <c r="C59" s="13"/>
    </row>
    <row r="60" spans="1:4" ht="18" customHeight="1" x14ac:dyDescent="0.2">
      <c r="A60" s="5">
        <v>1779</v>
      </c>
      <c r="B60" s="6" t="s">
        <v>60</v>
      </c>
      <c r="C60" s="13"/>
    </row>
    <row r="61" spans="1:4" ht="18" customHeight="1" x14ac:dyDescent="0.2">
      <c r="A61" s="8">
        <v>180</v>
      </c>
      <c r="B61" s="9" t="s">
        <v>61</v>
      </c>
      <c r="C61" s="13"/>
      <c r="D61" s="17">
        <f>SUM(C62)</f>
        <v>0</v>
      </c>
    </row>
    <row r="62" spans="1:4" ht="18" customHeight="1" x14ac:dyDescent="0.2">
      <c r="A62" s="2">
        <v>1850</v>
      </c>
      <c r="B62" s="10" t="s">
        <v>62</v>
      </c>
      <c r="C62" s="13"/>
    </row>
    <row r="63" spans="1:4" ht="18" customHeight="1" x14ac:dyDescent="0.2">
      <c r="A63" s="20">
        <v>2</v>
      </c>
      <c r="B63" s="20" t="s">
        <v>63</v>
      </c>
      <c r="C63" s="12">
        <v>5874098</v>
      </c>
      <c r="D63" s="13">
        <f>D64+D84+D95</f>
        <v>5874098</v>
      </c>
    </row>
    <row r="64" spans="1:4" ht="18" customHeight="1" x14ac:dyDescent="0.2">
      <c r="A64" s="21">
        <v>20</v>
      </c>
      <c r="B64" s="21" t="s">
        <v>64</v>
      </c>
      <c r="C64" s="12">
        <v>841200</v>
      </c>
      <c r="D64" s="16">
        <f>SUM(D65+D68+D72+D81)</f>
        <v>841200</v>
      </c>
    </row>
    <row r="65" spans="1:6" ht="18" customHeight="1" x14ac:dyDescent="0.2">
      <c r="A65" s="8">
        <v>200</v>
      </c>
      <c r="B65" s="9" t="s">
        <v>65</v>
      </c>
      <c r="C65" s="15">
        <v>505000</v>
      </c>
      <c r="D65" s="18">
        <f>SUM(C66:C67)</f>
        <v>505000</v>
      </c>
      <c r="F65" s="19" t="s">
        <v>66</v>
      </c>
    </row>
    <row r="66" spans="1:6" ht="18" customHeight="1" x14ac:dyDescent="0.2">
      <c r="A66" s="2">
        <v>2000</v>
      </c>
      <c r="B66" s="3" t="s">
        <v>67</v>
      </c>
      <c r="C66" s="15">
        <f>350000+80000+35000</f>
        <v>465000</v>
      </c>
      <c r="D66" s="3"/>
    </row>
    <row r="67" spans="1:6" ht="18" customHeight="1" x14ac:dyDescent="0.2">
      <c r="A67" s="5">
        <v>2030</v>
      </c>
      <c r="B67" s="6" t="s">
        <v>68</v>
      </c>
      <c r="C67" s="15">
        <v>40000</v>
      </c>
      <c r="D67" s="3"/>
    </row>
    <row r="68" spans="1:6" ht="18" customHeight="1" x14ac:dyDescent="0.2">
      <c r="A68" s="8">
        <v>210</v>
      </c>
      <c r="B68" s="9" t="s">
        <v>69</v>
      </c>
      <c r="C68" s="15">
        <v>170000</v>
      </c>
      <c r="D68" s="18">
        <f>SUM(C69:C71)</f>
        <v>170000</v>
      </c>
    </row>
    <row r="69" spans="1:6" ht="18" customHeight="1" x14ac:dyDescent="0.2">
      <c r="A69" s="2">
        <v>2100</v>
      </c>
      <c r="B69" s="3" t="s">
        <v>70</v>
      </c>
      <c r="C69" s="15">
        <f>120000+50000</f>
        <v>170000</v>
      </c>
      <c r="D69" s="3"/>
    </row>
    <row r="70" spans="1:6" ht="18" customHeight="1" x14ac:dyDescent="0.2">
      <c r="A70" s="2">
        <v>2120</v>
      </c>
      <c r="B70" s="3" t="s">
        <v>71</v>
      </c>
      <c r="C70" s="15"/>
      <c r="D70" s="3"/>
    </row>
    <row r="71" spans="1:6" ht="18" customHeight="1" x14ac:dyDescent="0.2">
      <c r="A71" s="5">
        <v>2140</v>
      </c>
      <c r="B71" s="6" t="s">
        <v>72</v>
      </c>
      <c r="C71" s="15"/>
      <c r="D71" s="3"/>
    </row>
    <row r="72" spans="1:6" ht="18" customHeight="1" x14ac:dyDescent="0.2">
      <c r="A72" s="8">
        <v>220</v>
      </c>
      <c r="B72" s="9" t="s">
        <v>73</v>
      </c>
      <c r="C72" s="15">
        <v>61200</v>
      </c>
      <c r="D72" s="18">
        <f>SUM(C73:C80)</f>
        <v>61200</v>
      </c>
    </row>
    <row r="73" spans="1:6" ht="18" customHeight="1" x14ac:dyDescent="0.2">
      <c r="A73" s="2">
        <v>2200</v>
      </c>
      <c r="B73" s="3" t="s">
        <v>74</v>
      </c>
      <c r="C73" s="15"/>
      <c r="D73" s="3"/>
    </row>
    <row r="74" spans="1:6" ht="18" customHeight="1" x14ac:dyDescent="0.2">
      <c r="A74" s="2">
        <v>2201</v>
      </c>
      <c r="B74" s="3" t="s">
        <v>75</v>
      </c>
      <c r="C74" s="15"/>
      <c r="D74" s="3"/>
    </row>
    <row r="75" spans="1:6" ht="18" customHeight="1" x14ac:dyDescent="0.2">
      <c r="A75" s="2">
        <v>2206</v>
      </c>
      <c r="B75" s="3" t="s">
        <v>76</v>
      </c>
      <c r="C75" s="15"/>
      <c r="D75" s="3"/>
    </row>
    <row r="76" spans="1:6" ht="18" customHeight="1" x14ac:dyDescent="0.2">
      <c r="A76" s="2">
        <v>2208</v>
      </c>
      <c r="B76" s="3" t="s">
        <v>77</v>
      </c>
      <c r="C76" s="15"/>
      <c r="D76" s="3"/>
    </row>
    <row r="77" spans="1:6" ht="18" customHeight="1" x14ac:dyDescent="0.2">
      <c r="A77" s="2">
        <v>2209</v>
      </c>
      <c r="B77" s="3" t="s">
        <v>20</v>
      </c>
      <c r="C77" s="15"/>
      <c r="D77" s="3"/>
    </row>
    <row r="78" spans="1:6" ht="18" customHeight="1" x14ac:dyDescent="0.2">
      <c r="A78" s="2">
        <v>2210</v>
      </c>
      <c r="B78" s="3" t="s">
        <v>78</v>
      </c>
      <c r="C78" s="15">
        <v>24000</v>
      </c>
      <c r="D78" s="3"/>
    </row>
    <row r="79" spans="1:6" ht="18" customHeight="1" x14ac:dyDescent="0.2">
      <c r="A79" s="2">
        <v>2269</v>
      </c>
      <c r="B79" s="3" t="s">
        <v>79</v>
      </c>
      <c r="C79" s="15"/>
      <c r="D79" s="3"/>
    </row>
    <row r="80" spans="1:6" ht="18" customHeight="1" x14ac:dyDescent="0.2">
      <c r="A80" s="5">
        <v>2270</v>
      </c>
      <c r="B80" s="6" t="s">
        <v>80</v>
      </c>
      <c r="C80" s="15">
        <v>37200</v>
      </c>
      <c r="D80" s="3"/>
    </row>
    <row r="81" spans="1:4" ht="18" customHeight="1" x14ac:dyDescent="0.2">
      <c r="A81" s="8">
        <v>230</v>
      </c>
      <c r="B81" s="9" t="s">
        <v>81</v>
      </c>
      <c r="C81" s="15">
        <v>105000</v>
      </c>
      <c r="D81" s="18">
        <f>SUM(C82:C83)</f>
        <v>105000</v>
      </c>
    </row>
    <row r="82" spans="1:4" ht="18" customHeight="1" x14ac:dyDescent="0.2">
      <c r="A82" s="2">
        <v>2300</v>
      </c>
      <c r="B82" s="3" t="s">
        <v>82</v>
      </c>
      <c r="C82" s="15">
        <v>105000</v>
      </c>
      <c r="D82" s="3"/>
    </row>
    <row r="83" spans="1:4" ht="18" customHeight="1" x14ac:dyDescent="0.2">
      <c r="A83" s="2">
        <v>2330</v>
      </c>
      <c r="B83" s="3" t="s">
        <v>83</v>
      </c>
      <c r="C83" s="15"/>
      <c r="D83" s="3"/>
    </row>
    <row r="84" spans="1:4" ht="18" customHeight="1" x14ac:dyDescent="0.2">
      <c r="A84" s="21">
        <v>24</v>
      </c>
      <c r="B84" s="21" t="s">
        <v>84</v>
      </c>
      <c r="C84" s="13">
        <v>2790000</v>
      </c>
      <c r="D84" s="17">
        <f>D85+D91+D93</f>
        <v>2790000</v>
      </c>
    </row>
    <row r="85" spans="1:4" ht="18" customHeight="1" x14ac:dyDescent="0.2">
      <c r="A85" s="8">
        <v>240</v>
      </c>
      <c r="B85" s="9" t="s">
        <v>85</v>
      </c>
      <c r="C85" s="13">
        <v>2650000</v>
      </c>
      <c r="D85" s="18">
        <f>SUM(C86:C90)</f>
        <v>2650000</v>
      </c>
    </row>
    <row r="86" spans="1:4" ht="18" customHeight="1" x14ac:dyDescent="0.2">
      <c r="A86" s="2">
        <v>2400</v>
      </c>
      <c r="B86" s="3" t="s">
        <v>70</v>
      </c>
      <c r="C86" s="15">
        <v>400000</v>
      </c>
      <c r="D86" s="3"/>
    </row>
    <row r="87" spans="1:4" ht="18" customHeight="1" x14ac:dyDescent="0.2">
      <c r="A87" s="2">
        <v>2420</v>
      </c>
      <c r="B87" s="3" t="s">
        <v>71</v>
      </c>
      <c r="C87" s="15"/>
      <c r="D87" s="3"/>
    </row>
    <row r="88" spans="1:4" ht="18" customHeight="1" x14ac:dyDescent="0.2">
      <c r="A88" s="2">
        <v>2430</v>
      </c>
      <c r="B88" s="3" t="s">
        <v>86</v>
      </c>
      <c r="C88" s="15"/>
      <c r="D88" s="3"/>
    </row>
    <row r="89" spans="1:4" ht="18" customHeight="1" x14ac:dyDescent="0.2">
      <c r="A89" s="2">
        <v>2450</v>
      </c>
      <c r="B89" s="3" t="s">
        <v>36</v>
      </c>
      <c r="C89" s="15">
        <v>50000</v>
      </c>
      <c r="D89" s="3"/>
    </row>
    <row r="90" spans="1:4" ht="18" customHeight="1" x14ac:dyDescent="0.2">
      <c r="A90" s="5">
        <v>2451</v>
      </c>
      <c r="B90" s="6" t="s">
        <v>37</v>
      </c>
      <c r="C90" s="15">
        <v>2200000</v>
      </c>
      <c r="D90" s="3"/>
    </row>
    <row r="91" spans="1:4" ht="18" customHeight="1" x14ac:dyDescent="0.2">
      <c r="A91" s="8">
        <v>250</v>
      </c>
      <c r="B91" s="9" t="s">
        <v>87</v>
      </c>
      <c r="C91" s="15"/>
      <c r="D91" s="18">
        <f>SUM(C92)</f>
        <v>0</v>
      </c>
    </row>
    <row r="92" spans="1:4" ht="18" customHeight="1" x14ac:dyDescent="0.2">
      <c r="A92" s="5">
        <v>2500</v>
      </c>
      <c r="B92" s="6" t="s">
        <v>88</v>
      </c>
      <c r="C92" s="15"/>
      <c r="D92" s="3"/>
    </row>
    <row r="93" spans="1:4" ht="18" customHeight="1" x14ac:dyDescent="0.2">
      <c r="A93" s="8">
        <v>260</v>
      </c>
      <c r="B93" s="9" t="s">
        <v>89</v>
      </c>
      <c r="C93" s="15">
        <v>140000</v>
      </c>
      <c r="D93" s="18">
        <f>SUM(C94)</f>
        <v>140000</v>
      </c>
    </row>
    <row r="94" spans="1:4" ht="18" customHeight="1" x14ac:dyDescent="0.2">
      <c r="A94" s="2">
        <v>2600</v>
      </c>
      <c r="B94" s="3" t="s">
        <v>90</v>
      </c>
      <c r="C94" s="15">
        <v>140000</v>
      </c>
      <c r="D94" s="3"/>
    </row>
    <row r="95" spans="1:4" ht="18" customHeight="1" x14ac:dyDescent="0.2">
      <c r="A95" s="21">
        <v>28</v>
      </c>
      <c r="B95" s="21" t="s">
        <v>91</v>
      </c>
      <c r="C95" s="12">
        <v>2242898</v>
      </c>
      <c r="D95" s="13">
        <f>D96+D98</f>
        <v>2242898</v>
      </c>
    </row>
    <row r="96" spans="1:4" ht="18" customHeight="1" x14ac:dyDescent="0.2">
      <c r="A96" s="8">
        <v>280</v>
      </c>
      <c r="B96" s="9" t="s">
        <v>92</v>
      </c>
      <c r="C96" s="15">
        <v>100000</v>
      </c>
      <c r="D96" s="18">
        <f>SUM(C97)</f>
        <v>100000</v>
      </c>
    </row>
    <row r="97" spans="1:4" ht="18" customHeight="1" x14ac:dyDescent="0.2">
      <c r="A97" s="5">
        <v>2800</v>
      </c>
      <c r="B97" s="6" t="s">
        <v>93</v>
      </c>
      <c r="C97" s="15">
        <v>100000</v>
      </c>
      <c r="D97" s="3"/>
    </row>
    <row r="98" spans="1:4" ht="18" customHeight="1" x14ac:dyDescent="0.2">
      <c r="A98" s="8">
        <v>290</v>
      </c>
      <c r="B98" s="9" t="s">
        <v>94</v>
      </c>
      <c r="C98" s="15">
        <v>2142898</v>
      </c>
      <c r="D98" s="18">
        <f>SUM(C99:C105)</f>
        <v>2142898</v>
      </c>
    </row>
    <row r="99" spans="1:4" ht="18" customHeight="1" x14ac:dyDescent="0.2">
      <c r="A99" s="2">
        <v>2900</v>
      </c>
      <c r="B99" s="3" t="s">
        <v>95</v>
      </c>
      <c r="C99" s="15">
        <f>500000+123000</f>
        <v>623000</v>
      </c>
      <c r="D99" s="3"/>
    </row>
    <row r="100" spans="1:4" ht="18" customHeight="1" x14ac:dyDescent="0.2">
      <c r="A100" s="2">
        <v>2950</v>
      </c>
      <c r="B100" s="3" t="s">
        <v>96</v>
      </c>
      <c r="C100" s="15">
        <v>49000</v>
      </c>
      <c r="D100" s="3"/>
    </row>
    <row r="101" spans="1:4" ht="18" customHeight="1" x14ac:dyDescent="0.2">
      <c r="A101" s="2">
        <v>2955</v>
      </c>
      <c r="B101" s="3" t="s">
        <v>97</v>
      </c>
      <c r="C101" s="15"/>
      <c r="D101" s="3"/>
    </row>
    <row r="102" spans="1:4" ht="18" customHeight="1" x14ac:dyDescent="0.2">
      <c r="A102" s="2">
        <v>2960</v>
      </c>
      <c r="B102" s="3" t="s">
        <v>98</v>
      </c>
      <c r="C102" s="15"/>
      <c r="D102" s="3"/>
    </row>
    <row r="103" spans="1:4" ht="18" customHeight="1" x14ac:dyDescent="0.2">
      <c r="A103" s="2">
        <v>2965</v>
      </c>
      <c r="B103" s="3" t="s">
        <v>99</v>
      </c>
      <c r="C103" s="15">
        <v>-23000</v>
      </c>
      <c r="D103" s="3"/>
    </row>
    <row r="104" spans="1:4" ht="18" customHeight="1" x14ac:dyDescent="0.2">
      <c r="A104" s="2">
        <v>2970</v>
      </c>
      <c r="B104" s="3" t="s">
        <v>100</v>
      </c>
      <c r="C104" s="15">
        <v>1270898</v>
      </c>
      <c r="D104" s="3"/>
    </row>
    <row r="105" spans="1:4" ht="18" customHeight="1" x14ac:dyDescent="0.2">
      <c r="A105" s="2">
        <v>2979</v>
      </c>
      <c r="B105" s="3" t="s">
        <v>101</v>
      </c>
      <c r="C105" s="15">
        <v>223000</v>
      </c>
      <c r="D105" s="3"/>
    </row>
    <row r="106" spans="1:4" ht="18" customHeight="1" x14ac:dyDescent="0.2">
      <c r="A106" s="21">
        <v>28</v>
      </c>
      <c r="B106" s="21" t="s">
        <v>102</v>
      </c>
      <c r="C106" s="14"/>
    </row>
    <row r="107" spans="1:4" ht="18" customHeight="1" x14ac:dyDescent="0.2">
      <c r="A107" s="2">
        <v>2800</v>
      </c>
      <c r="B107" s="3" t="s">
        <v>103</v>
      </c>
      <c r="C107" s="15"/>
      <c r="D107" s="3"/>
    </row>
    <row r="108" spans="1:4" ht="18" customHeight="1" x14ac:dyDescent="0.2">
      <c r="A108" s="2">
        <v>2820</v>
      </c>
      <c r="B108" s="3" t="s">
        <v>104</v>
      </c>
      <c r="C108" s="15"/>
      <c r="D108" s="3"/>
    </row>
    <row r="109" spans="1:4" ht="18" customHeight="1" x14ac:dyDescent="0.2">
      <c r="A109" s="2">
        <v>2850</v>
      </c>
      <c r="B109" s="3" t="s">
        <v>105</v>
      </c>
      <c r="C109" s="15"/>
      <c r="D109" s="3"/>
    </row>
    <row r="110" spans="1:4" ht="18" customHeight="1" x14ac:dyDescent="0.2">
      <c r="A110" s="2">
        <v>2891</v>
      </c>
      <c r="B110" s="3" t="s">
        <v>101</v>
      </c>
      <c r="C110" s="15"/>
      <c r="D110" s="3"/>
    </row>
    <row r="111" spans="1:4" ht="18" customHeight="1" x14ac:dyDescent="0.2">
      <c r="A111" s="21">
        <v>28</v>
      </c>
      <c r="B111" s="21" t="s">
        <v>106</v>
      </c>
      <c r="C111" s="14"/>
    </row>
    <row r="112" spans="1:4" ht="18" customHeight="1" x14ac:dyDescent="0.2">
      <c r="A112" s="2">
        <v>2800</v>
      </c>
      <c r="B112" s="3" t="s">
        <v>107</v>
      </c>
      <c r="C112" s="15"/>
      <c r="D112" s="3"/>
    </row>
    <row r="113" spans="1:4" ht="18" customHeight="1" x14ac:dyDescent="0.2">
      <c r="A113" s="2">
        <v>2810</v>
      </c>
      <c r="B113" s="3" t="s">
        <v>108</v>
      </c>
      <c r="C113" s="15"/>
      <c r="D113" s="3"/>
    </row>
    <row r="114" spans="1:4" ht="18" customHeight="1" x14ac:dyDescent="0.2">
      <c r="A114" s="2">
        <v>2820</v>
      </c>
      <c r="B114" s="3" t="s">
        <v>109</v>
      </c>
      <c r="C114" s="15"/>
      <c r="D114" s="3"/>
    </row>
    <row r="115" spans="1:4" ht="18" customHeight="1" x14ac:dyDescent="0.2">
      <c r="A115" s="2">
        <v>2830</v>
      </c>
      <c r="B115" s="3" t="s">
        <v>110</v>
      </c>
      <c r="C115" s="15"/>
      <c r="D115" s="3"/>
    </row>
    <row r="116" spans="1:4" ht="18" customHeight="1" x14ac:dyDescent="0.2">
      <c r="A116" s="2">
        <v>2850</v>
      </c>
      <c r="B116" s="3" t="s">
        <v>111</v>
      </c>
      <c r="C116" s="15"/>
      <c r="D116" s="3"/>
    </row>
    <row r="117" spans="1:4" ht="18" customHeight="1" x14ac:dyDescent="0.2">
      <c r="A117" s="2">
        <v>2860</v>
      </c>
      <c r="B117" s="3" t="s">
        <v>112</v>
      </c>
      <c r="C117" s="15"/>
      <c r="D117" s="3"/>
    </row>
    <row r="118" spans="1:4" ht="18" customHeight="1" x14ac:dyDescent="0.2">
      <c r="A118" s="2">
        <v>2870</v>
      </c>
      <c r="B118" s="3" t="s">
        <v>113</v>
      </c>
      <c r="C118" s="15"/>
      <c r="D118" s="3"/>
    </row>
    <row r="119" spans="1:4" ht="18" customHeight="1" x14ac:dyDescent="0.2">
      <c r="A119" s="2">
        <v>2880</v>
      </c>
      <c r="B119" s="3" t="s">
        <v>114</v>
      </c>
      <c r="C119" s="15"/>
      <c r="D119" s="3"/>
    </row>
    <row r="120" spans="1:4" ht="18" customHeight="1" x14ac:dyDescent="0.2">
      <c r="A120" s="21">
        <v>3</v>
      </c>
      <c r="B120" s="21" t="s">
        <v>115</v>
      </c>
      <c r="C120" s="12">
        <v>8781020</v>
      </c>
      <c r="D120" s="17">
        <f>SUM(C121:C129)</f>
        <v>8781020</v>
      </c>
    </row>
    <row r="121" spans="1:4" ht="18" customHeight="1" x14ac:dyDescent="0.2">
      <c r="A121" s="4">
        <v>3000</v>
      </c>
      <c r="B121" s="1" t="s">
        <v>116</v>
      </c>
      <c r="C121" s="13">
        <v>7169720</v>
      </c>
    </row>
    <row r="122" spans="1:4" ht="18" customHeight="1" x14ac:dyDescent="0.2">
      <c r="A122" s="4">
        <v>3200</v>
      </c>
      <c r="B122" s="1" t="s">
        <v>117</v>
      </c>
      <c r="C122" s="13">
        <v>1050000</v>
      </c>
    </row>
    <row r="123" spans="1:4" ht="18" customHeight="1" x14ac:dyDescent="0.2">
      <c r="A123" s="4">
        <v>3400</v>
      </c>
      <c r="B123" s="1" t="s">
        <v>118</v>
      </c>
      <c r="C123" s="13">
        <v>873000</v>
      </c>
    </row>
    <row r="124" spans="1:4" ht="18" customHeight="1" x14ac:dyDescent="0.2">
      <c r="A124" s="4">
        <v>3600</v>
      </c>
      <c r="B124" s="1" t="s">
        <v>119</v>
      </c>
      <c r="C124" s="13">
        <v>13800</v>
      </c>
    </row>
    <row r="125" spans="1:4" ht="18" customHeight="1" x14ac:dyDescent="0.2">
      <c r="A125" s="4">
        <v>3700</v>
      </c>
      <c r="B125" s="1" t="s">
        <v>120</v>
      </c>
      <c r="C125" s="13"/>
    </row>
    <row r="126" spans="1:4" ht="18" customHeight="1" x14ac:dyDescent="0.2">
      <c r="A126" s="4">
        <v>3710</v>
      </c>
      <c r="B126" s="1" t="s">
        <v>121</v>
      </c>
      <c r="C126" s="13"/>
    </row>
    <row r="127" spans="1:4" ht="18" customHeight="1" x14ac:dyDescent="0.2">
      <c r="A127" s="4">
        <v>3800</v>
      </c>
      <c r="B127" s="1" t="s">
        <v>122</v>
      </c>
      <c r="C127" s="13">
        <f>-2500-3000-273000-37000</f>
        <v>-315500</v>
      </c>
    </row>
    <row r="128" spans="1:4" ht="18" customHeight="1" x14ac:dyDescent="0.2">
      <c r="A128" s="4">
        <v>3805</v>
      </c>
      <c r="B128" s="1" t="s">
        <v>123</v>
      </c>
      <c r="C128" s="13">
        <v>-10000</v>
      </c>
    </row>
    <row r="129" spans="1:4" ht="18" customHeight="1" x14ac:dyDescent="0.2">
      <c r="A129" s="4">
        <v>3809</v>
      </c>
      <c r="B129" s="1" t="s">
        <v>124</v>
      </c>
      <c r="C129" s="13"/>
    </row>
    <row r="130" spans="1:4" ht="18" customHeight="1" x14ac:dyDescent="0.2">
      <c r="A130" s="4">
        <v>3860</v>
      </c>
      <c r="B130" s="1" t="s">
        <v>125</v>
      </c>
      <c r="C130" s="13"/>
      <c r="D130" s="17">
        <f>SUM(C130:C133)</f>
        <v>-50000</v>
      </c>
    </row>
    <row r="131" spans="1:4" ht="18" customHeight="1" x14ac:dyDescent="0.2">
      <c r="A131" s="4">
        <v>3900</v>
      </c>
      <c r="B131" s="1" t="s">
        <v>126</v>
      </c>
      <c r="C131" s="13"/>
    </row>
    <row r="132" spans="1:4" ht="18" customHeight="1" x14ac:dyDescent="0.2">
      <c r="A132" s="4">
        <v>3901</v>
      </c>
      <c r="B132" s="1" t="s">
        <v>127</v>
      </c>
      <c r="C132" s="13">
        <v>-30000</v>
      </c>
    </row>
    <row r="133" spans="1:4" ht="18" customHeight="1" x14ac:dyDescent="0.2">
      <c r="A133" s="4">
        <v>3940</v>
      </c>
      <c r="B133" s="1" t="s">
        <v>128</v>
      </c>
      <c r="C133" s="13">
        <v>-20000</v>
      </c>
    </row>
    <row r="134" spans="1:4" ht="18" customHeight="1" x14ac:dyDescent="0.2">
      <c r="A134" s="21">
        <v>4</v>
      </c>
      <c r="B134" s="21" t="s">
        <v>129</v>
      </c>
      <c r="C134" s="12">
        <v>-4937000</v>
      </c>
      <c r="D134" s="13">
        <f>SUM(C135:C138)</f>
        <v>-4937000</v>
      </c>
    </row>
    <row r="135" spans="1:4" ht="18" customHeight="1" x14ac:dyDescent="0.2">
      <c r="A135" s="4">
        <v>4000</v>
      </c>
      <c r="B135" s="1" t="s">
        <v>130</v>
      </c>
      <c r="C135" s="13">
        <v>-4310000</v>
      </c>
    </row>
    <row r="136" spans="1:4" ht="18" customHeight="1" x14ac:dyDescent="0.2">
      <c r="A136" s="4">
        <v>4200</v>
      </c>
      <c r="B136" s="1" t="s">
        <v>131</v>
      </c>
      <c r="C136" s="13">
        <v>-510000</v>
      </c>
    </row>
    <row r="137" spans="1:4" ht="18" customHeight="1" x14ac:dyDescent="0.2">
      <c r="A137" s="4">
        <v>4400</v>
      </c>
      <c r="B137" s="1" t="s">
        <v>132</v>
      </c>
      <c r="C137" s="13">
        <v>-117000</v>
      </c>
    </row>
    <row r="138" spans="1:4" ht="18" customHeight="1" x14ac:dyDescent="0.2">
      <c r="A138" s="4">
        <v>4500</v>
      </c>
      <c r="B138" s="1" t="s">
        <v>133</v>
      </c>
      <c r="C138" s="13"/>
    </row>
    <row r="139" spans="1:4" ht="18" customHeight="1" x14ac:dyDescent="0.2">
      <c r="A139" s="21">
        <v>5</v>
      </c>
      <c r="B139" s="21" t="s">
        <v>134</v>
      </c>
      <c r="C139" s="12">
        <v>-2520350</v>
      </c>
      <c r="D139" s="17">
        <f>SUM(C140:C143)</f>
        <v>-2520350</v>
      </c>
    </row>
    <row r="140" spans="1:4" ht="18" customHeight="1" x14ac:dyDescent="0.2">
      <c r="A140" s="4">
        <v>5000</v>
      </c>
      <c r="B140" s="1" t="s">
        <v>135</v>
      </c>
      <c r="C140" s="13">
        <f>-1923000+100000</f>
        <v>-1823000</v>
      </c>
    </row>
    <row r="141" spans="1:4" ht="18" customHeight="1" x14ac:dyDescent="0.2">
      <c r="A141" s="4">
        <v>5700</v>
      </c>
      <c r="B141" s="1" t="s">
        <v>136</v>
      </c>
      <c r="C141" s="13">
        <f>-262000-151000-23000-250000</f>
        <v>-686000</v>
      </c>
    </row>
    <row r="142" spans="1:4" ht="18" customHeight="1" x14ac:dyDescent="0.2">
      <c r="A142" s="4">
        <v>5800</v>
      </c>
      <c r="B142" s="1" t="s">
        <v>137</v>
      </c>
      <c r="C142" s="13">
        <f>-3500-5000-2850</f>
        <v>-11350</v>
      </c>
    </row>
    <row r="143" spans="1:4" ht="18" customHeight="1" x14ac:dyDescent="0.2">
      <c r="A143" s="4">
        <v>5900</v>
      </c>
      <c r="B143" s="1" t="s">
        <v>138</v>
      </c>
      <c r="C143" s="13"/>
    </row>
    <row r="144" spans="1:4" ht="18" customHeight="1" x14ac:dyDescent="0.2">
      <c r="A144" s="21">
        <v>6</v>
      </c>
      <c r="B144" s="21" t="s">
        <v>139</v>
      </c>
      <c r="C144" s="12">
        <v>-1067670</v>
      </c>
      <c r="D144" s="17">
        <f>SUM(C145:C158)</f>
        <v>-1067670</v>
      </c>
    </row>
    <row r="145" spans="1:4" ht="18" customHeight="1" x14ac:dyDescent="0.2">
      <c r="A145" s="4">
        <v>6000</v>
      </c>
      <c r="B145" s="1" t="s">
        <v>140</v>
      </c>
      <c r="C145" s="13">
        <v>-12000</v>
      </c>
    </row>
    <row r="146" spans="1:4" ht="18" customHeight="1" x14ac:dyDescent="0.2">
      <c r="A146" s="4">
        <v>6100</v>
      </c>
      <c r="B146" s="1" t="s">
        <v>141</v>
      </c>
      <c r="C146" s="13">
        <v>-115000</v>
      </c>
    </row>
    <row r="147" spans="1:4" ht="18" customHeight="1" x14ac:dyDescent="0.2">
      <c r="A147" s="4">
        <v>6105</v>
      </c>
      <c r="B147" s="1" t="s">
        <v>142</v>
      </c>
      <c r="C147" s="13"/>
    </row>
    <row r="148" spans="1:4" ht="18" customHeight="1" x14ac:dyDescent="0.2">
      <c r="A148" s="4">
        <v>6200</v>
      </c>
      <c r="B148" s="1" t="s">
        <v>143</v>
      </c>
      <c r="C148" s="13">
        <v>-170000</v>
      </c>
    </row>
    <row r="149" spans="1:4" ht="18" customHeight="1" x14ac:dyDescent="0.2">
      <c r="A149" s="4">
        <v>6260</v>
      </c>
      <c r="B149" s="1" t="s">
        <v>144</v>
      </c>
      <c r="C149" s="13"/>
    </row>
    <row r="150" spans="1:4" ht="18" customHeight="1" x14ac:dyDescent="0.2">
      <c r="A150" s="4">
        <v>6300</v>
      </c>
      <c r="B150" s="1" t="s">
        <v>145</v>
      </c>
      <c r="C150" s="13">
        <v>-51000</v>
      </c>
    </row>
    <row r="151" spans="1:4" ht="18" customHeight="1" x14ac:dyDescent="0.2">
      <c r="A151" s="4">
        <v>6400</v>
      </c>
      <c r="B151" s="1" t="s">
        <v>146</v>
      </c>
      <c r="C151" s="13">
        <v>-13000</v>
      </c>
    </row>
    <row r="152" spans="1:4" ht="18" customHeight="1" x14ac:dyDescent="0.2">
      <c r="A152" s="4">
        <v>6500</v>
      </c>
      <c r="B152" s="1" t="s">
        <v>147</v>
      </c>
      <c r="C152" s="13">
        <v>-273000</v>
      </c>
    </row>
    <row r="153" spans="1:4" ht="18" customHeight="1" x14ac:dyDescent="0.2">
      <c r="A153" s="4">
        <v>6570</v>
      </c>
      <c r="B153" s="1" t="s">
        <v>148</v>
      </c>
      <c r="C153" s="13">
        <v>-70000</v>
      </c>
    </row>
    <row r="154" spans="1:4" ht="18" customHeight="1" x14ac:dyDescent="0.2">
      <c r="A154" s="4">
        <v>6600</v>
      </c>
      <c r="B154" s="1" t="s">
        <v>149</v>
      </c>
      <c r="C154" s="13"/>
    </row>
    <row r="155" spans="1:4" ht="18" customHeight="1" x14ac:dyDescent="0.2">
      <c r="A155" s="4">
        <v>6700</v>
      </c>
      <c r="B155" s="1" t="s">
        <v>150</v>
      </c>
      <c r="C155" s="13">
        <v>-3000</v>
      </c>
    </row>
    <row r="156" spans="1:4" ht="18" customHeight="1" x14ac:dyDescent="0.2">
      <c r="A156" s="4">
        <v>6800</v>
      </c>
      <c r="B156" s="1" t="s">
        <v>151</v>
      </c>
      <c r="C156" s="12">
        <f>-5000-11000-500-1800-290000</f>
        <v>-308300</v>
      </c>
    </row>
    <row r="157" spans="1:4" ht="18" customHeight="1" x14ac:dyDescent="0.2">
      <c r="A157" s="4">
        <v>6900</v>
      </c>
      <c r="B157" s="1" t="s">
        <v>152</v>
      </c>
      <c r="C157" s="12">
        <f>-52800-1500</f>
        <v>-54300</v>
      </c>
    </row>
    <row r="158" spans="1:4" ht="18" customHeight="1" x14ac:dyDescent="0.2">
      <c r="A158" s="4">
        <v>6950</v>
      </c>
      <c r="B158" s="1" t="s">
        <v>153</v>
      </c>
      <c r="C158" s="12">
        <f>1100+830</f>
        <v>1930</v>
      </c>
    </row>
    <row r="159" spans="1:4" ht="18" customHeight="1" x14ac:dyDescent="0.2">
      <c r="A159" s="21">
        <v>7</v>
      </c>
      <c r="B159" s="21" t="s">
        <v>154</v>
      </c>
      <c r="C159" s="14">
        <v>80000</v>
      </c>
      <c r="D159" s="17">
        <f>SUM(C160:C163)</f>
        <v>80000</v>
      </c>
    </row>
    <row r="160" spans="1:4" ht="18" customHeight="1" x14ac:dyDescent="0.2">
      <c r="A160" s="4">
        <v>7000</v>
      </c>
      <c r="B160" s="1" t="s">
        <v>155</v>
      </c>
      <c r="C160" s="13"/>
    </row>
    <row r="161" spans="1:4" ht="18" customHeight="1" x14ac:dyDescent="0.2">
      <c r="A161" s="4">
        <v>7010</v>
      </c>
      <c r="B161" s="1" t="s">
        <v>156</v>
      </c>
      <c r="C161" s="13"/>
    </row>
    <row r="162" spans="1:4" ht="18" customHeight="1" x14ac:dyDescent="0.2">
      <c r="A162" s="4">
        <v>7500</v>
      </c>
      <c r="B162" s="1" t="s">
        <v>157</v>
      </c>
      <c r="C162" s="13">
        <v>120000</v>
      </c>
    </row>
    <row r="163" spans="1:4" ht="18" customHeight="1" x14ac:dyDescent="0.2">
      <c r="A163" s="4">
        <v>7510</v>
      </c>
      <c r="B163" s="1" t="s">
        <v>158</v>
      </c>
      <c r="C163" s="13">
        <v>-40000</v>
      </c>
    </row>
    <row r="164" spans="1:4" ht="18" customHeight="1" x14ac:dyDescent="0.2">
      <c r="A164" s="21">
        <v>8</v>
      </c>
      <c r="B164" s="21" t="s">
        <v>159</v>
      </c>
      <c r="C164" s="13">
        <v>-63000</v>
      </c>
      <c r="D164" s="17">
        <f>SUM(C165:C169)</f>
        <v>-63000</v>
      </c>
    </row>
    <row r="165" spans="1:4" ht="18" customHeight="1" x14ac:dyDescent="0.2">
      <c r="A165" s="4">
        <v>8000</v>
      </c>
      <c r="B165" s="1" t="s">
        <v>160</v>
      </c>
      <c r="C165" s="13"/>
    </row>
    <row r="166" spans="1:4" ht="18" customHeight="1" x14ac:dyDescent="0.2">
      <c r="A166" s="4">
        <v>8100</v>
      </c>
      <c r="B166" s="1" t="s">
        <v>161</v>
      </c>
      <c r="C166" s="13"/>
    </row>
    <row r="167" spans="1:4" ht="18" customHeight="1" x14ac:dyDescent="0.2">
      <c r="A167" s="4">
        <v>8500</v>
      </c>
      <c r="B167" s="1" t="s">
        <v>162</v>
      </c>
      <c r="C167" s="13">
        <v>-20000</v>
      </c>
    </row>
    <row r="168" spans="1:4" ht="18" customHeight="1" x14ac:dyDescent="0.2">
      <c r="A168" s="4">
        <v>8510</v>
      </c>
      <c r="B168" s="1" t="s">
        <v>163</v>
      </c>
      <c r="C168" s="13">
        <v>10000</v>
      </c>
    </row>
    <row r="169" spans="1:4" ht="18" customHeight="1" x14ac:dyDescent="0.2">
      <c r="A169" s="4">
        <v>8900</v>
      </c>
      <c r="B169" s="1" t="s">
        <v>164</v>
      </c>
      <c r="C169" s="13">
        <v>-53000</v>
      </c>
    </row>
    <row r="170" spans="1:4" ht="18" customHeight="1" x14ac:dyDescent="0.2">
      <c r="A170" s="21">
        <v>9</v>
      </c>
      <c r="B170" s="21" t="s">
        <v>154</v>
      </c>
      <c r="C170" s="13"/>
    </row>
    <row r="171" spans="1:4" ht="18" customHeight="1" x14ac:dyDescent="0.2">
      <c r="A171" s="4">
        <v>9200</v>
      </c>
      <c r="B171" s="1" t="s">
        <v>165</v>
      </c>
      <c r="C171" s="13">
        <v>223000</v>
      </c>
      <c r="D171" s="16">
        <f>D120+D130+D134+D139+D144+D159+D164</f>
        <v>223000</v>
      </c>
    </row>
    <row r="172" spans="1:4" ht="18" customHeight="1" x14ac:dyDescent="0.2">
      <c r="C172" s="13"/>
    </row>
  </sheetData>
  <pageMargins left="0.7" right="0.7" top="0.75" bottom="0.75" header="0.3" footer="0.3"/>
  <pageSetup paperSize="9" orientation="portrait" r:id="rId1"/>
  <ignoredErrors>
    <ignoredError sqref="D33 D42 D72 D81 D85 D159 D164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3624E8E82D5743A494823609CD0B99" ma:contentTypeVersion="4" ma:contentTypeDescription="Ein neues Dokument erstellen." ma:contentTypeScope="" ma:versionID="2ed8be3bab7d9d9558c4efe33747ee03">
  <xsd:schema xmlns:xsd="http://www.w3.org/2001/XMLSchema" xmlns:xs="http://www.w3.org/2001/XMLSchema" xmlns:p="http://schemas.microsoft.com/office/2006/metadata/properties" xmlns:ns2="b37a568a-68e9-4187-bc77-5842ebb46de7" targetNamespace="http://schemas.microsoft.com/office/2006/metadata/properties" ma:root="true" ma:fieldsID="21e72fb00fc73034cd4fa60adfe65070" ns2:_="">
    <xsd:import namespace="b37a568a-68e9-4187-bc77-5842ebb46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568a-68e9-4187-bc77-5842ebb46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8DD155-3005-4FDB-8269-69AF44FD5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a568a-68e9-4187-bc77-5842ebb46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CAE034-2923-494C-A7DF-533C15BCDB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1B01CA-5D82-4368-8DAB-BD95097A68AC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37a568a-68e9-4187-bc77-5842ebb46de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Schulkontenrahmen.indd</dc:title>
  <dc:subject/>
  <dc:creator>Wenger, Thomas</dc:creator>
  <cp:keywords/>
  <dc:description/>
  <cp:lastModifiedBy>Brugger, Ralph</cp:lastModifiedBy>
  <cp:revision/>
  <dcterms:created xsi:type="dcterms:W3CDTF">2024-11-28T19:43:32Z</dcterms:created>
  <dcterms:modified xsi:type="dcterms:W3CDTF">2025-09-04T20:23:05Z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2024-11-28T00:00:00Z</vt:filetime>
  </property>
  <property fmtid="{D5CDD505-2E9C-101B-9397-08002B2CF9AE}" pid="3" name="Creator">
    <vt:lpwstr>Adobe InDesign 20.0 (Macintosh)</vt:lpwstr>
  </property>
  <property fmtid="{D5CDD505-2E9C-101B-9397-08002B2CF9AE}" pid="4" name="GTS_PDFXVersion">
    <vt:lpwstr>PDF/X-4</vt:lpwstr>
  </property>
  <property fmtid="{D5CDD505-2E9C-101B-9397-08002B2CF9AE}" pid="5" name="LastSaved">
    <vt:filetime>2024-11-28T00:00:00Z</vt:filetime>
  </property>
  <property fmtid="{D5CDD505-2E9C-101B-9397-08002B2CF9AE}" pid="6" name="Producer">
    <vt:lpwstr>Adobe PDF Library 17.0</vt:lpwstr>
  </property>
  <property fmtid="{D5CDD505-2E9C-101B-9397-08002B2CF9AE}" pid="7" name="ContentTypeId">
    <vt:lpwstr>0x010100033624E8E82D5743A494823609CD0B99</vt:lpwstr>
  </property>
  <property fmtid="{D5CDD505-2E9C-101B-9397-08002B2CF9AE}" pid="8" name="MSIP_Label_973aa139-d4e4-48c7-b48d-6bae14aec211_Enabled">
    <vt:lpwstr>true</vt:lpwstr>
  </property>
  <property fmtid="{D5CDD505-2E9C-101B-9397-08002B2CF9AE}" pid="9" name="MSIP_Label_973aa139-d4e4-48c7-b48d-6bae14aec211_SetDate">
    <vt:lpwstr>2025-09-04T11:58:26Z</vt:lpwstr>
  </property>
  <property fmtid="{D5CDD505-2E9C-101B-9397-08002B2CF9AE}" pid="10" name="MSIP_Label_973aa139-d4e4-48c7-b48d-6bae14aec211_Method">
    <vt:lpwstr>Privileged</vt:lpwstr>
  </property>
  <property fmtid="{D5CDD505-2E9C-101B-9397-08002B2CF9AE}" pid="11" name="MSIP_Label_973aa139-d4e4-48c7-b48d-6bae14aec211_Name">
    <vt:lpwstr>Conf-MustNotLeave</vt:lpwstr>
  </property>
  <property fmtid="{D5CDD505-2E9C-101B-9397-08002B2CF9AE}" pid="12" name="MSIP_Label_973aa139-d4e4-48c7-b48d-6bae14aec211_SiteId">
    <vt:lpwstr>fb6ea403-7cf1-4905-810a-fe5547e98204</vt:lpwstr>
  </property>
  <property fmtid="{D5CDD505-2E9C-101B-9397-08002B2CF9AE}" pid="13" name="MSIP_Label_973aa139-d4e4-48c7-b48d-6bae14aec211_ActionId">
    <vt:lpwstr>06c1f347-dd3e-41ad-b18c-d48963566e6e</vt:lpwstr>
  </property>
  <property fmtid="{D5CDD505-2E9C-101B-9397-08002B2CF9AE}" pid="14" name="MSIP_Label_973aa139-d4e4-48c7-b48d-6bae14aec211_ContentBits">
    <vt:lpwstr>0</vt:lpwstr>
  </property>
</Properties>
</file>