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xr:revisionPtr revIDLastSave="0" documentId="8_{4F45A7DB-BC36-4BFD-92C4-85D3F211E154}" xr6:coauthVersionLast="45" xr6:coauthVersionMax="45" xr10:uidLastSave="{00000000-0000-0000-0000-000000000000}"/>
  <bookViews>
    <workbookView xWindow="1860" yWindow="1860" windowWidth="21600" windowHeight="11175" tabRatio="905" xr2:uid="{00000000-000D-0000-FFFF-FFFF00000000}"/>
  </bookViews>
  <sheets>
    <sheet name="Key for studies dataset 1" sheetId="5" r:id="rId1"/>
    <sheet name="Intervention parameters" sheetId="10" r:id="rId2"/>
    <sheet name="All data for GLMMs" sheetId="9" r:id="rId3"/>
    <sheet name="Country_level_phi_estimates" sheetId="1" r:id="rId4"/>
    <sheet name="Human indoor times" sheetId="2" r:id="rId5"/>
    <sheet name="Human in bed times" sheetId="3" r:id="rId6"/>
    <sheet name="Mosquitoes indoors" sheetId="11" r:id="rId7"/>
    <sheet name="Bayes_MAP_phi_data" sheetId="13" r:id="rId8"/>
    <sheet name="Mosquitoes outdoors"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0" i="5" l="1"/>
  <c r="H129" i="5"/>
  <c r="H128" i="5"/>
  <c r="H127" i="5"/>
  <c r="H114" i="5"/>
  <c r="H113" i="5"/>
  <c r="H112" i="5"/>
  <c r="H111" i="5"/>
  <c r="H110" i="5"/>
  <c r="H109" i="5"/>
  <c r="H108" i="5"/>
  <c r="H107" i="5"/>
  <c r="H106" i="5"/>
  <c r="H105" i="5"/>
  <c r="H104" i="5"/>
  <c r="H103" i="5"/>
  <c r="H102" i="5"/>
  <c r="H65" i="5"/>
  <c r="H50" i="5"/>
  <c r="H49" i="5"/>
  <c r="H48" i="5"/>
  <c r="J121" i="5" l="1"/>
  <c r="J120" i="5"/>
  <c r="J119" i="5"/>
  <c r="J41" i="5"/>
  <c r="J40" i="5"/>
  <c r="H59" i="1" l="1"/>
</calcChain>
</file>

<file path=xl/sharedStrings.xml><?xml version="1.0" encoding="utf-8"?>
<sst xmlns="http://schemas.openxmlformats.org/spreadsheetml/2006/main" count="2807" uniqueCount="495">
  <si>
    <t>Year</t>
  </si>
  <si>
    <t>Country</t>
  </si>
  <si>
    <t>Site</t>
  </si>
  <si>
    <t>species</t>
  </si>
  <si>
    <t>phi_I</t>
  </si>
  <si>
    <t>phi_B</t>
  </si>
  <si>
    <t>deltamethrin</t>
  </si>
  <si>
    <t>bendiocarb</t>
  </si>
  <si>
    <t>Benin</t>
  </si>
  <si>
    <t>Pehunco</t>
  </si>
  <si>
    <t>An_gambiae_sl</t>
  </si>
  <si>
    <t>Tanguieta</t>
  </si>
  <si>
    <t>Materi</t>
  </si>
  <si>
    <t>Natitingou</t>
  </si>
  <si>
    <t>Kouande</t>
  </si>
  <si>
    <t>Copargo</t>
  </si>
  <si>
    <t>Ghana</t>
  </si>
  <si>
    <t>alphacypermethrin1</t>
  </si>
  <si>
    <t>alphacypermethrin2</t>
  </si>
  <si>
    <t>Bunkpurugu-Yunyoo District</t>
  </si>
  <si>
    <t>Savelugu Nanton District</t>
  </si>
  <si>
    <t>Tolon/Kumbungu District</t>
  </si>
  <si>
    <t>Tamale Metropolis District</t>
  </si>
  <si>
    <t>sprayed/control</t>
  </si>
  <si>
    <t>spray</t>
  </si>
  <si>
    <t>control</t>
  </si>
  <si>
    <t>Madagascar</t>
  </si>
  <si>
    <t>permethrin</t>
  </si>
  <si>
    <t>Koulikoro</t>
  </si>
  <si>
    <t>Kati</t>
  </si>
  <si>
    <t>Bla</t>
  </si>
  <si>
    <t>Segou</t>
  </si>
  <si>
    <t>Mali</t>
  </si>
  <si>
    <t>Actellic 300CS</t>
  </si>
  <si>
    <t>Baraoueli</t>
  </si>
  <si>
    <t>no longer spray</t>
  </si>
  <si>
    <t>Mocuba</t>
  </si>
  <si>
    <t>An_funestus</t>
  </si>
  <si>
    <t>2013-2015</t>
  </si>
  <si>
    <t>Morrumbala</t>
  </si>
  <si>
    <t>MaganjaDaCosta</t>
  </si>
  <si>
    <t>An_gambiae</t>
  </si>
  <si>
    <t>Mozambique</t>
  </si>
  <si>
    <t>Nigeria</t>
  </si>
  <si>
    <t>EnuguState</t>
  </si>
  <si>
    <t>Plateau</t>
  </si>
  <si>
    <t>Rivers</t>
  </si>
  <si>
    <t>Lagos</t>
  </si>
  <si>
    <t>Doma</t>
  </si>
  <si>
    <t>NasarawaEggonLGA</t>
  </si>
  <si>
    <t xml:space="preserve">Sokoto </t>
  </si>
  <si>
    <t>Rwanda</t>
  </si>
  <si>
    <t>Bugesera</t>
  </si>
  <si>
    <t>&lt;0.9</t>
  </si>
  <si>
    <t>Gisagara</t>
  </si>
  <si>
    <t>0.9-0.98</t>
  </si>
  <si>
    <t>Kirehe</t>
  </si>
  <si>
    <t>Nyagatare</t>
  </si>
  <si>
    <t>Ngoma</t>
  </si>
  <si>
    <t>lambdacyhalothrin</t>
  </si>
  <si>
    <t>etofenprox</t>
  </si>
  <si>
    <t>Zimbabwe</t>
  </si>
  <si>
    <t>BurmaValley</t>
  </si>
  <si>
    <t>Imerina Imady</t>
  </si>
  <si>
    <t>Vavatenina</t>
  </si>
  <si>
    <t>Ankafina Tsarafidy</t>
  </si>
  <si>
    <t xml:space="preserve">Bekily </t>
  </si>
  <si>
    <t xml:space="preserve">Vavatenina </t>
  </si>
  <si>
    <t xml:space="preserve">Brickaville, Ambodifaho  </t>
  </si>
  <si>
    <t xml:space="preserve">Toamasina II, Vohitrambato  </t>
  </si>
  <si>
    <t xml:space="preserve">Fenerive Est, Mahambo  </t>
  </si>
  <si>
    <t>Fandriana, Milamaina</t>
  </si>
  <si>
    <t>Fianarantsoa II, Vohimarina</t>
  </si>
  <si>
    <t>WHO or CDC bioassay recorded: if both measures used, the lowest is listed</t>
  </si>
  <si>
    <t>Farafangana, Manambotra Sud</t>
  </si>
  <si>
    <t>Vangaindrano, Lopary</t>
  </si>
  <si>
    <t>new control</t>
  </si>
  <si>
    <t>new spray site</t>
  </si>
  <si>
    <t>Liberia</t>
  </si>
  <si>
    <t>Suakoko district, Sergeant Kollie Town</t>
  </si>
  <si>
    <t>Fuamah district, Haindi</t>
  </si>
  <si>
    <t>no spray 2013</t>
  </si>
  <si>
    <t>Kpaai district, Tomato Camp</t>
  </si>
  <si>
    <t xml:space="preserve">Careysburg district, Frank Town </t>
  </si>
  <si>
    <t>DRC</t>
  </si>
  <si>
    <t>Kasai Occidental, Tsikaji</t>
  </si>
  <si>
    <t>Kasai Occidental, Mikalayi</t>
  </si>
  <si>
    <t>Kasai Oriental, Lodja</t>
  </si>
  <si>
    <t>Kasai Oriental, Kapolowe</t>
  </si>
  <si>
    <t>Kinshasa, Kingasani</t>
  </si>
  <si>
    <t>pre-spray</t>
  </si>
  <si>
    <t>Eastern Haut-Congo, Kabondo</t>
  </si>
  <si>
    <t>Ethiopia</t>
  </si>
  <si>
    <t>Western Oromia, Eastern Wollega, Gobu Sayo</t>
  </si>
  <si>
    <t>Southwest Oromia, Seka Chekorsa</t>
  </si>
  <si>
    <t>Western Oromia, Ilugelan district, Ijaji</t>
  </si>
  <si>
    <t>Hour</t>
  </si>
  <si>
    <t>Study</t>
  </si>
  <si>
    <t>Likoko</t>
  </si>
  <si>
    <t>Tanzania</t>
  </si>
  <si>
    <t>Uganda</t>
  </si>
  <si>
    <t>Cameroon</t>
  </si>
  <si>
    <t>Kenya</t>
  </si>
  <si>
    <t>Senegal</t>
  </si>
  <si>
    <t>Zambia</t>
  </si>
  <si>
    <t>Gabon</t>
  </si>
  <si>
    <t>Yes</t>
  </si>
  <si>
    <t>No</t>
  </si>
  <si>
    <t>other</t>
  </si>
  <si>
    <t>PMI</t>
  </si>
  <si>
    <t>Eritrea</t>
  </si>
  <si>
    <t>Adi Bosquel</t>
  </si>
  <si>
    <t>Tekombia</t>
  </si>
  <si>
    <t>Shekaeyamo</t>
  </si>
  <si>
    <t>Agordat</t>
  </si>
  <si>
    <t>Country_clean</t>
  </si>
  <si>
    <t>year_cleaned</t>
  </si>
  <si>
    <t>Indoor_phi_mnHuman</t>
  </si>
  <si>
    <t>Inbed_phi_mnHuman</t>
  </si>
  <si>
    <t>LITREV</t>
  </si>
  <si>
    <t>BK</t>
  </si>
  <si>
    <t>EquatorialGuinea</t>
  </si>
  <si>
    <t>An_arabiensis</t>
  </si>
  <si>
    <t>TheGambia</t>
  </si>
  <si>
    <t>PERS</t>
  </si>
  <si>
    <r>
      <t xml:space="preserve">Borchers C, Randler C. 2012. Sleep-wake cycles of adolescents in Cote d'Ivoire: influence of age, gender, religion and occupation. </t>
    </r>
    <r>
      <rPr>
        <i/>
        <sz val="11"/>
        <color theme="1"/>
        <rFont val="Calibri"/>
        <family val="2"/>
        <scheme val="minor"/>
      </rPr>
      <t xml:space="preserve">Chronobiology International </t>
    </r>
    <r>
      <rPr>
        <b/>
        <sz val="11"/>
        <color theme="1"/>
        <rFont val="Calibri"/>
        <family val="2"/>
        <scheme val="minor"/>
      </rPr>
      <t>20:</t>
    </r>
    <r>
      <rPr>
        <sz val="11"/>
        <color theme="1"/>
        <rFont val="Calibri"/>
        <family val="2"/>
        <scheme val="minor"/>
      </rPr>
      <t xml:space="preserve"> 1366-1375</t>
    </r>
  </si>
  <si>
    <r>
      <t xml:space="preserve">Cooke MK, Kahindi SC, Oriango RM, Owaga C, Ayoma E, et al. 2015. 'A bite before bed': exposure to malaria vectors outside the times of net use in the highlands of western Kenya.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259</t>
    </r>
  </si>
  <si>
    <t>Geissbuhler et al 2007</t>
  </si>
  <si>
    <r>
      <t xml:space="preserve">Killeen GF, Kihonda J, Lyimo E, Oketch FR, et al. 2006. Quantifying behavioural interactions between humans and mosquitoes: Evaluating the protective efficacy of insecticidal nets against malaria transmission in rural Tanzania. </t>
    </r>
    <r>
      <rPr>
        <i/>
        <sz val="11"/>
        <color theme="1"/>
        <rFont val="Calibri"/>
        <family val="2"/>
        <scheme val="minor"/>
      </rPr>
      <t xml:space="preserve">BMC Infectious Diseases </t>
    </r>
    <r>
      <rPr>
        <b/>
        <sz val="11"/>
        <color theme="1"/>
        <rFont val="Calibri"/>
        <family val="2"/>
        <scheme val="minor"/>
      </rPr>
      <t>6</t>
    </r>
    <r>
      <rPr>
        <sz val="11"/>
        <color theme="1"/>
        <rFont val="Calibri"/>
        <family val="2"/>
        <scheme val="minor"/>
      </rPr>
      <t>: 161</t>
    </r>
  </si>
  <si>
    <r>
      <t xml:space="preserve">Seyoum A, Chadwick S, et al. 2012. Human exposure to anopheline mosquitoes occurs primarily indoors, even for users of insecticide-treated nets in Luangwa Valley, South-East Zambia. </t>
    </r>
    <r>
      <rPr>
        <i/>
        <sz val="11"/>
        <color theme="1"/>
        <rFont val="Calibri"/>
        <family val="2"/>
        <scheme val="minor"/>
      </rPr>
      <t xml:space="preserve">Parasites &amp; Vectors </t>
    </r>
    <r>
      <rPr>
        <b/>
        <sz val="11"/>
        <color theme="1"/>
        <rFont val="Calibri"/>
        <family val="2"/>
        <scheme val="minor"/>
      </rPr>
      <t>5</t>
    </r>
    <r>
      <rPr>
        <sz val="11"/>
        <color theme="1"/>
        <rFont val="Calibri"/>
        <family val="2"/>
        <scheme val="minor"/>
      </rPr>
      <t>: 101</t>
    </r>
  </si>
  <si>
    <r>
      <t xml:space="preserve">Beale AD, Pedrazzoli M, Goncalves, DSB, Beijamini F, Duarte NE, Egan KJ, Knutson KL, von Schantz M, Roden LC. 2017. Comparison between an African town and a neighbouring village shows delayed, but not decreased, sleep during the early stages of urbanisation. </t>
    </r>
    <r>
      <rPr>
        <i/>
        <sz val="11"/>
        <color theme="1"/>
        <rFont val="Calibri"/>
        <family val="2"/>
        <scheme val="minor"/>
      </rPr>
      <t xml:space="preserve">Scientific Reports </t>
    </r>
    <r>
      <rPr>
        <b/>
        <sz val="11"/>
        <color theme="1"/>
        <rFont val="Calibri"/>
        <family val="2"/>
        <scheme val="minor"/>
      </rPr>
      <t>7: 5697</t>
    </r>
  </si>
  <si>
    <r>
      <t xml:space="preserve">Bradley J, Lines J, Fuseini G, Schwabe C, et al. 2015. Outdoor biting by </t>
    </r>
    <r>
      <rPr>
        <i/>
        <sz val="11"/>
        <color theme="1"/>
        <rFont val="Calibri"/>
        <family val="2"/>
        <scheme val="minor"/>
      </rPr>
      <t xml:space="preserve">Anopheles </t>
    </r>
    <r>
      <rPr>
        <sz val="11"/>
        <color theme="1"/>
        <rFont val="Calibri"/>
        <family val="2"/>
        <scheme val="minor"/>
      </rPr>
      <t xml:space="preserve">mosquitoes on Bioko Island does not currently impact on malaria control.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170</t>
    </r>
  </si>
  <si>
    <r>
      <t xml:space="preserve">Huho B, Briet O, Seyuom A, et al. 2013. Consistently high estimates for the proportion of human exposure to malaria vector populations occurring indoors in rural Africa. </t>
    </r>
    <r>
      <rPr>
        <i/>
        <sz val="11"/>
        <color theme="1"/>
        <rFont val="Calibri"/>
        <family val="2"/>
        <scheme val="minor"/>
      </rPr>
      <t xml:space="preserve">International Journal of Epidemiology </t>
    </r>
    <r>
      <rPr>
        <b/>
        <sz val="11"/>
        <color theme="1"/>
        <rFont val="Calibri"/>
        <family val="2"/>
        <scheme val="minor"/>
      </rPr>
      <t>42</t>
    </r>
    <r>
      <rPr>
        <sz val="11"/>
        <color theme="1"/>
        <rFont val="Calibri"/>
        <family val="2"/>
        <scheme val="minor"/>
      </rPr>
      <t>: 235-247</t>
    </r>
  </si>
  <si>
    <r>
      <t xml:space="preserve">Huho B, Briet O, Seyuom A, et al. 2013. Consistently high estimates for the proportion of human exposure to malaria vector populations occurring indoors in rural Africa. </t>
    </r>
    <r>
      <rPr>
        <i/>
        <sz val="11"/>
        <color theme="1"/>
        <rFont val="Calibri"/>
        <family val="2"/>
        <scheme val="minor"/>
      </rPr>
      <t xml:space="preserve">International Journal of Epidemiology </t>
    </r>
    <r>
      <rPr>
        <b/>
        <sz val="11"/>
        <color theme="1"/>
        <rFont val="Calibri"/>
        <family val="2"/>
        <scheme val="minor"/>
      </rPr>
      <t>42</t>
    </r>
    <r>
      <rPr>
        <sz val="11"/>
        <color theme="1"/>
        <rFont val="Calibri"/>
        <family val="2"/>
        <scheme val="minor"/>
      </rPr>
      <t>: 235-247</t>
    </r>
    <r>
      <rPr>
        <sz val="11"/>
        <color theme="1"/>
        <rFont val="Calibri"/>
        <family val="2"/>
        <scheme val="minor"/>
      </rPr>
      <t/>
    </r>
  </si>
  <si>
    <r>
      <t xml:space="preserve">Moiroux N, Damien GB, Egrot M, et al. 2014. Human exposure to early morning </t>
    </r>
    <r>
      <rPr>
        <i/>
        <sz val="11"/>
        <color theme="1"/>
        <rFont val="Calibri"/>
        <family val="2"/>
        <scheme val="minor"/>
      </rPr>
      <t xml:space="preserve">Anopheles funestus </t>
    </r>
    <r>
      <rPr>
        <sz val="11"/>
        <color theme="1"/>
        <rFont val="Calibri"/>
        <family val="2"/>
        <scheme val="minor"/>
      </rPr>
      <t xml:space="preserve">biting behaviour and personal protection provided by long-lasting insecticidal nets. </t>
    </r>
    <r>
      <rPr>
        <i/>
        <sz val="11"/>
        <color theme="1"/>
        <rFont val="Calibri"/>
        <family val="2"/>
        <scheme val="minor"/>
      </rPr>
      <t xml:space="preserve">PLoS One </t>
    </r>
    <r>
      <rPr>
        <b/>
        <sz val="11"/>
        <color theme="1"/>
        <rFont val="Calibri"/>
        <family val="2"/>
        <scheme val="minor"/>
      </rPr>
      <t>9</t>
    </r>
    <r>
      <rPr>
        <sz val="11"/>
        <color theme="1"/>
        <rFont val="Calibri"/>
        <family val="2"/>
        <scheme val="minor"/>
      </rPr>
      <t>: e104967</t>
    </r>
  </si>
  <si>
    <r>
      <t xml:space="preserve">Monroe A, Asamoah O, Lam Y, et al. 2015. Outdoor-sleeping and other night-time activities in northern Ghana: implications for residual transmission and malaria prevention.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35</t>
    </r>
  </si>
  <si>
    <r>
      <t xml:space="preserve">Ototo EN, Mbugi JP, Wanjala CL, Zhou G, Githeko AK, Yan G. 2015. Surveillance of malaria vector population density and biting behaviour in western Kenya.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244</t>
    </r>
  </si>
  <si>
    <r>
      <t xml:space="preserve">Russell TL, Govella NJ, Azizi S, Drakeley CJ, Kachur SP, Killeen GF. 2011. Increased proportions of outdoor feeding among residual malaria vector populations following increased use of insecticide-treated nets in rural Tanzania. </t>
    </r>
    <r>
      <rPr>
        <i/>
        <sz val="11"/>
        <color theme="1"/>
        <rFont val="Calibri"/>
        <family val="2"/>
        <scheme val="minor"/>
      </rPr>
      <t xml:space="preserve">Malaria Journal </t>
    </r>
    <r>
      <rPr>
        <b/>
        <sz val="11"/>
        <color theme="1"/>
        <rFont val="Calibri"/>
        <family val="2"/>
        <scheme val="minor"/>
      </rPr>
      <t>10</t>
    </r>
    <r>
      <rPr>
        <sz val="11"/>
        <color theme="1"/>
        <rFont val="Calibri"/>
        <family val="2"/>
        <scheme val="minor"/>
      </rPr>
      <t>: 80</t>
    </r>
  </si>
  <si>
    <t>Reference</t>
  </si>
  <si>
    <t>Year of data collection (mosquito species)</t>
  </si>
  <si>
    <t>Analysis1 (Included?)</t>
  </si>
  <si>
    <t>Reference for dataset 1</t>
  </si>
  <si>
    <t>Mosquito collection</t>
  </si>
  <si>
    <t>Sporozoite rates (%) Indoor (Or mean if not specified)</t>
  </si>
  <si>
    <t>Sporozoite rate (%) outdoors</t>
  </si>
  <si>
    <t>Analysis 2 (Included?)</t>
  </si>
  <si>
    <t>Additional notes of interest</t>
  </si>
  <si>
    <r>
      <t xml:space="preserve">Abonuusum et al 2011 Malaria transmission in two rural communities in the forest zone of Ghana. </t>
    </r>
    <r>
      <rPr>
        <i/>
        <sz val="11"/>
        <color theme="1"/>
        <rFont val="Calibri"/>
        <family val="2"/>
        <scheme val="minor"/>
      </rPr>
      <t>Parasitological Research</t>
    </r>
    <r>
      <rPr>
        <sz val="11"/>
        <color theme="1"/>
        <rFont val="Calibri"/>
        <family val="2"/>
        <scheme val="minor"/>
      </rPr>
      <t xml:space="preserve"> </t>
    </r>
    <r>
      <rPr>
        <b/>
        <sz val="11"/>
        <color theme="1"/>
        <rFont val="Calibri"/>
        <family val="2"/>
        <scheme val="minor"/>
      </rPr>
      <t>108</t>
    </r>
    <r>
      <rPr>
        <sz val="11"/>
        <color theme="1"/>
        <rFont val="Calibri"/>
        <family val="2"/>
        <scheme val="minor"/>
      </rPr>
      <t>: 1465-1471</t>
    </r>
  </si>
  <si>
    <t>Dec 2003 - Aug 2005</t>
  </si>
  <si>
    <t>Does not distinguish hourly between indoor and outdoor bites</t>
  </si>
  <si>
    <t>HLC</t>
  </si>
  <si>
    <t>No - only note on human activity data is bedtime hours are 9pm - 4am</t>
  </si>
  <si>
    <t>Notes that 85% of all bites occur when people are in bed and 91% occur between 9pm and 6am; Notes that 15.9% of women and 37% of men sleep outdoors</t>
  </si>
  <si>
    <r>
      <t xml:space="preserve">Afolabi BM, Amajoh CN, Adewloe TA, Salako LA. 2006. Seasonal and temporal variations in the population and biting habit of mosquitoes on the Atlantic coast of Lagos, Nigeria. </t>
    </r>
    <r>
      <rPr>
        <i/>
        <sz val="11"/>
        <color theme="1"/>
        <rFont val="Calibri"/>
        <family val="2"/>
        <scheme val="minor"/>
      </rPr>
      <t xml:space="preserve">Medical Principles and Practice </t>
    </r>
    <r>
      <rPr>
        <b/>
        <sz val="11"/>
        <color theme="1"/>
        <rFont val="Calibri"/>
        <family val="2"/>
        <scheme val="minor"/>
      </rPr>
      <t>15:</t>
    </r>
    <r>
      <rPr>
        <sz val="11"/>
        <color theme="1"/>
        <rFont val="Calibri"/>
        <family val="2"/>
        <scheme val="minor"/>
      </rPr>
      <t xml:space="preserve"> 200-208</t>
    </r>
  </si>
  <si>
    <t>HLC (Night bait catches)</t>
  </si>
  <si>
    <t>https://apps.automeris.io/wpd/</t>
  </si>
  <si>
    <t>No human activity data</t>
  </si>
  <si>
    <r>
      <t xml:space="preserve">Appawu M, Osuwu-Agyei S, Dadzie S, Asoala V, et al. 2004. Malaria transmission dynamics at a site in northern Ghana proposed for testing malaria vaccines. </t>
    </r>
    <r>
      <rPr>
        <i/>
        <sz val="11"/>
        <color theme="1"/>
        <rFont val="Calibri"/>
        <family val="2"/>
        <scheme val="minor"/>
      </rPr>
      <t xml:space="preserve">Tropical Medicine and International Health </t>
    </r>
    <r>
      <rPr>
        <b/>
        <sz val="11"/>
        <color theme="1"/>
        <rFont val="Calibri"/>
        <family val="2"/>
        <scheme val="minor"/>
      </rPr>
      <t xml:space="preserve">9: </t>
    </r>
    <r>
      <rPr>
        <sz val="11"/>
        <color theme="1"/>
        <rFont val="Calibri"/>
        <family val="2"/>
        <scheme val="minor"/>
      </rPr>
      <t>164-170</t>
    </r>
  </si>
  <si>
    <t>June 2001 - May 2002</t>
  </si>
  <si>
    <t>Lower proportio of infective females earlier in the night and more infective females early morning</t>
  </si>
  <si>
    <r>
      <t xml:space="preserve">Bamou R, Mbakop LR, Kopya E, et al. 2018. Changes in malaria vector bionomics and transmission patterns in the equatorial forest region of Cameroon between 2000 and 2017. </t>
    </r>
    <r>
      <rPr>
        <i/>
        <sz val="11"/>
        <color theme="1"/>
        <rFont val="Calibri"/>
        <family val="2"/>
        <scheme val="minor"/>
      </rPr>
      <t xml:space="preserve">Parasites and Vectors </t>
    </r>
    <r>
      <rPr>
        <b/>
        <sz val="11"/>
        <color theme="1"/>
        <rFont val="Calibri"/>
        <family val="2"/>
        <scheme val="minor"/>
      </rPr>
      <t>11</t>
    </r>
    <r>
      <rPr>
        <sz val="11"/>
        <color theme="1"/>
        <rFont val="Calibri"/>
        <family val="2"/>
        <scheme val="minor"/>
      </rPr>
      <t>: 464</t>
    </r>
  </si>
  <si>
    <t>2000 - 2001</t>
  </si>
  <si>
    <t>EMAILED AUTHORS TO ASK</t>
  </si>
  <si>
    <t>2016 - 2017</t>
  </si>
  <si>
    <r>
      <t xml:space="preserve">Bannister-Tyrrel et al. 2017. Defining micro-epidemiology for malaria elimination: systematic review and meta-analysis.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164</t>
    </r>
  </si>
  <si>
    <t>Review</t>
  </si>
  <si>
    <t>NA</t>
  </si>
  <si>
    <t>No - review</t>
  </si>
  <si>
    <t xml:space="preserve">Useful but no additional papers noted </t>
  </si>
  <si>
    <r>
      <t xml:space="preserve">Bayoh MN, Walker ED, Kosgei J, et al. 2014. Persistently high estimates of late night, indoor exposure to malaria vectors despite high coverage of insecticide treated nets. </t>
    </r>
    <r>
      <rPr>
        <i/>
        <sz val="11"/>
        <color theme="1"/>
        <rFont val="Calibri"/>
        <family val="2"/>
        <scheme val="minor"/>
      </rPr>
      <t xml:space="preserve">Parasites &amp; Vectors </t>
    </r>
    <r>
      <rPr>
        <b/>
        <sz val="11"/>
        <color theme="1"/>
        <rFont val="Calibri"/>
        <family val="2"/>
        <scheme val="minor"/>
      </rPr>
      <t>7</t>
    </r>
    <r>
      <rPr>
        <sz val="11"/>
        <color theme="1"/>
        <rFont val="Calibri"/>
        <family val="2"/>
        <scheme val="minor"/>
      </rPr>
      <t>: 380</t>
    </r>
  </si>
  <si>
    <t>Miwani, Kenya</t>
  </si>
  <si>
    <t>1989 - 1990 (An gambiae sl)</t>
  </si>
  <si>
    <t>Not suitable - info on time to go indoors and to bed but no wake up times</t>
  </si>
  <si>
    <t>Ahero, Kenya</t>
  </si>
  <si>
    <t>1989 - 1990 (An arabiensis)</t>
  </si>
  <si>
    <t>1989 - 1990 (An funestus)</t>
  </si>
  <si>
    <t>Asembo, Kenya</t>
  </si>
  <si>
    <t>2009  (An arabiensis)</t>
  </si>
  <si>
    <t>2009 (An funestus)</t>
  </si>
  <si>
    <t>June - July 2011 (An arabiensis)</t>
  </si>
  <si>
    <t>June - July 2011 (An funestus)</t>
  </si>
  <si>
    <t>June - July 2011 (An gambiae ss)</t>
  </si>
  <si>
    <r>
      <t xml:space="preserve">Bockerie MJ, Alexander N, Bockerie F, Ibam E et al. 1996. The late biting habit of parous </t>
    </r>
    <r>
      <rPr>
        <i/>
        <sz val="11"/>
        <color theme="1"/>
        <rFont val="Calibri"/>
        <family val="2"/>
        <scheme val="minor"/>
      </rPr>
      <t xml:space="preserve">Anopheles </t>
    </r>
    <r>
      <rPr>
        <sz val="11"/>
        <color theme="1"/>
        <rFont val="Calibri"/>
        <family val="2"/>
        <scheme val="minor"/>
      </rPr>
      <t xml:space="preserve">mosquitoes and pre-bedtime exposure of humans to infective female mosquitoes. </t>
    </r>
    <r>
      <rPr>
        <i/>
        <sz val="11"/>
        <color theme="1"/>
        <rFont val="Calibri"/>
        <family val="2"/>
        <scheme val="minor"/>
      </rPr>
      <t xml:space="preserve">Trans R Soc Trop Med Hyg </t>
    </r>
    <r>
      <rPr>
        <b/>
        <i/>
        <sz val="11"/>
        <color theme="1"/>
        <rFont val="Calibri"/>
        <family val="2"/>
        <scheme val="minor"/>
      </rPr>
      <t>(0</t>
    </r>
    <r>
      <rPr>
        <i/>
        <sz val="11"/>
        <color theme="1"/>
        <rFont val="Calibri"/>
        <family val="2"/>
        <scheme val="minor"/>
      </rPr>
      <t>:23-25</t>
    </r>
  </si>
  <si>
    <t>Sierra Leone</t>
  </si>
  <si>
    <t>May - November 19</t>
  </si>
  <si>
    <t>Lower proportio of parous females earlier in the night</t>
  </si>
  <si>
    <t>Cote D'Ivoire</t>
  </si>
  <si>
    <t>March - June 2009</t>
  </si>
  <si>
    <r>
      <t xml:space="preserve">Boussari et al. 2014. Modeling the seasonality of Anopheles gambiae ss biting rates in a South Benin sanitary zone. </t>
    </r>
    <r>
      <rPr>
        <i/>
        <sz val="11"/>
        <color theme="1"/>
        <rFont val="Calibri"/>
        <family val="2"/>
        <scheme val="minor"/>
      </rPr>
      <t>Trans R Soc Med Hyg</t>
    </r>
    <r>
      <rPr>
        <b/>
        <sz val="11"/>
        <color theme="1"/>
        <rFont val="Calibri"/>
        <family val="2"/>
        <scheme val="minor"/>
      </rPr>
      <t>108</t>
    </r>
    <r>
      <rPr>
        <sz val="11"/>
        <color theme="1"/>
        <rFont val="Calibri"/>
        <family val="2"/>
        <scheme val="minor"/>
      </rPr>
      <t>: 237-243</t>
    </r>
  </si>
  <si>
    <t>January - December 2009</t>
  </si>
  <si>
    <t>Equatorial Guinea (Bioko Island)</t>
  </si>
  <si>
    <r>
      <t xml:space="preserve">Bradley J, Matias A, Sxhwabe C, et al. 2012. Increased risks of malaria due to limited residual life of insecticide and outdoor biting versus protection by combined use of nets and indoor residual spraying on Bioko Island, Equatorial Guinea. </t>
    </r>
    <r>
      <rPr>
        <i/>
        <sz val="11"/>
        <color theme="1"/>
        <rFont val="Calibri"/>
        <family val="2"/>
        <scheme val="minor"/>
      </rPr>
      <t xml:space="preserve">Malaria Journal </t>
    </r>
    <r>
      <rPr>
        <b/>
        <sz val="11"/>
        <color theme="1"/>
        <rFont val="Calibri"/>
        <family val="2"/>
        <scheme val="minor"/>
      </rPr>
      <t>11</t>
    </r>
    <r>
      <rPr>
        <sz val="11"/>
        <color theme="1"/>
        <rFont val="Calibri"/>
        <family val="2"/>
        <scheme val="minor"/>
      </rPr>
      <t>: 242</t>
    </r>
  </si>
  <si>
    <r>
      <t xml:space="preserve">Charlwood JD, Pinto J, Ferrara P, et al. 2003. Raised houses reduce mosquito bites. </t>
    </r>
    <r>
      <rPr>
        <i/>
        <sz val="11"/>
        <color theme="1"/>
        <rFont val="Calibri"/>
        <family val="2"/>
        <scheme val="minor"/>
      </rPr>
      <t xml:space="preserve">Malaria Journal </t>
    </r>
    <r>
      <rPr>
        <b/>
        <sz val="11"/>
        <color theme="1"/>
        <rFont val="Calibri"/>
        <family val="2"/>
        <scheme val="minor"/>
      </rPr>
      <t>2</t>
    </r>
    <r>
      <rPr>
        <sz val="11"/>
        <color theme="1"/>
        <rFont val="Calibri"/>
        <family val="2"/>
        <scheme val="minor"/>
      </rPr>
      <t>: 45</t>
    </r>
  </si>
  <si>
    <t>March - April 1997</t>
  </si>
  <si>
    <t>parity rates provided</t>
  </si>
  <si>
    <t>June 2011 - May 2012 (An arabiensis)</t>
  </si>
  <si>
    <t>CDC light traps</t>
  </si>
  <si>
    <t>June 2011 - May 2012 (An funestus)</t>
  </si>
  <si>
    <r>
      <t xml:space="preserve">Dambach P, Schleicher M, Korir P, et al. 2018. Nightly biting cycles of </t>
    </r>
    <r>
      <rPr>
        <i/>
        <sz val="11"/>
        <color theme="1"/>
        <rFont val="Calibri"/>
        <family val="2"/>
        <scheme val="minor"/>
      </rPr>
      <t xml:space="preserve">Anopheles </t>
    </r>
    <r>
      <rPr>
        <sz val="11"/>
        <color theme="1"/>
        <rFont val="Calibri"/>
        <family val="2"/>
        <scheme val="minor"/>
      </rPr>
      <t xml:space="preserve">species in rural Northwestern Burkina Faso. </t>
    </r>
    <r>
      <rPr>
        <i/>
        <sz val="11"/>
        <color theme="1"/>
        <rFont val="Calibri"/>
        <family val="2"/>
        <scheme val="minor"/>
      </rPr>
      <t xml:space="preserve">Journal of Medical Entomology </t>
    </r>
    <r>
      <rPr>
        <b/>
        <sz val="11"/>
        <color theme="1"/>
        <rFont val="Calibri"/>
        <family val="2"/>
        <scheme val="minor"/>
      </rPr>
      <t>55</t>
    </r>
    <r>
      <rPr>
        <sz val="11"/>
        <color theme="1"/>
        <rFont val="Calibri"/>
        <family val="2"/>
        <scheme val="minor"/>
      </rPr>
      <t>: 1027-1034</t>
    </r>
    <r>
      <rPr>
        <i/>
        <sz val="11"/>
        <color theme="1"/>
        <rFont val="Calibri"/>
        <family val="2"/>
        <scheme val="minor"/>
      </rPr>
      <t xml:space="preserve"> </t>
    </r>
  </si>
  <si>
    <t>Burkina Faso</t>
  </si>
  <si>
    <t>July - Dec 2012 (An gambiae)</t>
  </si>
  <si>
    <t>sporozoite rates referenced from Diboulo et al 2015</t>
  </si>
  <si>
    <t>July - Dec 2012 (An funestus)</t>
  </si>
  <si>
    <t>July - Dec 2012 (An nili)</t>
  </si>
  <si>
    <t>July - Dec 2012 (An coustani)</t>
  </si>
  <si>
    <t>August 2012 (An gambiae)</t>
  </si>
  <si>
    <t>September 2012 (An gambiae)</t>
  </si>
  <si>
    <t>October 2012 (An gambiae)</t>
  </si>
  <si>
    <t>November  2012 (An gambiae)</t>
  </si>
  <si>
    <r>
      <t xml:space="preserve">Degefa T, Zeynudin A, Godesso A. et al. 2015. Malaria incidence and assessment of entomological indices among resettled communities in Ethiopia: a longitudinal study.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24</t>
    </r>
  </si>
  <si>
    <t>June - November 2013 (An. gambiae sl)</t>
  </si>
  <si>
    <r>
      <t xml:space="preserve">Diakite NR, Guindo-Coulibaly N, Adja AM, et al. 2015. Spatial and temporal variation of malaria entomological parameters at the onset of a hydro-agricultural development in central Cote d'Ivoire.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340</t>
    </r>
  </si>
  <si>
    <t>2007 - 2009</t>
  </si>
  <si>
    <t>sporozoite rates provided over time in parallel with construction of a dam</t>
  </si>
  <si>
    <r>
      <t xml:space="preserve">Ferreira Maia M, et al. 2016. Acrossover study to evaluate the diversion of malaria vectors in a community with incomplete coverage of spatial repellents in the Kilombero Valley, Tanzania. Parasites &amp; Vectors </t>
    </r>
    <r>
      <rPr>
        <b/>
        <sz val="11"/>
        <color theme="1"/>
        <rFont val="Calibri"/>
        <family val="2"/>
        <scheme val="minor"/>
      </rPr>
      <t>9</t>
    </r>
    <r>
      <rPr>
        <sz val="11"/>
        <color theme="1"/>
        <rFont val="Calibri"/>
        <family val="2"/>
        <scheme val="minor"/>
      </rPr>
      <t>: 451</t>
    </r>
  </si>
  <si>
    <t>May 2013 (An. arabiensis)</t>
  </si>
  <si>
    <t>May 2013 (An. funestus)</t>
  </si>
  <si>
    <r>
      <t xml:space="preserve">Ferreira CP, Lyra SP, Azevedo F, Greenhalgh D, Massad E. 2017. Modelling the impact of the long-term use of insecticide-treated bed nets on </t>
    </r>
    <r>
      <rPr>
        <i/>
        <sz val="11"/>
        <color theme="1"/>
        <rFont val="Calibri"/>
        <family val="2"/>
        <scheme val="minor"/>
      </rPr>
      <t xml:space="preserve">Anopheles </t>
    </r>
    <r>
      <rPr>
        <sz val="11"/>
        <color theme="1"/>
        <rFont val="Calibri"/>
        <family val="2"/>
        <scheme val="minor"/>
      </rPr>
      <t xml:space="preserve">mosquito biting time.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373</t>
    </r>
  </si>
  <si>
    <t>Model</t>
  </si>
  <si>
    <t xml:space="preserve">No </t>
  </si>
  <si>
    <t>interesting approach to feeding preference changes</t>
  </si>
  <si>
    <r>
      <t xml:space="preserve">Fontenille D, Lepers JP, Coluzzi M, Campbell GH et al. 1992. Malaria transmission and vector biology on Sainte Marie Island, Madagascar. </t>
    </r>
    <r>
      <rPr>
        <i/>
        <sz val="11"/>
        <color theme="1"/>
        <rFont val="Calibri"/>
        <family val="2"/>
        <scheme val="minor"/>
      </rPr>
      <t xml:space="preserve">Journal of Medical Entomology </t>
    </r>
    <r>
      <rPr>
        <b/>
        <sz val="11"/>
        <color theme="1"/>
        <rFont val="Calibri"/>
        <family val="2"/>
        <scheme val="minor"/>
      </rPr>
      <t>29</t>
    </r>
    <r>
      <rPr>
        <sz val="11"/>
        <color theme="1"/>
        <rFont val="Calibri"/>
        <family val="2"/>
        <scheme val="minor"/>
      </rPr>
      <t>:197-202</t>
    </r>
  </si>
  <si>
    <t>November 1988 - March 1990</t>
  </si>
  <si>
    <t>sporo rate is weighted average from table 2</t>
  </si>
  <si>
    <r>
      <t xml:space="preserve">Fontenille D, Lochouarn L, Diatta M, et al. 1997. Four years' entomological study of the transmission of seasonal malaria in Senegal and the bionomics of </t>
    </r>
    <r>
      <rPr>
        <i/>
        <sz val="11"/>
        <color theme="1"/>
        <rFont val="Calibri"/>
        <family val="2"/>
        <scheme val="minor"/>
      </rPr>
      <t xml:space="preserve">Anopheles gambiae </t>
    </r>
    <r>
      <rPr>
        <sz val="11"/>
        <color theme="1"/>
        <rFont val="Calibri"/>
        <family val="2"/>
        <scheme val="minor"/>
      </rPr>
      <t xml:space="preserve">and </t>
    </r>
    <r>
      <rPr>
        <i/>
        <sz val="11"/>
        <color theme="1"/>
        <rFont val="Calibri"/>
        <family val="2"/>
        <scheme val="minor"/>
      </rPr>
      <t xml:space="preserve">A. arabiensis. </t>
    </r>
    <r>
      <rPr>
        <sz val="11"/>
        <color theme="1"/>
        <rFont val="Calibri"/>
        <family val="2"/>
        <scheme val="minor"/>
      </rPr>
      <t xml:space="preserve">Trans R Soc Trop Med Hyg </t>
    </r>
    <r>
      <rPr>
        <b/>
        <sz val="11"/>
        <color theme="1"/>
        <rFont val="Calibri"/>
        <family val="2"/>
        <scheme val="minor"/>
      </rPr>
      <t>91</t>
    </r>
    <r>
      <rPr>
        <sz val="11"/>
        <color theme="1"/>
        <rFont val="Calibri"/>
        <family val="2"/>
        <scheme val="minor"/>
      </rPr>
      <t>: 647-652</t>
    </r>
  </si>
  <si>
    <t>1993 - 1996 (An gambiae)</t>
  </si>
  <si>
    <t>sporo rate is weighted average from table 3 and for falciparum</t>
  </si>
  <si>
    <t>1993 - 1996 (An arabiensis)</t>
  </si>
  <si>
    <r>
      <t xml:space="preserve">Fornadel CM, Norris LC, Glass GE, Norris DE. 2010. Analysis of Anopheles arabiensis blood feeding behaviour in Southern Zambia during the two years after introduction of insecticide-treated bed nets. </t>
    </r>
    <r>
      <rPr>
        <i/>
        <sz val="11"/>
        <color theme="1"/>
        <rFont val="Calibri"/>
        <family val="2"/>
        <scheme val="minor"/>
      </rPr>
      <t xml:space="preserve"> The American Journal of Tropical Medicine and Hygiene </t>
    </r>
    <r>
      <rPr>
        <b/>
        <sz val="11"/>
        <color theme="1"/>
        <rFont val="Calibri"/>
        <family val="2"/>
        <scheme val="minor"/>
      </rPr>
      <t>83</t>
    </r>
    <r>
      <rPr>
        <sz val="11"/>
        <color theme="1"/>
        <rFont val="Calibri"/>
        <family val="2"/>
        <scheme val="minor"/>
      </rPr>
      <t>: 848-853</t>
    </r>
  </si>
  <si>
    <t>2007-2008</t>
  </si>
  <si>
    <t>2008-2009</t>
  </si>
  <si>
    <r>
      <t xml:space="preserve">Gatton ML, Chitnis N, Churcher TS, et al. 2013. The importance of mosquito behavioural adaptations to malaria control in Africa. </t>
    </r>
    <r>
      <rPr>
        <i/>
        <sz val="11"/>
        <color theme="1"/>
        <rFont val="Calibri"/>
        <family val="2"/>
        <scheme val="minor"/>
      </rPr>
      <t xml:space="preserve">Evolution </t>
    </r>
    <r>
      <rPr>
        <b/>
        <sz val="11"/>
        <color theme="1"/>
        <rFont val="Calibri"/>
        <family val="2"/>
        <scheme val="minor"/>
      </rPr>
      <t>67</t>
    </r>
    <r>
      <rPr>
        <sz val="11"/>
        <color theme="1"/>
        <rFont val="Calibri"/>
        <family val="2"/>
        <scheme val="minor"/>
      </rPr>
      <t>: 1218-1230</t>
    </r>
  </si>
  <si>
    <t>No human acitivity data</t>
  </si>
  <si>
    <t>summarises other studies already in systematic review</t>
  </si>
  <si>
    <t>April - June 2006 (An gambiae ss)</t>
  </si>
  <si>
    <t>Yes - outdoor activity</t>
  </si>
  <si>
    <t xml:space="preserve"> Taken from Figure 5 overall (https://apps.automeris.io/wpd/)</t>
  </si>
  <si>
    <t>April - June 2006 (An arabiensis)</t>
  </si>
  <si>
    <t>April - June 2006 (An gambiae sl)</t>
  </si>
  <si>
    <r>
      <t xml:space="preserve">Githeko AK, Adungo NI, Karanja DM, et al. 1996. Some observations on the biting behaviour of </t>
    </r>
    <r>
      <rPr>
        <i/>
        <sz val="11"/>
        <color theme="1"/>
        <rFont val="Calibri"/>
        <family val="2"/>
        <scheme val="minor"/>
      </rPr>
      <t xml:space="preserve">Anopheles gambiae ss, An arabiensis </t>
    </r>
    <r>
      <rPr>
        <sz val="11"/>
        <color theme="1"/>
        <rFont val="Calibri"/>
        <family val="2"/>
        <scheme val="minor"/>
      </rPr>
      <t xml:space="preserve">and </t>
    </r>
    <r>
      <rPr>
        <i/>
        <sz val="11"/>
        <color theme="1"/>
        <rFont val="Calibri"/>
        <family val="2"/>
        <scheme val="minor"/>
      </rPr>
      <t xml:space="preserve">An. funestus </t>
    </r>
    <r>
      <rPr>
        <sz val="11"/>
        <color theme="1"/>
        <rFont val="Calibri"/>
        <family val="2"/>
        <scheme val="minor"/>
      </rPr>
      <t xml:space="preserve">and their implications for malaria control. </t>
    </r>
    <r>
      <rPr>
        <i/>
        <sz val="11"/>
        <color theme="1"/>
        <rFont val="Calibri"/>
        <family val="2"/>
        <scheme val="minor"/>
      </rPr>
      <t xml:space="preserve">Experimental Parasitology </t>
    </r>
    <r>
      <rPr>
        <b/>
        <sz val="11"/>
        <color theme="1"/>
        <rFont val="Calibri"/>
        <family val="2"/>
        <scheme val="minor"/>
      </rPr>
      <t>82</t>
    </r>
    <r>
      <rPr>
        <sz val="11"/>
        <color theme="1"/>
        <rFont val="Calibri"/>
        <family val="2"/>
        <scheme val="minor"/>
      </rPr>
      <t>: 306-315</t>
    </r>
  </si>
  <si>
    <t>1993 - 1995 (An gambiae sl)</t>
  </si>
  <si>
    <t>Time period of study estimated</t>
  </si>
  <si>
    <t>1993 - 1995 (An arabiensis)</t>
  </si>
  <si>
    <t>1993 - 1995 (An funestus)</t>
  </si>
  <si>
    <r>
      <t xml:space="preserve">Govella NJ, Chaki PP, Mpangile JM, Killeen GF. 2011. Monitoring mosquitoes in urban Dar es Salaam: Evaluation of resting boxes, window exit traps, CDC light traps, Ifakara tent traps and human landing catches. </t>
    </r>
    <r>
      <rPr>
        <i/>
        <sz val="11"/>
        <color theme="1"/>
        <rFont val="Calibri"/>
        <family val="2"/>
        <scheme val="minor"/>
      </rPr>
      <t xml:space="preserve">Parasites &amp; Vectors </t>
    </r>
    <r>
      <rPr>
        <b/>
        <sz val="11"/>
        <color theme="1"/>
        <rFont val="Calibri"/>
        <family val="2"/>
        <scheme val="minor"/>
      </rPr>
      <t>4</t>
    </r>
    <r>
      <rPr>
        <sz val="11"/>
        <color theme="1"/>
        <rFont val="Calibri"/>
        <family val="2"/>
        <scheme val="minor"/>
      </rPr>
      <t>: 40</t>
    </r>
  </si>
  <si>
    <t>May - June 2008</t>
  </si>
  <si>
    <t>Multiple compared</t>
  </si>
  <si>
    <r>
      <t xml:space="preserve">Govella NJ, Okumu, FO, Killeen GF. 2010. Short report: insecticide-treated nets can reduce malaria transmission by mosquitoes which feed outdoors. </t>
    </r>
    <r>
      <rPr>
        <i/>
        <sz val="11"/>
        <color theme="1"/>
        <rFont val="Calibri"/>
        <family val="2"/>
        <scheme val="minor"/>
      </rPr>
      <t xml:space="preserve">American Journal of Tropical Medicine and Hygiene </t>
    </r>
    <r>
      <rPr>
        <b/>
        <sz val="11"/>
        <color theme="1"/>
        <rFont val="Calibri"/>
        <family val="2"/>
        <scheme val="minor"/>
      </rPr>
      <t>82</t>
    </r>
    <r>
      <rPr>
        <sz val="11"/>
        <color theme="1"/>
        <rFont val="Calibri"/>
        <family val="2"/>
        <scheme val="minor"/>
      </rPr>
      <t>: 415-419</t>
    </r>
  </si>
  <si>
    <t>Data shown are from original articles already included in the systematic review</t>
  </si>
  <si>
    <r>
      <t xml:space="preserve">Hakizimana E, Karema C, Munyakanage D, et al. 2018 Spatio-temporal distribution of mosquitoes and risk of malaria infections in Rwanda. Acta Tropica </t>
    </r>
    <r>
      <rPr>
        <b/>
        <sz val="11"/>
        <color theme="1"/>
        <rFont val="Calibri"/>
        <family val="2"/>
        <scheme val="minor"/>
      </rPr>
      <t xml:space="preserve">182: </t>
    </r>
    <r>
      <rPr>
        <sz val="11"/>
        <color theme="1"/>
        <rFont val="Calibri"/>
        <family val="2"/>
        <scheme val="minor"/>
      </rPr>
      <t>149 - 157</t>
    </r>
  </si>
  <si>
    <t>2010 - 2013</t>
  </si>
  <si>
    <t>Really nice paper though</t>
  </si>
  <si>
    <t>Kenya, Rarieda</t>
  </si>
  <si>
    <t>2009 - 2010 (An gambiae)</t>
  </si>
  <si>
    <t>2009 - 2010 (An funestus)</t>
  </si>
  <si>
    <t>Zambia, Luangwa</t>
  </si>
  <si>
    <t>Tanzania, Rufiji</t>
  </si>
  <si>
    <t>2001 - 2004 (An gambiae)</t>
  </si>
  <si>
    <t>Tanzania, Ulanga</t>
  </si>
  <si>
    <t>Burkina Faso, Oubritenga</t>
  </si>
  <si>
    <t>2001 - 2004 (An funestus)</t>
  </si>
  <si>
    <t>Burkina Faso, Kourweogo</t>
  </si>
  <si>
    <r>
      <t xml:space="preserve">Kabbale F, Akol A, Kaddu J, et al. 2013. Biting patterns and seasonality of anopheles gambiae sensu lato and anopheles funestus mosquitoes in Kamuli District, Uganda. </t>
    </r>
    <r>
      <rPr>
        <i/>
        <sz val="11"/>
        <color theme="1"/>
        <rFont val="Calibri"/>
        <family val="2"/>
        <scheme val="minor"/>
      </rPr>
      <t xml:space="preserve">Parasites &amp; Vectors </t>
    </r>
    <r>
      <rPr>
        <b/>
        <sz val="11"/>
        <color theme="1"/>
        <rFont val="Calibri"/>
        <family val="2"/>
        <scheme val="minor"/>
      </rPr>
      <t>6</t>
    </r>
    <r>
      <rPr>
        <sz val="11"/>
        <color theme="1"/>
        <rFont val="Calibri"/>
        <family val="2"/>
        <scheme val="minor"/>
      </rPr>
      <t>: 340`</t>
    </r>
  </si>
  <si>
    <t>Uganda, Bugabula</t>
  </si>
  <si>
    <t>January - Dec 2010 (Anophelines)</t>
  </si>
  <si>
    <t>Uganda, Budiope</t>
  </si>
  <si>
    <r>
      <t xml:space="preserve">Kenea O, Balkew M, Tekie H, et al. 2016. Human-biting activities of </t>
    </r>
    <r>
      <rPr>
        <i/>
        <sz val="11"/>
        <color theme="1"/>
        <rFont val="Calibri"/>
        <family val="2"/>
        <scheme val="minor"/>
      </rPr>
      <t xml:space="preserve">Anopheles </t>
    </r>
    <r>
      <rPr>
        <sz val="11"/>
        <color theme="1"/>
        <rFont val="Calibri"/>
        <family val="2"/>
        <scheme val="minor"/>
      </rPr>
      <t xml:space="preserve">species in south-central Ethiopia. </t>
    </r>
    <r>
      <rPr>
        <i/>
        <sz val="11"/>
        <color theme="1"/>
        <rFont val="Calibri"/>
        <family val="2"/>
        <scheme val="minor"/>
      </rPr>
      <t xml:space="preserve">Parasites &amp; Vectors </t>
    </r>
    <r>
      <rPr>
        <b/>
        <sz val="11"/>
        <color theme="1"/>
        <rFont val="Calibri"/>
        <family val="2"/>
        <scheme val="minor"/>
      </rPr>
      <t>9</t>
    </r>
    <r>
      <rPr>
        <sz val="11"/>
        <color theme="1"/>
        <rFont val="Calibri"/>
        <family val="2"/>
        <scheme val="minor"/>
      </rPr>
      <t>: 527</t>
    </r>
  </si>
  <si>
    <t>July - November 2014 (An arabiensis)</t>
  </si>
  <si>
    <t>Note that peak sleeping hours are 22:00 to 5:00</t>
  </si>
  <si>
    <t>July - November 2014 (An pharoensis)</t>
  </si>
  <si>
    <t>July - November 2014 (An zeimanni)</t>
  </si>
  <si>
    <t>July - November 2014 (An funestus sl)</t>
  </si>
  <si>
    <r>
      <t xml:space="preserve">Kilama M, Smith DL, Hutchinson R, Kigozi R, et al. 2014. Estimating the annual entomological inoculation rate for </t>
    </r>
    <r>
      <rPr>
        <i/>
        <sz val="11"/>
        <color theme="1"/>
        <rFont val="Calibri"/>
        <family val="2"/>
        <scheme val="minor"/>
      </rPr>
      <t xml:space="preserve">Plasmodium falciparum </t>
    </r>
    <r>
      <rPr>
        <sz val="11"/>
        <color theme="1"/>
        <rFont val="Calibri"/>
        <family val="2"/>
        <scheme val="minor"/>
      </rPr>
      <t xml:space="preserve">transmitted by </t>
    </r>
    <r>
      <rPr>
        <i/>
        <sz val="11"/>
        <color theme="1"/>
        <rFont val="Calibri"/>
        <family val="2"/>
        <scheme val="minor"/>
      </rPr>
      <t xml:space="preserve">Anopheles gambiae s.l. </t>
    </r>
    <r>
      <rPr>
        <sz val="11"/>
        <color theme="1"/>
        <rFont val="Calibri"/>
        <family val="2"/>
        <scheme val="minor"/>
      </rPr>
      <t xml:space="preserve">using three sampling methods in three sites in Uganda.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111</t>
    </r>
  </si>
  <si>
    <r>
      <t xml:space="preserve">Killeen GF, Govella N et al. 2016. Most outdoor malaria transmission by behaviourally-resistant Anopheles arabiensis is mediated by mosquitoes that have previously been inside houses.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225</t>
    </r>
  </si>
  <si>
    <t>Interesting model for mosquito behaviour changes - can compare to Griffin model</t>
  </si>
  <si>
    <r>
      <t xml:space="preserve">Killeen GF, Chitnis N. 2014. Potential causes and consequences of behavioural resilience and resistance in malaria vector populations: a mathematical analysis.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97</t>
    </r>
  </si>
  <si>
    <t>Data noted are in Huho - already in this review</t>
  </si>
  <si>
    <r>
      <t xml:space="preserve">Killeen GF, McKenzie FE et al. 2001. The availability of potential hosts as a determinant of feeding behaviours and malaria transmission by African mosquito populations. </t>
    </r>
    <r>
      <rPr>
        <i/>
        <sz val="11"/>
        <color theme="1"/>
        <rFont val="Calibri"/>
        <family val="2"/>
        <scheme val="minor"/>
      </rPr>
      <t xml:space="preserve">Trans R Soc Trop Med Hyg </t>
    </r>
    <r>
      <rPr>
        <b/>
        <sz val="11"/>
        <color theme="1"/>
        <rFont val="Calibri"/>
        <family val="2"/>
        <scheme val="minor"/>
      </rPr>
      <t>95</t>
    </r>
    <r>
      <rPr>
        <sz val="11"/>
        <color theme="1"/>
        <rFont val="Calibri"/>
        <family val="2"/>
        <scheme val="minor"/>
      </rPr>
      <t>: 469-476</t>
    </r>
  </si>
  <si>
    <r>
      <t xml:space="preserve">Klinkenberg E, McCall PJ, Wilson MD, et al. 2008. Impact of urban agriculture on malaria vectors in Accra, Ghana. </t>
    </r>
    <r>
      <rPr>
        <i/>
        <sz val="11"/>
        <color theme="1"/>
        <rFont val="Calibri"/>
        <family val="2"/>
        <scheme val="minor"/>
      </rPr>
      <t xml:space="preserve">Malaria Journal </t>
    </r>
    <r>
      <rPr>
        <b/>
        <sz val="11"/>
        <color theme="1"/>
        <rFont val="Calibri"/>
        <family val="2"/>
        <scheme val="minor"/>
      </rPr>
      <t>7</t>
    </r>
    <r>
      <rPr>
        <sz val="11"/>
        <color theme="1"/>
        <rFont val="Calibri"/>
        <family val="2"/>
        <scheme val="minor"/>
      </rPr>
      <t>: 151</t>
    </r>
  </si>
  <si>
    <t>September - December 2003</t>
  </si>
  <si>
    <t>Lelisa et al. 2017. Anopheline mosquitoes behaviour and entomological monitoring in southwestern Ethiopia. J Vector Borne Dis 54: 240-248</t>
  </si>
  <si>
    <t>June - December 2014</t>
  </si>
  <si>
    <r>
      <t xml:space="preserve">Lwetoijera D, Harris C, Kiware S. et al. 2014. Increasing role of Anopheles funestus and Anopheles arabiensis in malaria transmission in the Kilombero Valley, Tanzania.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331</t>
    </r>
  </si>
  <si>
    <t>2008, 2011, 2012</t>
  </si>
  <si>
    <r>
      <t xml:space="preserve">Majambere S, Massue DJ, Mlacha Y, et al. 2013. Advantages and limitations of commercially available electrocuting grids for studying mosquito behaviour. Parasites and Vectors </t>
    </r>
    <r>
      <rPr>
        <b/>
        <sz val="11"/>
        <color theme="1"/>
        <rFont val="Calibri"/>
        <family val="2"/>
        <scheme val="minor"/>
      </rPr>
      <t>6</t>
    </r>
    <r>
      <rPr>
        <sz val="11"/>
        <color theme="1"/>
        <rFont val="Calibri"/>
        <family val="2"/>
        <scheme val="minor"/>
      </rPr>
      <t>: 53</t>
    </r>
  </si>
  <si>
    <t>May - June 2010</t>
  </si>
  <si>
    <r>
      <t xml:space="preserve">Massey N, Garrod G, Wiebe A et al. 2016. A global bionomic database for the dominant vectors of human malaria. </t>
    </r>
    <r>
      <rPr>
        <i/>
        <sz val="11"/>
        <color theme="1"/>
        <rFont val="Calibri"/>
        <family val="2"/>
        <scheme val="minor"/>
      </rPr>
      <t xml:space="preserve">Scientific Data </t>
    </r>
    <r>
      <rPr>
        <b/>
        <sz val="11"/>
        <color theme="1"/>
        <rFont val="Calibri"/>
        <family val="2"/>
        <scheme val="minor"/>
      </rPr>
      <t>3</t>
    </r>
    <r>
      <rPr>
        <sz val="11"/>
        <color theme="1"/>
        <rFont val="Calibri"/>
        <family val="2"/>
        <scheme val="minor"/>
      </rPr>
      <t>: 160014</t>
    </r>
  </si>
  <si>
    <r>
      <t>Review</t>
    </r>
    <r>
      <rPr>
        <sz val="11"/>
        <color theme="1"/>
        <rFont val="Calibri"/>
        <family val="2"/>
        <scheme val="minor"/>
      </rPr>
      <t xml:space="preserve"> </t>
    </r>
  </si>
  <si>
    <t>Useful database for multiple estimates</t>
  </si>
  <si>
    <r>
      <t xml:space="preserve">Mathenge EM, Gimnig JE, Kolczak M, et al. 2001. Effect of permethrin-impregnated nets on exiting behaviour, blood feeding success, and time of feeding of malaria mosquitoes (Diptera: Culicidae) in Western Kenya. </t>
    </r>
    <r>
      <rPr>
        <i/>
        <sz val="11"/>
        <color theme="1"/>
        <rFont val="Calibri"/>
        <family val="2"/>
        <scheme val="minor"/>
      </rPr>
      <t xml:space="preserve">Journal of Medical Entomology </t>
    </r>
    <r>
      <rPr>
        <b/>
        <sz val="11"/>
        <color theme="1"/>
        <rFont val="Calibri"/>
        <family val="2"/>
        <scheme val="minor"/>
      </rPr>
      <t>38</t>
    </r>
    <r>
      <rPr>
        <sz val="11"/>
        <color theme="1"/>
        <rFont val="Calibri"/>
        <family val="2"/>
        <scheme val="minor"/>
      </rPr>
      <t>: 531-536</t>
    </r>
  </si>
  <si>
    <t>December 1997 - January 1998</t>
  </si>
  <si>
    <t>Bednet traps</t>
  </si>
  <si>
    <r>
      <t xml:space="preserve">Mattowo NS, Moore J, Mapua S, Madumla EP, Moshi IR, et al. 2013. Using a new odour-baited device to explore options for luring and killing outdoor-biting malaria vectors: a report on design and field evaluation of the Mosquito Landing Box. </t>
    </r>
    <r>
      <rPr>
        <i/>
        <sz val="11"/>
        <color theme="1"/>
        <rFont val="Calibri"/>
        <family val="2"/>
        <scheme val="minor"/>
      </rPr>
      <t xml:space="preserve">Parasites &amp; Vectors </t>
    </r>
    <r>
      <rPr>
        <b/>
        <sz val="11"/>
        <color theme="1"/>
        <rFont val="Calibri"/>
        <family val="2"/>
        <scheme val="minor"/>
      </rPr>
      <t>6</t>
    </r>
    <r>
      <rPr>
        <sz val="11"/>
        <color theme="1"/>
        <rFont val="Calibri"/>
        <family val="2"/>
        <scheme val="minor"/>
      </rPr>
      <t>: 137</t>
    </r>
  </si>
  <si>
    <t>Not available in format needed here</t>
  </si>
  <si>
    <t>Information on outdoor activities but not in the form neeeded here</t>
  </si>
  <si>
    <r>
      <t xml:space="preserve">Mburu MM, Juurlink M, Spitzen J et al. 2018. Impact of partially and fully closed eaves on house entry rates by mosquitoes. </t>
    </r>
    <r>
      <rPr>
        <i/>
        <sz val="11"/>
        <color theme="1"/>
        <rFont val="Calibri"/>
        <family val="2"/>
        <scheme val="minor"/>
      </rPr>
      <t xml:space="preserve">Parasites &amp; Vectors </t>
    </r>
    <r>
      <rPr>
        <b/>
        <sz val="11"/>
        <color theme="1"/>
        <rFont val="Calibri"/>
        <family val="2"/>
        <scheme val="minor"/>
      </rPr>
      <t>11</t>
    </r>
    <r>
      <rPr>
        <sz val="11"/>
        <color theme="1"/>
        <rFont val="Calibri"/>
        <family val="2"/>
        <scheme val="minor"/>
      </rPr>
      <t>: 383</t>
    </r>
  </si>
  <si>
    <t>Malawi</t>
  </si>
  <si>
    <t>Mendis et al 2000</t>
  </si>
  <si>
    <t>November 1994 - April 1996 (An arabiensis)</t>
  </si>
  <si>
    <t>sporo rates noted for dry season (wet season was 0.98%)</t>
  </si>
  <si>
    <t>November 1994 - April 1996 (An funestus)</t>
  </si>
  <si>
    <t>sporo rates noted for dry season (wet season was 2.2%)</t>
  </si>
  <si>
    <r>
      <t xml:space="preserve">Milali MP, Sikulu-Lord M, Govella NJ. 2017. Bites before and after bedtime can carry a high risk of human malaria infection.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91</t>
    </r>
  </si>
  <si>
    <t>Interesting data on overall activity but not usable here</t>
  </si>
  <si>
    <t>Benin, Lokohoue</t>
  </si>
  <si>
    <t>April 2011 (An funestus)</t>
  </si>
  <si>
    <t>Human info from s1 and Fig 1</t>
  </si>
  <si>
    <t>Benin, Tokoli-V</t>
  </si>
  <si>
    <r>
      <t xml:space="preserve">Moiroux N, Gomez MB, Pennetier C, Elanga E, et al. 2012. Changes in Anopheles funestus biting behaviour following universal coverage of long-lasting insecticidal nets in Benin. </t>
    </r>
    <r>
      <rPr>
        <i/>
        <sz val="11"/>
        <color theme="1"/>
        <rFont val="Calibri"/>
        <family val="2"/>
        <scheme val="minor"/>
      </rPr>
      <t xml:space="preserve">Journal of Infectious Diseases </t>
    </r>
    <r>
      <rPr>
        <b/>
        <sz val="11"/>
        <color theme="1"/>
        <rFont val="Calibri"/>
        <family val="2"/>
        <scheme val="minor"/>
      </rPr>
      <t>206</t>
    </r>
    <r>
      <rPr>
        <sz val="11"/>
        <color theme="1"/>
        <rFont val="Calibri"/>
        <family val="2"/>
        <scheme val="minor"/>
      </rPr>
      <t>: 1622-1629</t>
    </r>
  </si>
  <si>
    <t>October 2007 - May 2008</t>
  </si>
  <si>
    <t>November 2008 - June 2009</t>
  </si>
  <si>
    <t>February - March 2014</t>
  </si>
  <si>
    <r>
      <t xml:space="preserve">Mourou J-R, Coffinet T, Jarjaval F, Cotteaux C, Pradines E, Godefroy L, Kombila M, Pages F. 2012. Malaria transmission in Libreville: results of a one year survey. Malaria Journal </t>
    </r>
    <r>
      <rPr>
        <b/>
        <sz val="11"/>
        <color theme="1"/>
        <rFont val="Calibri"/>
        <family val="2"/>
        <scheme val="minor"/>
      </rPr>
      <t>11</t>
    </r>
    <r>
      <rPr>
        <sz val="11"/>
        <color theme="1"/>
        <rFont val="Calibri"/>
        <family val="2"/>
        <scheme val="minor"/>
      </rPr>
      <t>: 40</t>
    </r>
  </si>
  <si>
    <t>Gabon, Camp des Boys</t>
  </si>
  <si>
    <t>December 2008 - January 2010</t>
  </si>
  <si>
    <t>Gabon, Aibandeng</t>
  </si>
  <si>
    <t>Gabon, Beau Sejour</t>
  </si>
  <si>
    <t>Gabon, Sotega</t>
  </si>
  <si>
    <r>
      <t xml:space="preserve">Mourou J-R, Coffinet T, Jarjaval F, Pradines B, et al. 2010. Malaria transmission and insecticide resistance of </t>
    </r>
    <r>
      <rPr>
        <i/>
        <sz val="11"/>
        <color theme="1"/>
        <rFont val="Calibri"/>
        <family val="2"/>
        <scheme val="minor"/>
      </rPr>
      <t xml:space="preserve">Anopheles gambiae </t>
    </r>
    <r>
      <rPr>
        <sz val="11"/>
        <color theme="1"/>
        <rFont val="Calibri"/>
        <family val="2"/>
        <scheme val="minor"/>
      </rPr>
      <t xml:space="preserve">in Libreville and Port-Gentil, Gabon. </t>
    </r>
    <r>
      <rPr>
        <i/>
        <sz val="11"/>
        <color theme="1"/>
        <rFont val="Calibri"/>
        <family val="2"/>
        <scheme val="minor"/>
      </rPr>
      <t xml:space="preserve">Malaria Journal </t>
    </r>
    <r>
      <rPr>
        <b/>
        <sz val="11"/>
        <color theme="1"/>
        <rFont val="Calibri"/>
        <family val="2"/>
        <scheme val="minor"/>
      </rPr>
      <t>9</t>
    </r>
    <r>
      <rPr>
        <sz val="11"/>
        <color theme="1"/>
        <rFont val="Calibri"/>
        <family val="2"/>
        <scheme val="minor"/>
      </rPr>
      <t>: 321</t>
    </r>
  </si>
  <si>
    <t>December 2006 - April 2007</t>
  </si>
  <si>
    <r>
      <t xml:space="preserve">Mwangungulu SP, Sumaye RD, Limwagu AJ. Et al. 2016. Crowdsourcing vector surveillance: using community knowledge and experiences to predict densities and distribution of outdoor-biting mosquitoes in rural Tanzania. </t>
    </r>
    <r>
      <rPr>
        <i/>
        <sz val="11"/>
        <color theme="1"/>
        <rFont val="Calibri"/>
        <family val="2"/>
        <scheme val="minor"/>
      </rPr>
      <t xml:space="preserve">PLoS One </t>
    </r>
    <r>
      <rPr>
        <b/>
        <sz val="11"/>
        <color theme="1"/>
        <rFont val="Calibri"/>
        <family val="2"/>
        <scheme val="minor"/>
      </rPr>
      <t>11</t>
    </r>
    <r>
      <rPr>
        <sz val="11"/>
        <color theme="1"/>
        <rFont val="Calibri"/>
        <family val="2"/>
        <scheme val="minor"/>
      </rPr>
      <t>: e0156388</t>
    </r>
  </si>
  <si>
    <t>Innovative data collection</t>
  </si>
  <si>
    <r>
      <t xml:space="preserve">Mwesigwa J, Achan J, Di Tanna GL, Affara M, et al. 2017. Residual malaria transmission dynamics varies across The Gambia despite high coverage of control interventions. </t>
    </r>
    <r>
      <rPr>
        <i/>
        <sz val="11"/>
        <color theme="1"/>
        <rFont val="Calibri"/>
        <family val="2"/>
        <scheme val="minor"/>
      </rPr>
      <t xml:space="preserve">PLoS One </t>
    </r>
    <r>
      <rPr>
        <b/>
        <sz val="11"/>
        <color theme="1"/>
        <rFont val="Calibri"/>
        <family val="2"/>
        <scheme val="minor"/>
      </rPr>
      <t>12</t>
    </r>
    <r>
      <rPr>
        <sz val="11"/>
        <color theme="1"/>
        <rFont val="Calibri"/>
        <family val="2"/>
        <scheme val="minor"/>
      </rPr>
      <t>: e0187059</t>
    </r>
  </si>
  <si>
    <t>The Gambia, NBR</t>
  </si>
  <si>
    <t>2013 (An gambiae sl)</t>
  </si>
  <si>
    <t>The Gambia, CRR</t>
  </si>
  <si>
    <t>The Gambia, URR-N</t>
  </si>
  <si>
    <t>The Gambia, WCR</t>
  </si>
  <si>
    <t>The Gambia, LRR</t>
  </si>
  <si>
    <t>The Gambia, URR - S</t>
  </si>
  <si>
    <t>The Gambia</t>
  </si>
  <si>
    <t>2013 (An gambiae ss)</t>
  </si>
  <si>
    <t>2013 (An arabiensis)</t>
  </si>
  <si>
    <t>2013 (An melas)</t>
  </si>
  <si>
    <t>2013 (An coluzzi)</t>
  </si>
  <si>
    <r>
      <t xml:space="preserve">Ojuka P, Boum II Y, Denoeun-Ndam et al 2015 Early biting and insecticide resistance in the malaria vector Anopheles might compromise the effectiveness of vector control intervention in Southwestern Uganda. </t>
    </r>
    <r>
      <rPr>
        <i/>
        <sz val="11"/>
        <color theme="1"/>
        <rFont val="Calibri"/>
        <family val="2"/>
        <scheme val="minor"/>
      </rPr>
      <t xml:space="preserve">Malaria Journal </t>
    </r>
    <r>
      <rPr>
        <b/>
        <sz val="11"/>
        <color theme="1"/>
        <rFont val="Calibri"/>
        <family val="2"/>
        <scheme val="minor"/>
      </rPr>
      <t xml:space="preserve">14: </t>
    </r>
    <r>
      <rPr>
        <sz val="11"/>
        <color theme="1"/>
        <rFont val="Calibri"/>
        <family val="2"/>
        <scheme val="minor"/>
      </rPr>
      <t>148</t>
    </r>
  </si>
  <si>
    <t>Uganda, Engari</t>
  </si>
  <si>
    <t>2011 (rainy)</t>
  </si>
  <si>
    <t>sporo data for funestus dry season was 1.4 (wet was lower 0.8 and only funestus were positive) gambiae was 6.3% dry season</t>
  </si>
  <si>
    <t>2012 (dry)</t>
  </si>
  <si>
    <t>Uganda, Kigorogoro</t>
  </si>
  <si>
    <t>2011 (rainy), 2012 (dry)</t>
  </si>
  <si>
    <t>sporo data for funestus dry season was 2.8, gambiae was 2.2% dry season (wet not recorded)</t>
  </si>
  <si>
    <t>Kenta, Iguho</t>
  </si>
  <si>
    <t>Kenya, Miwani</t>
  </si>
  <si>
    <t>Kenya, Emakakha</t>
  </si>
  <si>
    <t>Kenya, Kombewa</t>
  </si>
  <si>
    <r>
      <t xml:space="preserve">Overgaard HJ, Reddy VP, Abaga S, Matias A, Reddy MR, et al. 2012. Malaria transmission after five years of vector control on Bioko island, Equatorial Guinea. </t>
    </r>
    <r>
      <rPr>
        <i/>
        <sz val="11"/>
        <color theme="1"/>
        <rFont val="Calibri"/>
        <family val="2"/>
        <scheme val="minor"/>
      </rPr>
      <t xml:space="preserve">Parasites &amp; Vectors </t>
    </r>
    <r>
      <rPr>
        <b/>
        <sz val="11"/>
        <color theme="1"/>
        <rFont val="Calibri"/>
        <family val="2"/>
        <scheme val="minor"/>
      </rPr>
      <t>5</t>
    </r>
    <r>
      <rPr>
        <sz val="11"/>
        <color theme="1"/>
        <rFont val="Calibri"/>
        <family val="2"/>
        <scheme val="minor"/>
      </rPr>
      <t>: 253</t>
    </r>
  </si>
  <si>
    <t>Equatorial Guinea (Bioko Island), Mongola</t>
  </si>
  <si>
    <t>2009 (Anophelines, 99.7% An gambiae ss)</t>
  </si>
  <si>
    <t>sporozoite rates weighted by proportion of species from Table 3</t>
  </si>
  <si>
    <t>Equatorial Guinea (Bioko Island), Arena Blanca</t>
  </si>
  <si>
    <t>2009 (Anophelines, 88.6% An melas)</t>
  </si>
  <si>
    <t>Equatorial Guinea (Bioko Island), Riaba</t>
  </si>
  <si>
    <t>2009 (Anophelines, 81.4% An melas)</t>
  </si>
  <si>
    <r>
      <t xml:space="preserve">Owusu EDA, Buabeng V, Dadzie S, Brown CA, et al. 2016. Characteristics of asymptomatic </t>
    </r>
    <r>
      <rPr>
        <i/>
        <sz val="11"/>
        <color theme="1"/>
        <rFont val="Calibri"/>
        <family val="2"/>
        <scheme val="minor"/>
      </rPr>
      <t xml:space="preserve">Plasmodium </t>
    </r>
    <r>
      <rPr>
        <sz val="11"/>
        <color theme="1"/>
        <rFont val="Calibri"/>
        <family val="2"/>
        <scheme val="minor"/>
      </rPr>
      <t xml:space="preserve">spp. Parasetaemia in Kwahu-Mpraeso, a malaria endemic mountainous district in Ghana, West Africa.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1-10</t>
    </r>
  </si>
  <si>
    <t>November - December 2013</t>
  </si>
  <si>
    <t>note the small sample size 1/23</t>
  </si>
  <si>
    <r>
      <t xml:space="preserve">Oxborough RM, Kitau J, Mosha FW, Rowland MW. 2015. Modified veranda-trap hut for improved evaluation of vector control interventions. </t>
    </r>
    <r>
      <rPr>
        <i/>
        <sz val="11"/>
        <color theme="1"/>
        <rFont val="Calibri"/>
        <family val="2"/>
        <scheme val="minor"/>
      </rPr>
      <t xml:space="preserve">Medical and Veterinary Entomology </t>
    </r>
    <r>
      <rPr>
        <b/>
        <sz val="11"/>
        <color theme="1"/>
        <rFont val="Calibri"/>
        <family val="2"/>
        <scheme val="minor"/>
      </rPr>
      <t>29</t>
    </r>
    <r>
      <rPr>
        <sz val="11"/>
        <color theme="1"/>
        <rFont val="Calibri"/>
        <family val="2"/>
        <scheme val="minor"/>
      </rPr>
      <t>: 371-379</t>
    </r>
  </si>
  <si>
    <t>Pates H, Curtis C. 2005. Mosquito behaviour and vector control</t>
  </si>
  <si>
    <t>Does not distinguish hourly between indoor and outdoor bites (for African study referenced)</t>
  </si>
  <si>
    <r>
      <t xml:space="preserve">Quinones ML, Lines JD, Thomson MC, et al. 1997. Anopheles gambiae gonotrophic cycle duration, biting and exiting behaviour unaffected by permethrin-impregnated bednets in The Gambia. </t>
    </r>
    <r>
      <rPr>
        <i/>
        <sz val="11"/>
        <color theme="1"/>
        <rFont val="Calibri"/>
        <family val="2"/>
        <scheme val="minor"/>
      </rPr>
      <t xml:space="preserve">Medical and Veterinary Entomology </t>
    </r>
    <r>
      <rPr>
        <b/>
        <sz val="11"/>
        <color theme="1"/>
        <rFont val="Calibri"/>
        <family val="2"/>
        <scheme val="minor"/>
      </rPr>
      <t>11</t>
    </r>
    <r>
      <rPr>
        <sz val="11"/>
        <color theme="1"/>
        <rFont val="Calibri"/>
        <family val="2"/>
        <scheme val="minor"/>
      </rPr>
      <t>: 71-78</t>
    </r>
  </si>
  <si>
    <t>July 1992 (An gambaie treated nets)</t>
  </si>
  <si>
    <t>July 1992 (An gambaie untreated nets)</t>
  </si>
  <si>
    <r>
      <t xml:space="preserve">Reddy MR, Overgaard HJ, et al. 2011. Outdoor host seeking behaviour of </t>
    </r>
    <r>
      <rPr>
        <i/>
        <sz val="11"/>
        <color theme="1"/>
        <rFont val="Calibri"/>
        <family val="2"/>
        <scheme val="minor"/>
      </rPr>
      <t xml:space="preserve">Anophies gambiae </t>
    </r>
    <r>
      <rPr>
        <sz val="11"/>
        <color theme="1"/>
        <rFont val="Calibri"/>
        <family val="2"/>
        <scheme val="minor"/>
      </rPr>
      <t xml:space="preserve">mosquitoes following initiation of malaria vector control on Bioko Island, Equatorial Guinea. </t>
    </r>
    <r>
      <rPr>
        <i/>
        <sz val="11"/>
        <color theme="1"/>
        <rFont val="Calibri"/>
        <family val="2"/>
        <scheme val="minor"/>
      </rPr>
      <t xml:space="preserve">Malaria Journal </t>
    </r>
  </si>
  <si>
    <t>Equatorial Guinea (Bioko Island), Punta Europa</t>
  </si>
  <si>
    <t>2007-2008 (An gambiae ss)</t>
  </si>
  <si>
    <t>show proportionally different outdoor and indoor in dry and wet seasons</t>
  </si>
  <si>
    <t>2007-2008 (An melas)</t>
  </si>
  <si>
    <t>March - November 2009 (An gambiae ss)</t>
  </si>
  <si>
    <t>March - November 2009 (An melas)</t>
  </si>
  <si>
    <t>Tanzania, Njagi</t>
  </si>
  <si>
    <t>November 1997 (An gambiae)</t>
  </si>
  <si>
    <t>same people profile for all data</t>
  </si>
  <si>
    <t>November 1997 (An funestus)</t>
  </si>
  <si>
    <t>Tanzania, Lupiro</t>
  </si>
  <si>
    <t>Jul - Aug 2004 (An gambiae)</t>
  </si>
  <si>
    <t>Jul - Aug 2004 (An funestus)</t>
  </si>
  <si>
    <t>May - June 2009 (An gambiae)</t>
  </si>
  <si>
    <t>May - June 2009 (An funestus)</t>
  </si>
  <si>
    <r>
      <t xml:space="preserve">Sande S, Zimba M, Chinwada P et al. 2016. Biting behaviour of </t>
    </r>
    <r>
      <rPr>
        <i/>
        <sz val="11"/>
        <color theme="1"/>
        <rFont val="Calibri"/>
        <family val="2"/>
        <scheme val="minor"/>
      </rPr>
      <t xml:space="preserve">Anopheles funestus </t>
    </r>
    <r>
      <rPr>
        <sz val="11"/>
        <color theme="1"/>
        <rFont val="Calibri"/>
        <family val="2"/>
        <scheme val="minor"/>
      </rPr>
      <t xml:space="preserve">populations in Mutare and Mutasa districts, Manicaland province, Zimbabwe: Implications for the malaria control programme. </t>
    </r>
    <r>
      <rPr>
        <i/>
        <sz val="11"/>
        <color theme="1"/>
        <rFont val="Calibri"/>
        <family val="2"/>
        <scheme val="minor"/>
      </rPr>
      <t xml:space="preserve">Journal of Vector Borne Disease </t>
    </r>
    <r>
      <rPr>
        <b/>
        <sz val="11"/>
        <color theme="1"/>
        <rFont val="Calibri"/>
        <family val="2"/>
        <scheme val="minor"/>
      </rPr>
      <t>53</t>
    </r>
    <r>
      <rPr>
        <sz val="11"/>
        <color theme="1"/>
        <rFont val="Calibri"/>
        <family val="2"/>
        <scheme val="minor"/>
      </rPr>
      <t>: 118-126</t>
    </r>
  </si>
  <si>
    <t>Zimbabwe, Mutare (Burma Valley)</t>
  </si>
  <si>
    <t>October 2013 - September 2014 (An funestus)</t>
  </si>
  <si>
    <t>Zimbabwe, Mutasa (Zindi)</t>
  </si>
  <si>
    <r>
      <t xml:space="preserve">Searle KM, Lubinda J, et al. 2017. Characterising and quantifying human movement patterns using GPS data loggers in an area approaching malaria elimination in rural southern Zambia. </t>
    </r>
    <r>
      <rPr>
        <i/>
        <sz val="11"/>
        <color theme="1"/>
        <rFont val="Calibri"/>
        <family val="2"/>
        <scheme val="minor"/>
      </rPr>
      <t xml:space="preserve">Royal Society Open Science </t>
    </r>
    <r>
      <rPr>
        <b/>
        <sz val="11"/>
        <color theme="1"/>
        <rFont val="Calibri"/>
        <family val="2"/>
        <scheme val="minor"/>
      </rPr>
      <t>4</t>
    </r>
    <r>
      <rPr>
        <sz val="11"/>
        <color theme="1"/>
        <rFont val="Calibri"/>
        <family val="2"/>
        <scheme val="minor"/>
      </rPr>
      <t>: 170046</t>
    </r>
  </si>
  <si>
    <r>
      <t xml:space="preserve">Selvaraj P, Wenger EA, Gerardin J. 2018. Seasonality and heterogeneity of malaria transmission determine success of interventions in high-endemic settings: a modeling study. </t>
    </r>
    <r>
      <rPr>
        <i/>
        <sz val="11"/>
        <color theme="1"/>
        <rFont val="Calibri"/>
        <family val="2"/>
        <scheme val="minor"/>
      </rPr>
      <t xml:space="preserve">BMC Infectious Diseases </t>
    </r>
    <r>
      <rPr>
        <b/>
        <sz val="11"/>
        <color theme="1"/>
        <rFont val="Calibri"/>
        <family val="2"/>
        <scheme val="minor"/>
      </rPr>
      <t>18</t>
    </r>
    <r>
      <rPr>
        <sz val="11"/>
        <color theme="1"/>
        <rFont val="Calibri"/>
        <family val="2"/>
        <scheme val="minor"/>
      </rPr>
      <t>: 413</t>
    </r>
  </si>
  <si>
    <t>Zambia (nets)</t>
  </si>
  <si>
    <t>Sep 2009 - March 2010 (An funestus)</t>
  </si>
  <si>
    <t>Sep 2009 - March 2010 (An quadriannulatus)</t>
  </si>
  <si>
    <t>Zambia (nets + IRS)</t>
  </si>
  <si>
    <r>
      <t xml:space="preserve">Sougoufara S, Diedhiou SM, Doucoure S, et al. 2014. Biting by </t>
    </r>
    <r>
      <rPr>
        <i/>
        <sz val="11"/>
        <color theme="1"/>
        <rFont val="Calibri"/>
        <family val="2"/>
        <scheme val="minor"/>
      </rPr>
      <t xml:space="preserve">Anopheles funestus </t>
    </r>
    <r>
      <rPr>
        <sz val="11"/>
        <color theme="1"/>
        <rFont val="Calibri"/>
        <family val="2"/>
        <scheme val="minor"/>
      </rPr>
      <t xml:space="preserve">in broad daylight after use of long-lasting insecticidal nets: a new challenge to malaria elimination. </t>
    </r>
    <r>
      <rPr>
        <i/>
        <sz val="11"/>
        <color theme="1"/>
        <rFont val="Calibri"/>
        <family val="2"/>
        <scheme val="minor"/>
      </rPr>
      <t xml:space="preserve">Malaria Journal </t>
    </r>
    <r>
      <rPr>
        <b/>
        <sz val="11"/>
        <color theme="1"/>
        <rFont val="Calibri"/>
        <family val="2"/>
        <scheme val="minor"/>
      </rPr>
      <t>13</t>
    </r>
    <r>
      <rPr>
        <sz val="11"/>
        <color theme="1"/>
        <rFont val="Calibri"/>
        <family val="2"/>
        <scheme val="minor"/>
      </rPr>
      <t>: 125</t>
    </r>
  </si>
  <si>
    <r>
      <t xml:space="preserve">Swai J, Finda M, et al. 2016. Studies on mosquito biting risk among migratory rice farmers in rural southeastern Tanzania and development of a portable mosquito-proof hut. </t>
    </r>
    <r>
      <rPr>
        <i/>
        <sz val="11"/>
        <color theme="1"/>
        <rFont val="Calibri"/>
        <family val="2"/>
        <scheme val="minor"/>
      </rPr>
      <t xml:space="preserve">Malaria Journal </t>
    </r>
    <r>
      <rPr>
        <b/>
        <sz val="11"/>
        <color theme="1"/>
        <rFont val="Calibri"/>
        <family val="2"/>
        <scheme val="minor"/>
      </rPr>
      <t>15</t>
    </r>
    <r>
      <rPr>
        <sz val="11"/>
        <color theme="1"/>
        <rFont val="Calibri"/>
        <family val="2"/>
        <scheme val="minor"/>
      </rPr>
      <t>: 564</t>
    </r>
  </si>
  <si>
    <t xml:space="preserve">Tanzania </t>
  </si>
  <si>
    <r>
      <t xml:space="preserve">Tabue RN, Awono-Ambene P, Etang J, et al. 2017. Role of </t>
    </r>
    <r>
      <rPr>
        <i/>
        <sz val="11"/>
        <color theme="1"/>
        <rFont val="Calibri"/>
        <family val="2"/>
        <scheme val="minor"/>
      </rPr>
      <t>Anopheles (Cellia</t>
    </r>
    <r>
      <rPr>
        <sz val="11"/>
        <color theme="1"/>
        <rFont val="Calibri"/>
        <family val="2"/>
        <scheme val="minor"/>
      </rPr>
      <t xml:space="preserve">) </t>
    </r>
    <r>
      <rPr>
        <i/>
        <sz val="11"/>
        <color theme="1"/>
        <rFont val="Calibri"/>
        <family val="2"/>
        <scheme val="minor"/>
      </rPr>
      <t xml:space="preserve">rufipes </t>
    </r>
    <r>
      <rPr>
        <sz val="11"/>
        <color theme="1"/>
        <rFont val="Calibri"/>
        <family val="2"/>
        <scheme val="minor"/>
      </rPr>
      <t xml:space="preserve">(Gough, 1910) and other local anophelines in human malaria transmission in the northern savannah of Cameroon: a cross-sectional survey. </t>
    </r>
    <r>
      <rPr>
        <i/>
        <sz val="11"/>
        <color theme="1"/>
        <rFont val="Calibri"/>
        <family val="2"/>
        <scheme val="minor"/>
      </rPr>
      <t>Parasites &amp; Vectors</t>
    </r>
    <r>
      <rPr>
        <b/>
        <i/>
        <sz val="11"/>
        <color theme="1"/>
        <rFont val="Calibri"/>
        <family val="2"/>
        <scheme val="minor"/>
      </rPr>
      <t xml:space="preserve"> </t>
    </r>
    <r>
      <rPr>
        <b/>
        <sz val="11"/>
        <color theme="1"/>
        <rFont val="Calibri"/>
        <family val="2"/>
        <scheme val="minor"/>
      </rPr>
      <t>10</t>
    </r>
    <r>
      <rPr>
        <sz val="11"/>
        <color theme="1"/>
        <rFont val="Calibri"/>
        <family val="2"/>
        <scheme val="minor"/>
      </rPr>
      <t>: 22</t>
    </r>
  </si>
  <si>
    <t>Suggest data available - email</t>
  </si>
  <si>
    <r>
      <t xml:space="preserve">Tanga MC, Ngundu WI 2010. Ecological transition from natural forest to tea plantation: effect on the dynamics of malaria vectors in the highlands of Cameroon. </t>
    </r>
    <r>
      <rPr>
        <i/>
        <sz val="11"/>
        <color theme="1"/>
        <rFont val="Calibri"/>
        <family val="2"/>
        <scheme val="minor"/>
      </rPr>
      <t xml:space="preserve">Trans R Soc Trop Med Hyg </t>
    </r>
    <r>
      <rPr>
        <b/>
        <sz val="11"/>
        <color theme="1"/>
        <rFont val="Calibri"/>
        <family val="2"/>
        <scheme val="minor"/>
      </rPr>
      <t>104</t>
    </r>
    <r>
      <rPr>
        <sz val="11"/>
        <color theme="1"/>
        <rFont val="Calibri"/>
        <family val="2"/>
        <scheme val="minor"/>
      </rPr>
      <t>: 659-668</t>
    </r>
  </si>
  <si>
    <t>Oct 2002 - Sept 2003 (An funestus)</t>
  </si>
  <si>
    <t>Oct 2002 - Sept 2003 (An gambiae)</t>
  </si>
  <si>
    <t>Oct 2002 - Sept 2003 (An honcocki)</t>
  </si>
  <si>
    <r>
      <t xml:space="preserve">Tanga MC, Ngundu WI, Tchouassi PD. 2011. Daily survival and human blood index of major malaria vectors associated with oil palm cultivation in Cameroon and their role in malaria transmission. </t>
    </r>
    <r>
      <rPr>
        <i/>
        <sz val="11"/>
        <color theme="1"/>
        <rFont val="Calibri"/>
        <family val="2"/>
        <scheme val="minor"/>
      </rPr>
      <t xml:space="preserve">Tropical Medicine and International Health </t>
    </r>
    <r>
      <rPr>
        <sz val="11"/>
        <color theme="1"/>
        <rFont val="Calibri"/>
        <family val="2"/>
        <scheme val="minor"/>
      </rPr>
      <t>16</t>
    </r>
  </si>
  <si>
    <t>Oct 2004 - Sept 2005 (An funestus)</t>
  </si>
  <si>
    <t>Oct 2004 - Sept 2005 (An gambiae sl)</t>
  </si>
  <si>
    <t>Oct 2004 - Sept 2005 (Am hancocki)</t>
  </si>
  <si>
    <t>Oct 2004 - Sept 2005 (An nili)</t>
  </si>
  <si>
    <t>Tchouassi DP, Quakyi IA, Addison EA, et al. 2012. Characterisation of malaria transmission by vector populations for improved interventions during the dry season in the Kpone-by-sea area of Ghana</t>
  </si>
  <si>
    <t>November 2005 - April 2006 (An gamblae ss)</t>
  </si>
  <si>
    <r>
      <t xml:space="preserve">Tuno N, Kjaerandsen J, Badu K, Kruppa T. 2010. Blood-feeding behaviour of </t>
    </r>
    <r>
      <rPr>
        <i/>
        <sz val="11"/>
        <color theme="1"/>
        <rFont val="Calibri"/>
        <family val="2"/>
        <scheme val="minor"/>
      </rPr>
      <t xml:space="preserve">Anopheles gambiae </t>
    </r>
    <r>
      <rPr>
        <sz val="11"/>
        <color theme="1"/>
        <rFont val="Calibri"/>
        <family val="2"/>
        <scheme val="minor"/>
      </rPr>
      <t xml:space="preserve">and </t>
    </r>
    <r>
      <rPr>
        <i/>
        <sz val="11"/>
        <color theme="1"/>
        <rFont val="Calibri"/>
        <family val="2"/>
        <scheme val="minor"/>
      </rPr>
      <t xml:space="preserve">Anopheles melas </t>
    </r>
    <r>
      <rPr>
        <sz val="11"/>
        <color theme="1"/>
        <rFont val="Calibri"/>
        <family val="2"/>
        <scheme val="minor"/>
      </rPr>
      <t xml:space="preserve">in Ghana, Western Africa. </t>
    </r>
    <r>
      <rPr>
        <i/>
        <sz val="11"/>
        <color theme="1"/>
        <rFont val="Calibri"/>
        <family val="2"/>
        <scheme val="minor"/>
      </rPr>
      <t xml:space="preserve">Population and Community Ecology </t>
    </r>
    <r>
      <rPr>
        <b/>
        <sz val="11"/>
        <color theme="1"/>
        <rFont val="Calibri"/>
        <family val="2"/>
        <scheme val="minor"/>
      </rPr>
      <t>47</t>
    </r>
    <r>
      <rPr>
        <sz val="11"/>
        <color theme="1"/>
        <rFont val="Calibri"/>
        <family val="2"/>
        <scheme val="minor"/>
      </rPr>
      <t>: 28-31</t>
    </r>
  </si>
  <si>
    <t>Ghana, Afamanaso (An gambiae)</t>
  </si>
  <si>
    <t>feb 2007 dry season</t>
  </si>
  <si>
    <t>Table 2</t>
  </si>
  <si>
    <t>15.9% women and 37.3% of men slept outdoors</t>
  </si>
  <si>
    <t>Ghana, Ampain (An melas)</t>
  </si>
  <si>
    <t>56.3% of women and 82% of men slept outdoors</t>
  </si>
  <si>
    <t>june 2007 (wet season)</t>
  </si>
  <si>
    <r>
      <t xml:space="preserve">Walch OJ, Cochran A, Forger DB. 2016. A global quantification of "normal" sleep schedules using smartphone data. </t>
    </r>
    <r>
      <rPr>
        <i/>
        <sz val="11"/>
        <color theme="1"/>
        <rFont val="Calibri"/>
        <family val="2"/>
        <scheme val="minor"/>
      </rPr>
      <t xml:space="preserve">Science Advances </t>
    </r>
    <r>
      <rPr>
        <b/>
        <sz val="11"/>
        <color theme="1"/>
        <rFont val="Calibri"/>
        <family val="2"/>
        <scheme val="minor"/>
      </rPr>
      <t>2</t>
    </r>
    <r>
      <rPr>
        <sz val="11"/>
        <color theme="1"/>
        <rFont val="Calibri"/>
        <family val="2"/>
        <scheme val="minor"/>
      </rPr>
      <t>: e1501705</t>
    </r>
  </si>
  <si>
    <t>Many</t>
  </si>
  <si>
    <t>Emailed authors 20th September 2018</t>
  </si>
  <si>
    <r>
      <t xml:space="preserve">Wamae PM, Githeko AK, Otieno GO, Kabiru EW, Duombia SO. 2015. Early biting of the </t>
    </r>
    <r>
      <rPr>
        <i/>
        <sz val="11"/>
        <color theme="1"/>
        <rFont val="Calibri"/>
        <family val="2"/>
        <scheme val="minor"/>
      </rPr>
      <t xml:space="preserve">Anopheles gambiae s.s. </t>
    </r>
    <r>
      <rPr>
        <sz val="11"/>
        <color theme="1"/>
        <rFont val="Calibri"/>
        <family val="2"/>
        <scheme val="minor"/>
      </rPr>
      <t xml:space="preserve">and its challenges to vector control using insecticide treated nets in Western Kenya. </t>
    </r>
    <r>
      <rPr>
        <i/>
        <sz val="11"/>
        <color theme="1"/>
        <rFont val="Calibri"/>
        <family val="2"/>
        <scheme val="minor"/>
      </rPr>
      <t xml:space="preserve">Acta Tropica </t>
    </r>
    <r>
      <rPr>
        <b/>
        <sz val="11"/>
        <color theme="1"/>
        <rFont val="Calibri"/>
        <family val="2"/>
        <scheme val="minor"/>
      </rPr>
      <t>150:</t>
    </r>
    <r>
      <rPr>
        <sz val="11"/>
        <color theme="1"/>
        <rFont val="Calibri"/>
        <family val="2"/>
        <scheme val="minor"/>
      </rPr>
      <t xml:space="preserve"> 136-142</t>
    </r>
  </si>
  <si>
    <t>May 2010 - August 2010</t>
  </si>
  <si>
    <t>Indoor biting only reported</t>
  </si>
  <si>
    <r>
      <t xml:space="preserve">Wat'senga F, Zola Manzambi E, Lunkula A, et al. 2018. Nationwide insecticide resistance status and biting behaviour of malaria vector species in the Democratic Republic of Congo. </t>
    </r>
    <r>
      <rPr>
        <i/>
        <sz val="11"/>
        <color theme="1"/>
        <rFont val="Calibri"/>
        <family val="2"/>
        <scheme val="minor"/>
      </rPr>
      <t xml:space="preserve">Malaria Journal </t>
    </r>
    <r>
      <rPr>
        <b/>
        <sz val="11"/>
        <color theme="1"/>
        <rFont val="Calibri"/>
        <family val="2"/>
        <scheme val="minor"/>
      </rPr>
      <t>17</t>
    </r>
    <r>
      <rPr>
        <sz val="11"/>
        <color theme="1"/>
        <rFont val="Calibri"/>
        <family val="2"/>
        <scheme val="minor"/>
      </rPr>
      <t>: 129</t>
    </r>
  </si>
  <si>
    <t>Democratic Republic of Congo, Kabondo</t>
  </si>
  <si>
    <t>2015 - 2016 (An gambiae)</t>
  </si>
  <si>
    <t>Democratic Republic of Congo, Kingasani</t>
  </si>
  <si>
    <t>Democratic Republic of Congo, Lodja</t>
  </si>
  <si>
    <t>Democratic Republic of Congo, Kapolowe</t>
  </si>
  <si>
    <t>Democratic Republic of Congo, Katana</t>
  </si>
  <si>
    <t>Democratic Republic of Congo, Kalemie</t>
  </si>
  <si>
    <t>Democratic Republic of Congo, Mikalayi</t>
  </si>
  <si>
    <t>2015 -2016 (An funestus)</t>
  </si>
  <si>
    <r>
      <t xml:space="preserve">Wong J, Bayoh N, Olang G, Killeen GF, Hamel MJ, Vulule JM, Gimnig JE. 2013. Standardizing operational vector sampling techniques for measuring malaria transmission intensity: evaluation of six mosquito collection methods in western Kenya. </t>
    </r>
    <r>
      <rPr>
        <i/>
        <sz val="11"/>
        <color theme="1"/>
        <rFont val="Calibri"/>
        <family val="2"/>
        <scheme val="minor"/>
      </rPr>
      <t xml:space="preserve">Malaria Journal </t>
    </r>
    <r>
      <rPr>
        <b/>
        <sz val="11"/>
        <color theme="1"/>
        <rFont val="Calibri"/>
        <family val="2"/>
        <scheme val="minor"/>
      </rPr>
      <t>12</t>
    </r>
    <r>
      <rPr>
        <sz val="11"/>
        <color theme="1"/>
        <rFont val="Calibri"/>
        <family val="2"/>
        <scheme val="minor"/>
      </rPr>
      <t>: 143</t>
    </r>
  </si>
  <si>
    <t>Not reported as needed for this analysis</t>
  </si>
  <si>
    <r>
      <t xml:space="preserve">Yakob L, Cameron M, Lines J. 2017. Combining indoor and outdoor methods for controlling malaria vectors: an ecological model of endectocide-treated livestock and insecticidal bed nets. </t>
    </r>
    <r>
      <rPr>
        <i/>
        <sz val="11"/>
        <color theme="1"/>
        <rFont val="Calibri"/>
        <family val="2"/>
        <scheme val="minor"/>
      </rPr>
      <t xml:space="preserve">Malaria Journal </t>
    </r>
    <r>
      <rPr>
        <b/>
        <sz val="11"/>
        <color theme="1"/>
        <rFont val="Calibri"/>
        <family val="2"/>
        <scheme val="minor"/>
      </rPr>
      <t>16</t>
    </r>
    <r>
      <rPr>
        <sz val="11"/>
        <color theme="1"/>
        <rFont val="Calibri"/>
        <family val="2"/>
        <scheme val="minor"/>
      </rPr>
      <t>: 114</t>
    </r>
  </si>
  <si>
    <r>
      <t xml:space="preserve">Yohannes M, Haile M, Ghebreyesus TA, Witten KH, Getachew A, Byass P, Lindsay SW. 2005. Can source reduction of mosquito larval habitat reduce malaria transmission in Tigray, Ethiopia? </t>
    </r>
    <r>
      <rPr>
        <i/>
        <sz val="11"/>
        <color theme="1"/>
        <rFont val="Calibri"/>
        <family val="2"/>
        <scheme val="minor"/>
      </rPr>
      <t xml:space="preserve">Tropical Medicine and International Health </t>
    </r>
    <r>
      <rPr>
        <b/>
        <sz val="11"/>
        <color theme="1"/>
        <rFont val="Calibri"/>
        <family val="2"/>
        <scheme val="minor"/>
      </rPr>
      <t>10</t>
    </r>
    <r>
      <rPr>
        <sz val="11"/>
        <color theme="1"/>
        <rFont val="Calibri"/>
        <family val="2"/>
        <scheme val="minor"/>
      </rPr>
      <t>: 1274-1285</t>
    </r>
  </si>
  <si>
    <t>Source reduction (interesting for larval work)</t>
  </si>
  <si>
    <r>
      <t xml:space="preserve">Zhu L, Qualls WA, Marshall JM, et al. 2011. A spatial individual-based model predicting a great impact of copious sugar sources and resting sites on survival of </t>
    </r>
    <r>
      <rPr>
        <i/>
        <sz val="11"/>
        <color theme="1"/>
        <rFont val="Calibri"/>
        <family val="2"/>
        <scheme val="minor"/>
      </rPr>
      <t xml:space="preserve">Anopheles gambiae </t>
    </r>
    <r>
      <rPr>
        <sz val="11"/>
        <color theme="1"/>
        <rFont val="Calibri"/>
        <family val="2"/>
        <scheme val="minor"/>
      </rPr>
      <t xml:space="preserve">and malaria parasite transmission. </t>
    </r>
    <r>
      <rPr>
        <i/>
        <sz val="11"/>
        <color theme="1"/>
        <rFont val="Calibri"/>
        <family val="2"/>
        <scheme val="minor"/>
      </rPr>
      <t xml:space="preserve">Malaria Journal </t>
    </r>
    <r>
      <rPr>
        <b/>
        <sz val="11"/>
        <color theme="1"/>
        <rFont val="Calibri"/>
        <family val="2"/>
        <scheme val="minor"/>
      </rPr>
      <t>14</t>
    </r>
    <r>
      <rPr>
        <sz val="11"/>
        <color theme="1"/>
        <rFont val="Calibri"/>
        <family val="2"/>
        <scheme val="minor"/>
      </rPr>
      <t>: 59</t>
    </r>
  </si>
  <si>
    <r>
      <t xml:space="preserve">Dukeen MYH, Omer SM. 1986. Ecology of the malaria vector </t>
    </r>
    <r>
      <rPr>
        <i/>
        <sz val="11"/>
        <color theme="1"/>
        <rFont val="Calibri"/>
        <family val="2"/>
        <scheme val="minor"/>
      </rPr>
      <t xml:space="preserve">Anopheles arabiensis </t>
    </r>
    <r>
      <rPr>
        <sz val="11"/>
        <color theme="1"/>
        <rFont val="Calibri"/>
        <family val="2"/>
        <scheme val="minor"/>
      </rPr>
      <t>Patton (Diptera: Culicidae) by the Nile in northern Sudan Bull. Ent. Res. 76: 451-467</t>
    </r>
  </si>
  <si>
    <t>Sudan</t>
  </si>
  <si>
    <t>An arabiensis 1978</t>
  </si>
  <si>
    <t>Notes An arabiensis fed females mainly rested indoors but fed outdoors</t>
  </si>
  <si>
    <t>No mosquito data</t>
  </si>
  <si>
    <t>bed times</t>
  </si>
  <si>
    <t>2017 - 2018</t>
  </si>
  <si>
    <t>mosquito species thought to be arabiensis (Shililu et al. 2003)</t>
  </si>
  <si>
    <t>Total mosquitoes collected across all sampling nights</t>
  </si>
  <si>
    <t>provide mean per person collection nights, skewed distribution</t>
  </si>
  <si>
    <r>
      <t>296</t>
    </r>
    <r>
      <rPr>
        <vertAlign val="superscript"/>
        <sz val="11"/>
        <color theme="1"/>
        <rFont val="Calibri"/>
        <family val="2"/>
        <scheme val="minor"/>
      </rPr>
      <t>a</t>
    </r>
  </si>
  <si>
    <r>
      <t>1049</t>
    </r>
    <r>
      <rPr>
        <vertAlign val="superscript"/>
        <sz val="11"/>
        <color theme="1"/>
        <rFont val="Calibri"/>
        <family val="2"/>
        <scheme val="minor"/>
      </rPr>
      <t>a</t>
    </r>
  </si>
  <si>
    <r>
      <t>a</t>
    </r>
    <r>
      <rPr>
        <sz val="11"/>
        <color theme="1"/>
        <rFont val="Calibri"/>
        <family val="2"/>
        <scheme val="minor"/>
      </rPr>
      <t>Estimated given mosquitoes sub-sampled in genetic analysis</t>
    </r>
  </si>
  <si>
    <t>provide density (mean N mosquito per person per night)</t>
  </si>
  <si>
    <t>Total number of sampled mosquitoes from HLC not noted, sum of geometric means &gt;30</t>
  </si>
  <si>
    <r>
      <rPr>
        <i/>
        <sz val="11"/>
        <color theme="1"/>
        <rFont val="Calibri"/>
        <family val="2"/>
        <scheme val="minor"/>
      </rPr>
      <t>Total number of sampled mosquitoes from HLC not noted, sum of geometric means &gt;30</t>
    </r>
    <r>
      <rPr>
        <i/>
        <vertAlign val="superscript"/>
        <sz val="11"/>
        <color theme="1"/>
        <rFont val="Calibri"/>
        <family val="2"/>
        <scheme val="minor"/>
      </rPr>
      <t xml:space="preserve">. </t>
    </r>
  </si>
  <si>
    <r>
      <t>3382</t>
    </r>
    <r>
      <rPr>
        <vertAlign val="superscript"/>
        <sz val="11"/>
        <color theme="1"/>
        <rFont val="Calibri"/>
        <family val="2"/>
        <scheme val="minor"/>
      </rPr>
      <t>b</t>
    </r>
  </si>
  <si>
    <r>
      <t>644</t>
    </r>
    <r>
      <rPr>
        <vertAlign val="superscript"/>
        <sz val="11"/>
        <color theme="1"/>
        <rFont val="Calibri"/>
        <family val="2"/>
        <scheme val="minor"/>
      </rPr>
      <t>b</t>
    </r>
  </si>
  <si>
    <r>
      <t>b</t>
    </r>
    <r>
      <rPr>
        <sz val="11"/>
        <color theme="1"/>
        <rFont val="Calibri"/>
        <family val="2"/>
        <scheme val="minor"/>
      </rPr>
      <t>Breakdown for interventions not known, estimated from total N and proprotion molecularly identified to species</t>
    </r>
  </si>
  <si>
    <t>PARAMETER</t>
  </si>
  <si>
    <t>irs_mort_1</t>
  </si>
  <si>
    <t>irs_mort_2</t>
  </si>
  <si>
    <t>irs_succ_1</t>
  </si>
  <si>
    <t>irs_succ_2</t>
  </si>
  <si>
    <t>irs_det_1</t>
  </si>
  <si>
    <t>irs_det_2</t>
  </si>
  <si>
    <t>Standard LLIN parameter estimates to determine LLIN effiacy (Churcher et al. 2016 eLife)</t>
  </si>
  <si>
    <t>Definition</t>
  </si>
  <si>
    <t>Min</t>
  </si>
  <si>
    <t>Mean</t>
  </si>
  <si>
    <t>Max</t>
  </si>
  <si>
    <r>
      <rPr>
        <sz val="11"/>
        <color theme="1"/>
        <rFont val="Calibri"/>
        <family val="2"/>
        <scheme val="minor"/>
      </rPr>
      <t>r</t>
    </r>
    <r>
      <rPr>
        <vertAlign val="subscript"/>
        <sz val="11"/>
        <color theme="1"/>
        <rFont val="Calibri"/>
        <family val="2"/>
        <scheme val="minor"/>
      </rPr>
      <t>0</t>
    </r>
  </si>
  <si>
    <r>
      <t>d</t>
    </r>
    <r>
      <rPr>
        <vertAlign val="subscript"/>
        <sz val="11"/>
        <color theme="1"/>
        <rFont val="Calibri"/>
        <family val="2"/>
        <scheme val="minor"/>
      </rPr>
      <t>0</t>
    </r>
  </si>
  <si>
    <r>
      <t>h</t>
    </r>
    <r>
      <rPr>
        <vertAlign val="subscript"/>
        <sz val="11"/>
        <color theme="1"/>
        <rFont val="Calibri"/>
        <family val="2"/>
        <scheme val="minor"/>
      </rPr>
      <t>N</t>
    </r>
  </si>
  <si>
    <t xml:space="preserve">The probability that the outcome of a mosquito feeding attempt to be that the mosquito repeats </t>
  </si>
  <si>
    <t>The probability that the outcome of a mosquito feeding attempt to be that the mosquito is killed</t>
  </si>
  <si>
    <t>Original parameterisation in Griffin et al. 2010 PLoS Medicine</t>
  </si>
  <si>
    <t>IRS parameter estimates to determine IRS efficacy (Sherrard-Smith et al. 2018 Nat Communs)</t>
  </si>
  <si>
    <t>Parameters for Actellic®300CS</t>
  </si>
  <si>
    <t xml:space="preserve">Mean </t>
  </si>
  <si>
    <t>The half-life (in years) of the LLIN. Time until half of the mosquitoes are killed on a feeding attempt relative to maximum impact.</t>
  </si>
  <si>
    <t>Determines maximum killing effect for a given IRS</t>
  </si>
  <si>
    <t>Determines how quickly IRS killing effect wanes</t>
  </si>
  <si>
    <t>Determines maximum blood-feeding inhibition effect for a given IRS</t>
  </si>
  <si>
    <t>Determines how quickly IRS blood-feeding inhibition effect wanes</t>
  </si>
  <si>
    <t>Determines maximum deterrence effect for a given IRS</t>
  </si>
  <si>
    <t xml:space="preserve">Determines how quickly IRS deterrence effect wanes </t>
  </si>
  <si>
    <t>Previously unpublished data courtesy of Eritrea</t>
  </si>
  <si>
    <t>Indoor mosquitoes</t>
  </si>
  <si>
    <t xml:space="preserve">Data for the A Bayesian approach was used to test for an association between the Malaria Atlas Project net performance residual and the proportion of mosquito bites taken indoors by fitting a regression with a gamma distribution. </t>
  </si>
  <si>
    <r>
      <t>Mean Malaria Atlas Project net performance residual within 5 km</t>
    </r>
    <r>
      <rPr>
        <vertAlign val="superscript"/>
        <sz val="11"/>
        <color theme="1"/>
        <rFont val="Calibri"/>
        <family val="2"/>
        <scheme val="minor"/>
      </rPr>
      <t>2</t>
    </r>
    <r>
      <rPr>
        <sz val="11"/>
        <color theme="1"/>
        <rFont val="Calibri"/>
        <family val="2"/>
        <scheme val="minor"/>
      </rPr>
      <t xml:space="preserve"> of point</t>
    </r>
  </si>
  <si>
    <r>
      <t>Mean Malaria Atlas Project net performance residual within 10 km</t>
    </r>
    <r>
      <rPr>
        <vertAlign val="superscript"/>
        <sz val="11"/>
        <color theme="1"/>
        <rFont val="Calibri"/>
        <family val="2"/>
        <scheme val="minor"/>
      </rPr>
      <t>2</t>
    </r>
    <r>
      <rPr>
        <sz val="11"/>
        <color theme="1"/>
        <rFont val="Calibri"/>
        <family val="2"/>
        <scheme val="minor"/>
      </rPr>
      <t xml:space="preserve"> of point</t>
    </r>
  </si>
  <si>
    <r>
      <t>Mean Malaria Atlas Project net performance residual within 50 km</t>
    </r>
    <r>
      <rPr>
        <vertAlign val="superscript"/>
        <sz val="11"/>
        <color theme="1"/>
        <rFont val="Calibri"/>
        <family val="2"/>
        <scheme val="minor"/>
      </rPr>
      <t>2</t>
    </r>
    <r>
      <rPr>
        <sz val="11"/>
        <color theme="1"/>
        <rFont val="Calibri"/>
        <family val="2"/>
        <scheme val="minor"/>
      </rPr>
      <t xml:space="preserve"> of point</t>
    </r>
  </si>
  <si>
    <t>Mosquito species</t>
  </si>
  <si>
    <t>Year of collection of human landing catch data</t>
  </si>
  <si>
    <t>Longitude</t>
  </si>
  <si>
    <t>Latitude</t>
  </si>
  <si>
    <t>Proportion of bites received in bed</t>
  </si>
  <si>
    <t>Proportion of bites received indoors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</si>
</sst>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0"/>
      <color indexed="8"/>
      <name val="Arial"/>
      <family val="2"/>
    </font>
    <font>
      <i/>
      <sz val="11"/>
      <color theme="1"/>
      <name val="Calibri"/>
      <family val="2"/>
      <scheme val="minor"/>
    </font>
    <font>
      <b/>
      <i/>
      <sz val="11"/>
      <color theme="1"/>
      <name val="Calibri"/>
      <family val="2"/>
      <scheme val="minor"/>
    </font>
    <font>
      <u/>
      <sz val="11"/>
      <color theme="10"/>
      <name val="Calibri"/>
      <family val="2"/>
      <scheme val="minor"/>
    </font>
    <font>
      <vertAlign val="superscript"/>
      <sz val="11"/>
      <color theme="1"/>
      <name val="Calibri"/>
      <family val="2"/>
      <scheme val="minor"/>
    </font>
    <font>
      <i/>
      <vertAlign val="superscript"/>
      <sz val="11"/>
      <color theme="1"/>
      <name val="Calibri"/>
      <family val="2"/>
      <scheme val="minor"/>
    </font>
    <font>
      <vertAlign val="subscrip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5" fillId="0" borderId="0" applyNumberFormat="0" applyFill="0" applyBorder="0" applyAlignment="0" applyProtection="0"/>
  </cellStyleXfs>
  <cellXfs count="14">
    <xf numFmtId="0" fontId="0" fillId="0" borderId="0" xfId="0"/>
    <xf numFmtId="0" fontId="1" fillId="0" borderId="0" xfId="0" applyFont="1"/>
    <xf numFmtId="164" fontId="0" fillId="0" borderId="0" xfId="0" applyNumberFormat="1"/>
    <xf numFmtId="11" fontId="0" fillId="0" borderId="0" xfId="0" applyNumberFormat="1"/>
    <xf numFmtId="17" fontId="0" fillId="0" borderId="0" xfId="0" applyNumberFormat="1"/>
    <xf numFmtId="0" fontId="3" fillId="0" borderId="0" xfId="0" applyFont="1"/>
    <xf numFmtId="20" fontId="0" fillId="0" borderId="0" xfId="0" applyNumberFormat="1"/>
    <xf numFmtId="0" fontId="5" fillId="0" borderId="0" xfId="2"/>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vertical="center" wrapText="1"/>
    </xf>
    <xf numFmtId="0" fontId="0" fillId="2" borderId="0" xfId="0" applyFill="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pps.automeris.io/wp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88"/>
  <sheetViews>
    <sheetView tabSelected="1" workbookViewId="0">
      <selection activeCell="A167" sqref="A1:XFD1048576"/>
    </sheetView>
  </sheetViews>
  <sheetFormatPr defaultColWidth="8.28515625" defaultRowHeight="15" x14ac:dyDescent="0.25"/>
  <cols>
    <col min="1" max="1" width="8.28515625" style="1"/>
    <col min="4" max="4" width="25" customWidth="1"/>
    <col min="6" max="6" width="8.28515625" style="1"/>
    <col min="13" max="13" width="8.28515625" style="1"/>
  </cols>
  <sheetData>
    <row r="1" spans="1:14" x14ac:dyDescent="0.25">
      <c r="A1" s="1" t="s">
        <v>97</v>
      </c>
      <c r="B1" s="1" t="s">
        <v>138</v>
      </c>
      <c r="C1" s="1" t="s">
        <v>1</v>
      </c>
      <c r="D1" s="1" t="s">
        <v>139</v>
      </c>
      <c r="E1" s="1" t="s">
        <v>140</v>
      </c>
      <c r="F1" s="1" t="s">
        <v>141</v>
      </c>
      <c r="G1" s="1" t="s">
        <v>142</v>
      </c>
      <c r="H1" s="1" t="s">
        <v>444</v>
      </c>
      <c r="I1" s="1"/>
      <c r="J1" s="1" t="s">
        <v>143</v>
      </c>
      <c r="K1" s="1" t="s">
        <v>144</v>
      </c>
      <c r="L1" s="1" t="s">
        <v>145</v>
      </c>
      <c r="M1" s="1" t="s">
        <v>141</v>
      </c>
      <c r="N1" s="1" t="s">
        <v>146</v>
      </c>
    </row>
    <row r="2" spans="1:14" x14ac:dyDescent="0.25">
      <c r="A2" s="1">
        <v>1</v>
      </c>
      <c r="B2" t="s">
        <v>147</v>
      </c>
      <c r="C2" t="s">
        <v>16</v>
      </c>
      <c r="D2" t="s">
        <v>148</v>
      </c>
      <c r="E2" t="s">
        <v>149</v>
      </c>
      <c r="G2" t="s">
        <v>150</v>
      </c>
      <c r="L2" t="s">
        <v>151</v>
      </c>
      <c r="N2" t="s">
        <v>152</v>
      </c>
    </row>
    <row r="3" spans="1:14" x14ac:dyDescent="0.25">
      <c r="A3" s="1">
        <v>2</v>
      </c>
      <c r="B3" t="s">
        <v>153</v>
      </c>
      <c r="C3" t="s">
        <v>43</v>
      </c>
      <c r="D3" s="4">
        <v>36039</v>
      </c>
      <c r="E3" t="s">
        <v>106</v>
      </c>
      <c r="F3" s="1">
        <v>1</v>
      </c>
      <c r="G3" t="s">
        <v>154</v>
      </c>
      <c r="H3">
        <v>587</v>
      </c>
      <c r="I3" t="s">
        <v>155</v>
      </c>
      <c r="J3">
        <v>2.2999999999999998</v>
      </c>
      <c r="L3" t="s">
        <v>156</v>
      </c>
    </row>
    <row r="4" spans="1:14" x14ac:dyDescent="0.25">
      <c r="A4" s="1">
        <v>2</v>
      </c>
      <c r="B4" t="s">
        <v>153</v>
      </c>
      <c r="C4" t="s">
        <v>43</v>
      </c>
      <c r="D4" s="4">
        <v>36161</v>
      </c>
      <c r="E4" t="s">
        <v>106</v>
      </c>
      <c r="F4" s="1">
        <v>2</v>
      </c>
      <c r="G4" t="s">
        <v>154</v>
      </c>
      <c r="H4">
        <v>1678</v>
      </c>
      <c r="I4" t="s">
        <v>155</v>
      </c>
      <c r="J4">
        <v>2</v>
      </c>
      <c r="L4" t="s">
        <v>156</v>
      </c>
    </row>
    <row r="5" spans="1:14" x14ac:dyDescent="0.25">
      <c r="A5" s="1">
        <v>2</v>
      </c>
      <c r="B5" t="s">
        <v>153</v>
      </c>
      <c r="C5" t="s">
        <v>43</v>
      </c>
      <c r="D5" s="4">
        <v>36281</v>
      </c>
      <c r="E5" t="s">
        <v>106</v>
      </c>
      <c r="F5" s="1">
        <v>3</v>
      </c>
      <c r="G5" t="s">
        <v>154</v>
      </c>
      <c r="H5">
        <v>2351</v>
      </c>
      <c r="I5" t="s">
        <v>155</v>
      </c>
      <c r="J5">
        <v>2.5</v>
      </c>
      <c r="L5" t="s">
        <v>156</v>
      </c>
    </row>
    <row r="6" spans="1:14" x14ac:dyDescent="0.25">
      <c r="A6" s="1">
        <v>3</v>
      </c>
      <c r="B6" t="s">
        <v>157</v>
      </c>
      <c r="C6" t="s">
        <v>16</v>
      </c>
      <c r="D6" t="s">
        <v>158</v>
      </c>
      <c r="E6" t="s">
        <v>149</v>
      </c>
      <c r="G6" t="s">
        <v>150</v>
      </c>
      <c r="J6">
        <v>7.2</v>
      </c>
      <c r="L6" t="s">
        <v>156</v>
      </c>
      <c r="N6" t="s">
        <v>159</v>
      </c>
    </row>
    <row r="7" spans="1:14" x14ac:dyDescent="0.25">
      <c r="A7" s="1">
        <v>4</v>
      </c>
      <c r="B7" t="s">
        <v>160</v>
      </c>
      <c r="C7" t="s">
        <v>101</v>
      </c>
      <c r="D7" t="s">
        <v>161</v>
      </c>
      <c r="E7" t="s">
        <v>162</v>
      </c>
      <c r="G7" t="s">
        <v>150</v>
      </c>
      <c r="L7" t="s">
        <v>156</v>
      </c>
    </row>
    <row r="8" spans="1:14" x14ac:dyDescent="0.25">
      <c r="A8" s="1">
        <v>4</v>
      </c>
      <c r="B8" t="s">
        <v>160</v>
      </c>
      <c r="C8" t="s">
        <v>101</v>
      </c>
      <c r="D8" t="s">
        <v>163</v>
      </c>
      <c r="E8" t="s">
        <v>162</v>
      </c>
      <c r="G8" t="s">
        <v>150</v>
      </c>
      <c r="L8" t="s">
        <v>156</v>
      </c>
    </row>
    <row r="9" spans="1:14" x14ac:dyDescent="0.25">
      <c r="A9" s="1">
        <v>5</v>
      </c>
      <c r="B9" t="s">
        <v>164</v>
      </c>
      <c r="C9" s="5" t="s">
        <v>165</v>
      </c>
      <c r="D9" t="s">
        <v>166</v>
      </c>
      <c r="E9" t="s">
        <v>167</v>
      </c>
      <c r="L9" t="s">
        <v>167</v>
      </c>
      <c r="N9" t="s">
        <v>168</v>
      </c>
    </row>
    <row r="10" spans="1:14" x14ac:dyDescent="0.25">
      <c r="A10" s="1">
        <v>6</v>
      </c>
      <c r="B10" t="s">
        <v>169</v>
      </c>
      <c r="C10" t="s">
        <v>170</v>
      </c>
      <c r="D10" t="s">
        <v>171</v>
      </c>
      <c r="E10" t="s">
        <v>106</v>
      </c>
      <c r="F10" s="1">
        <v>4</v>
      </c>
      <c r="G10" t="s">
        <v>150</v>
      </c>
      <c r="H10">
        <v>411</v>
      </c>
      <c r="I10" t="s">
        <v>155</v>
      </c>
      <c r="J10">
        <v>6</v>
      </c>
      <c r="K10">
        <v>6</v>
      </c>
      <c r="L10" t="s">
        <v>172</v>
      </c>
    </row>
    <row r="11" spans="1:14" x14ac:dyDescent="0.25">
      <c r="A11" s="1">
        <v>6</v>
      </c>
      <c r="B11" t="s">
        <v>169</v>
      </c>
      <c r="C11" t="s">
        <v>173</v>
      </c>
      <c r="D11" t="s">
        <v>174</v>
      </c>
      <c r="E11" t="s">
        <v>106</v>
      </c>
      <c r="F11" s="1">
        <v>5</v>
      </c>
      <c r="G11" t="s">
        <v>150</v>
      </c>
      <c r="H11">
        <v>299</v>
      </c>
      <c r="I11" t="s">
        <v>155</v>
      </c>
      <c r="J11">
        <v>1.1000000000000001</v>
      </c>
      <c r="K11">
        <v>1.1000000000000001</v>
      </c>
      <c r="L11" t="s">
        <v>172</v>
      </c>
    </row>
    <row r="12" spans="1:14" x14ac:dyDescent="0.25">
      <c r="A12" s="1">
        <v>6</v>
      </c>
      <c r="B12" t="s">
        <v>169</v>
      </c>
      <c r="C12" t="s">
        <v>173</v>
      </c>
      <c r="D12" t="s">
        <v>175</v>
      </c>
      <c r="E12" t="s">
        <v>106</v>
      </c>
      <c r="F12" s="1">
        <v>6</v>
      </c>
      <c r="G12" t="s">
        <v>150</v>
      </c>
      <c r="H12">
        <v>2725</v>
      </c>
      <c r="I12" t="s">
        <v>155</v>
      </c>
      <c r="J12">
        <v>4.3</v>
      </c>
      <c r="K12">
        <v>4.3</v>
      </c>
      <c r="L12" t="s">
        <v>172</v>
      </c>
    </row>
    <row r="13" spans="1:14" x14ac:dyDescent="0.25">
      <c r="A13" s="1">
        <v>6</v>
      </c>
      <c r="B13" t="s">
        <v>169</v>
      </c>
      <c r="C13" t="s">
        <v>176</v>
      </c>
      <c r="D13" t="s">
        <v>177</v>
      </c>
      <c r="E13" t="s">
        <v>106</v>
      </c>
      <c r="F13" s="1">
        <v>7</v>
      </c>
      <c r="G13" t="s">
        <v>150</v>
      </c>
      <c r="H13">
        <v>355</v>
      </c>
      <c r="I13" t="s">
        <v>155</v>
      </c>
      <c r="J13">
        <v>0.5</v>
      </c>
      <c r="K13">
        <v>0.5</v>
      </c>
      <c r="L13" t="s">
        <v>172</v>
      </c>
    </row>
    <row r="14" spans="1:14" x14ac:dyDescent="0.25">
      <c r="A14" s="1">
        <v>6</v>
      </c>
      <c r="B14" t="s">
        <v>169</v>
      </c>
      <c r="C14" t="s">
        <v>176</v>
      </c>
      <c r="D14" t="s">
        <v>178</v>
      </c>
      <c r="E14" t="s">
        <v>106</v>
      </c>
      <c r="F14" s="1">
        <v>8</v>
      </c>
      <c r="G14" t="s">
        <v>150</v>
      </c>
      <c r="H14">
        <v>66</v>
      </c>
      <c r="I14" t="s">
        <v>155</v>
      </c>
      <c r="J14">
        <v>0.5</v>
      </c>
      <c r="K14">
        <v>0.5</v>
      </c>
      <c r="L14" t="s">
        <v>172</v>
      </c>
    </row>
    <row r="15" spans="1:14" x14ac:dyDescent="0.25">
      <c r="A15" s="1">
        <v>6</v>
      </c>
      <c r="B15" t="s">
        <v>169</v>
      </c>
      <c r="C15" t="s">
        <v>176</v>
      </c>
      <c r="D15" t="s">
        <v>179</v>
      </c>
      <c r="E15" t="s">
        <v>106</v>
      </c>
      <c r="F15" s="1">
        <v>9</v>
      </c>
      <c r="G15" t="s">
        <v>150</v>
      </c>
      <c r="H15">
        <v>150</v>
      </c>
      <c r="I15" t="s">
        <v>155</v>
      </c>
      <c r="J15">
        <v>4.2</v>
      </c>
      <c r="K15">
        <v>1.8</v>
      </c>
      <c r="L15" t="s">
        <v>172</v>
      </c>
    </row>
    <row r="16" spans="1:14" x14ac:dyDescent="0.25">
      <c r="A16" s="1">
        <v>6</v>
      </c>
      <c r="B16" t="s">
        <v>169</v>
      </c>
      <c r="C16" t="s">
        <v>176</v>
      </c>
      <c r="D16" t="s">
        <v>180</v>
      </c>
      <c r="E16" t="s">
        <v>106</v>
      </c>
      <c r="F16" s="1">
        <v>10</v>
      </c>
      <c r="G16" t="s">
        <v>150</v>
      </c>
      <c r="H16">
        <v>1267</v>
      </c>
      <c r="I16" t="s">
        <v>155</v>
      </c>
      <c r="J16">
        <v>8.1999999999999993</v>
      </c>
      <c r="K16">
        <v>9</v>
      </c>
      <c r="L16" t="s">
        <v>172</v>
      </c>
    </row>
    <row r="17" spans="1:14" x14ac:dyDescent="0.25">
      <c r="A17" s="1">
        <v>6</v>
      </c>
      <c r="B17" t="s">
        <v>169</v>
      </c>
      <c r="C17" t="s">
        <v>176</v>
      </c>
      <c r="D17" t="s">
        <v>181</v>
      </c>
      <c r="E17" t="s">
        <v>106</v>
      </c>
      <c r="F17" s="1">
        <v>11</v>
      </c>
      <c r="G17" t="s">
        <v>150</v>
      </c>
      <c r="H17">
        <v>235</v>
      </c>
      <c r="I17" t="s">
        <v>155</v>
      </c>
      <c r="J17">
        <v>9.6999999999999993</v>
      </c>
      <c r="K17">
        <v>8.8000000000000007</v>
      </c>
      <c r="L17" t="s">
        <v>172</v>
      </c>
    </row>
    <row r="18" spans="1:14" x14ac:dyDescent="0.25">
      <c r="A18" s="1">
        <v>7</v>
      </c>
      <c r="B18" t="s">
        <v>182</v>
      </c>
      <c r="C18" t="s">
        <v>183</v>
      </c>
      <c r="D18" t="s">
        <v>184</v>
      </c>
      <c r="E18" t="s">
        <v>149</v>
      </c>
      <c r="G18" t="s">
        <v>150</v>
      </c>
      <c r="L18" t="s">
        <v>156</v>
      </c>
      <c r="N18" t="s">
        <v>185</v>
      </c>
    </row>
    <row r="19" spans="1:14" x14ac:dyDescent="0.25">
      <c r="A19" s="1">
        <v>8</v>
      </c>
      <c r="B19" t="s">
        <v>125</v>
      </c>
      <c r="C19" t="s">
        <v>186</v>
      </c>
      <c r="D19" t="s">
        <v>187</v>
      </c>
      <c r="E19" t="s">
        <v>107</v>
      </c>
      <c r="L19" t="s">
        <v>106</v>
      </c>
      <c r="M19" s="1">
        <v>1</v>
      </c>
    </row>
    <row r="20" spans="1:14" x14ac:dyDescent="0.25">
      <c r="A20" s="1">
        <v>9</v>
      </c>
      <c r="B20" t="s">
        <v>188</v>
      </c>
      <c r="C20" t="s">
        <v>8</v>
      </c>
      <c r="D20" t="s">
        <v>189</v>
      </c>
      <c r="E20" t="s">
        <v>149</v>
      </c>
      <c r="G20" t="s">
        <v>150</v>
      </c>
      <c r="L20" t="s">
        <v>156</v>
      </c>
    </row>
    <row r="21" spans="1:14" x14ac:dyDescent="0.25">
      <c r="A21" s="1">
        <v>10</v>
      </c>
      <c r="B21" t="s">
        <v>131</v>
      </c>
      <c r="C21" t="s">
        <v>190</v>
      </c>
      <c r="D21">
        <v>2013</v>
      </c>
      <c r="E21" t="s">
        <v>106</v>
      </c>
      <c r="F21" s="1">
        <v>12</v>
      </c>
      <c r="G21" t="s">
        <v>150</v>
      </c>
      <c r="H21">
        <v>6432</v>
      </c>
      <c r="I21" t="s">
        <v>155</v>
      </c>
      <c r="L21" t="s">
        <v>106</v>
      </c>
      <c r="M21" s="1">
        <v>2</v>
      </c>
    </row>
    <row r="22" spans="1:14" x14ac:dyDescent="0.25">
      <c r="A22" s="1">
        <v>11</v>
      </c>
      <c r="B22" t="s">
        <v>191</v>
      </c>
      <c r="C22" t="s">
        <v>190</v>
      </c>
      <c r="E22" t="s">
        <v>149</v>
      </c>
      <c r="L22" t="s">
        <v>156</v>
      </c>
    </row>
    <row r="23" spans="1:14" x14ac:dyDescent="0.25">
      <c r="A23" s="1">
        <v>12</v>
      </c>
      <c r="B23" t="s">
        <v>192</v>
      </c>
      <c r="C23" t="s">
        <v>105</v>
      </c>
      <c r="D23" t="s">
        <v>193</v>
      </c>
      <c r="E23" t="s">
        <v>106</v>
      </c>
      <c r="F23" s="1">
        <v>13</v>
      </c>
      <c r="G23" t="s">
        <v>150</v>
      </c>
      <c r="H23">
        <v>8926</v>
      </c>
      <c r="I23" t="s">
        <v>155</v>
      </c>
      <c r="L23" t="s">
        <v>156</v>
      </c>
      <c r="N23" t="s">
        <v>194</v>
      </c>
    </row>
    <row r="24" spans="1:14" x14ac:dyDescent="0.25">
      <c r="A24" s="1">
        <v>13</v>
      </c>
      <c r="B24" t="s">
        <v>126</v>
      </c>
      <c r="C24" t="s">
        <v>102</v>
      </c>
      <c r="D24" t="s">
        <v>195</v>
      </c>
      <c r="E24" t="s">
        <v>106</v>
      </c>
      <c r="F24" s="1">
        <v>14</v>
      </c>
      <c r="G24" t="s">
        <v>196</v>
      </c>
      <c r="H24">
        <v>102</v>
      </c>
      <c r="I24" t="s">
        <v>155</v>
      </c>
      <c r="L24" t="s">
        <v>106</v>
      </c>
      <c r="M24" s="1">
        <v>3</v>
      </c>
    </row>
    <row r="25" spans="1:14" x14ac:dyDescent="0.25">
      <c r="A25" s="1">
        <v>13</v>
      </c>
      <c r="B25" t="s">
        <v>126</v>
      </c>
      <c r="C25" t="s">
        <v>102</v>
      </c>
      <c r="D25" t="s">
        <v>197</v>
      </c>
      <c r="E25" t="s">
        <v>106</v>
      </c>
      <c r="F25" s="1">
        <v>25</v>
      </c>
      <c r="G25" t="s">
        <v>196</v>
      </c>
      <c r="H25">
        <v>942</v>
      </c>
      <c r="I25" t="s">
        <v>155</v>
      </c>
      <c r="L25" t="s">
        <v>106</v>
      </c>
      <c r="M25" s="1">
        <v>3</v>
      </c>
    </row>
    <row r="26" spans="1:14" ht="17.25" customHeight="1" x14ac:dyDescent="0.25">
      <c r="A26" s="1">
        <v>14</v>
      </c>
      <c r="B26" t="s">
        <v>198</v>
      </c>
      <c r="C26" t="s">
        <v>199</v>
      </c>
      <c r="D26" t="s">
        <v>200</v>
      </c>
      <c r="E26" t="s">
        <v>106</v>
      </c>
      <c r="F26" s="1">
        <v>15</v>
      </c>
      <c r="G26" t="s">
        <v>150</v>
      </c>
      <c r="H26">
        <v>9822</v>
      </c>
      <c r="I26" t="s">
        <v>155</v>
      </c>
      <c r="J26">
        <v>9.24</v>
      </c>
      <c r="L26" t="s">
        <v>156</v>
      </c>
      <c r="N26" t="s">
        <v>201</v>
      </c>
    </row>
    <row r="27" spans="1:14" x14ac:dyDescent="0.25">
      <c r="A27" s="1">
        <v>14</v>
      </c>
      <c r="B27" t="s">
        <v>198</v>
      </c>
      <c r="C27" t="s">
        <v>199</v>
      </c>
      <c r="D27" t="s">
        <v>202</v>
      </c>
      <c r="E27" t="s">
        <v>106</v>
      </c>
      <c r="F27" s="1">
        <v>16</v>
      </c>
      <c r="G27" t="s">
        <v>150</v>
      </c>
      <c r="H27">
        <v>51</v>
      </c>
      <c r="I27" t="s">
        <v>155</v>
      </c>
      <c r="J27">
        <v>2.92</v>
      </c>
      <c r="L27" t="s">
        <v>156</v>
      </c>
      <c r="N27" t="s">
        <v>201</v>
      </c>
    </row>
    <row r="28" spans="1:14" ht="17.25" customHeight="1" x14ac:dyDescent="0.25">
      <c r="A28" s="1">
        <v>14</v>
      </c>
      <c r="B28" t="s">
        <v>198</v>
      </c>
      <c r="C28" t="s">
        <v>199</v>
      </c>
      <c r="D28" t="s">
        <v>203</v>
      </c>
      <c r="E28" t="s">
        <v>106</v>
      </c>
      <c r="F28" s="1">
        <v>17</v>
      </c>
      <c r="G28" t="s">
        <v>150</v>
      </c>
      <c r="H28">
        <v>269</v>
      </c>
      <c r="I28" t="s">
        <v>155</v>
      </c>
      <c r="L28" t="s">
        <v>156</v>
      </c>
      <c r="N28" t="s">
        <v>201</v>
      </c>
    </row>
    <row r="29" spans="1:14" x14ac:dyDescent="0.25">
      <c r="A29" s="1">
        <v>14</v>
      </c>
      <c r="B29" t="s">
        <v>198</v>
      </c>
      <c r="C29" t="s">
        <v>199</v>
      </c>
      <c r="D29" t="s">
        <v>204</v>
      </c>
      <c r="E29" t="s">
        <v>106</v>
      </c>
      <c r="F29" s="1">
        <v>18</v>
      </c>
      <c r="G29" t="s">
        <v>150</v>
      </c>
      <c r="H29">
        <v>154</v>
      </c>
      <c r="I29" t="s">
        <v>155</v>
      </c>
      <c r="L29" t="s">
        <v>156</v>
      </c>
      <c r="N29" t="s">
        <v>201</v>
      </c>
    </row>
    <row r="30" spans="1:14" ht="17.25" customHeight="1" x14ac:dyDescent="0.25">
      <c r="A30" s="1">
        <v>14</v>
      </c>
      <c r="B30" t="s">
        <v>198</v>
      </c>
      <c r="C30" t="s">
        <v>199</v>
      </c>
      <c r="D30" t="s">
        <v>205</v>
      </c>
      <c r="E30" t="s">
        <v>106</v>
      </c>
      <c r="F30" s="1">
        <v>19</v>
      </c>
      <c r="G30" t="s">
        <v>150</v>
      </c>
      <c r="H30" s="5" t="s">
        <v>445</v>
      </c>
      <c r="I30" t="s">
        <v>155</v>
      </c>
      <c r="L30" t="s">
        <v>156</v>
      </c>
      <c r="N30" t="s">
        <v>201</v>
      </c>
    </row>
    <row r="31" spans="1:14" x14ac:dyDescent="0.25">
      <c r="A31" s="1">
        <v>14</v>
      </c>
      <c r="B31" t="s">
        <v>198</v>
      </c>
      <c r="C31" t="s">
        <v>199</v>
      </c>
      <c r="D31" t="s">
        <v>206</v>
      </c>
      <c r="E31" t="s">
        <v>106</v>
      </c>
      <c r="F31" s="1">
        <v>20</v>
      </c>
      <c r="G31" t="s">
        <v>150</v>
      </c>
      <c r="H31" s="5" t="s">
        <v>445</v>
      </c>
      <c r="I31" t="s">
        <v>155</v>
      </c>
      <c r="L31" t="s">
        <v>156</v>
      </c>
      <c r="N31" t="s">
        <v>201</v>
      </c>
    </row>
    <row r="32" spans="1:14" ht="17.25" customHeight="1" x14ac:dyDescent="0.25">
      <c r="A32" s="1">
        <v>14</v>
      </c>
      <c r="B32" t="s">
        <v>198</v>
      </c>
      <c r="C32" t="s">
        <v>199</v>
      </c>
      <c r="D32" t="s">
        <v>207</v>
      </c>
      <c r="E32" t="s">
        <v>106</v>
      </c>
      <c r="F32" s="1">
        <v>21</v>
      </c>
      <c r="G32" t="s">
        <v>150</v>
      </c>
      <c r="H32" s="5" t="s">
        <v>445</v>
      </c>
      <c r="I32" t="s">
        <v>155</v>
      </c>
      <c r="L32" t="s">
        <v>156</v>
      </c>
      <c r="N32" t="s">
        <v>201</v>
      </c>
    </row>
    <row r="33" spans="1:15" x14ac:dyDescent="0.25">
      <c r="A33" s="1">
        <v>14</v>
      </c>
      <c r="B33" t="s">
        <v>198</v>
      </c>
      <c r="C33" t="s">
        <v>199</v>
      </c>
      <c r="D33" t="s">
        <v>208</v>
      </c>
      <c r="E33" t="s">
        <v>106</v>
      </c>
      <c r="F33" s="1">
        <v>22</v>
      </c>
      <c r="G33" t="s">
        <v>150</v>
      </c>
      <c r="H33" s="5" t="s">
        <v>445</v>
      </c>
      <c r="I33" t="s">
        <v>155</v>
      </c>
      <c r="L33" t="s">
        <v>156</v>
      </c>
      <c r="N33" t="s">
        <v>201</v>
      </c>
    </row>
    <row r="34" spans="1:15" x14ac:dyDescent="0.25">
      <c r="A34" s="1">
        <v>15</v>
      </c>
      <c r="B34" t="s">
        <v>209</v>
      </c>
      <c r="C34" t="s">
        <v>92</v>
      </c>
      <c r="D34" t="s">
        <v>210</v>
      </c>
      <c r="E34" t="s">
        <v>149</v>
      </c>
      <c r="G34" t="s">
        <v>150</v>
      </c>
      <c r="J34">
        <v>2</v>
      </c>
      <c r="K34">
        <v>1.6</v>
      </c>
      <c r="L34" t="s">
        <v>156</v>
      </c>
    </row>
    <row r="35" spans="1:15" x14ac:dyDescent="0.25">
      <c r="A35" s="1">
        <v>16</v>
      </c>
      <c r="B35" t="s">
        <v>211</v>
      </c>
      <c r="C35" t="s">
        <v>186</v>
      </c>
      <c r="D35" t="s">
        <v>212</v>
      </c>
      <c r="E35" t="s">
        <v>107</v>
      </c>
      <c r="G35" t="s">
        <v>150</v>
      </c>
      <c r="L35" t="s">
        <v>156</v>
      </c>
      <c r="N35" t="s">
        <v>213</v>
      </c>
    </row>
    <row r="36" spans="1:15" x14ac:dyDescent="0.25">
      <c r="A36" s="1">
        <v>17</v>
      </c>
      <c r="B36" t="s">
        <v>214</v>
      </c>
      <c r="C36" t="s">
        <v>99</v>
      </c>
      <c r="D36" t="s">
        <v>215</v>
      </c>
      <c r="E36" t="s">
        <v>106</v>
      </c>
      <c r="F36" s="1">
        <v>23</v>
      </c>
      <c r="G36" t="s">
        <v>150</v>
      </c>
      <c r="H36">
        <v>1113</v>
      </c>
      <c r="I36" t="s">
        <v>155</v>
      </c>
      <c r="L36" t="s">
        <v>156</v>
      </c>
    </row>
    <row r="37" spans="1:15" x14ac:dyDescent="0.25">
      <c r="A37" s="1">
        <v>17</v>
      </c>
      <c r="B37" t="s">
        <v>214</v>
      </c>
      <c r="C37" t="s">
        <v>99</v>
      </c>
      <c r="D37" t="s">
        <v>216</v>
      </c>
      <c r="E37" t="s">
        <v>106</v>
      </c>
      <c r="F37" s="1">
        <v>24</v>
      </c>
      <c r="G37" t="s">
        <v>150</v>
      </c>
      <c r="H37">
        <v>369</v>
      </c>
      <c r="I37" t="s">
        <v>155</v>
      </c>
      <c r="L37" t="s">
        <v>156</v>
      </c>
    </row>
    <row r="38" spans="1:15" x14ac:dyDescent="0.25">
      <c r="A38" s="1">
        <v>18</v>
      </c>
      <c r="B38" t="s">
        <v>217</v>
      </c>
      <c r="C38" s="5" t="s">
        <v>218</v>
      </c>
      <c r="D38" s="5" t="s">
        <v>166</v>
      </c>
      <c r="E38" t="s">
        <v>219</v>
      </c>
      <c r="L38" t="s">
        <v>156</v>
      </c>
      <c r="N38" t="s">
        <v>220</v>
      </c>
    </row>
    <row r="39" spans="1:15" x14ac:dyDescent="0.25">
      <c r="A39" s="1">
        <v>19</v>
      </c>
      <c r="B39" t="s">
        <v>221</v>
      </c>
      <c r="C39" t="s">
        <v>26</v>
      </c>
      <c r="D39" t="s">
        <v>222</v>
      </c>
      <c r="E39" t="s">
        <v>107</v>
      </c>
      <c r="G39" t="s">
        <v>150</v>
      </c>
      <c r="I39" t="s">
        <v>155</v>
      </c>
      <c r="J39">
        <v>1.8</v>
      </c>
      <c r="L39" t="s">
        <v>156</v>
      </c>
      <c r="N39" t="s">
        <v>223</v>
      </c>
    </row>
    <row r="40" spans="1:15" x14ac:dyDescent="0.25">
      <c r="A40" s="1">
        <v>20</v>
      </c>
      <c r="B40" t="s">
        <v>224</v>
      </c>
      <c r="C40" t="s">
        <v>103</v>
      </c>
      <c r="D40" t="s">
        <v>225</v>
      </c>
      <c r="E40" t="s">
        <v>106</v>
      </c>
      <c r="F40" s="1">
        <v>26</v>
      </c>
      <c r="G40" t="s">
        <v>150</v>
      </c>
      <c r="H40">
        <v>599</v>
      </c>
      <c r="I40" t="s">
        <v>155</v>
      </c>
      <c r="J40">
        <f>ROUND(100*(0.034*265 + 0.011*89 + 0.011*190+0.061*49)/(265+89+190+49),2)</f>
        <v>2.54</v>
      </c>
      <c r="L40" t="s">
        <v>156</v>
      </c>
      <c r="N40" t="s">
        <v>226</v>
      </c>
    </row>
    <row r="41" spans="1:15" x14ac:dyDescent="0.25">
      <c r="A41" s="1">
        <v>20</v>
      </c>
      <c r="B41" t="s">
        <v>224</v>
      </c>
      <c r="C41" t="s">
        <v>103</v>
      </c>
      <c r="D41" t="s">
        <v>227</v>
      </c>
      <c r="E41" t="s">
        <v>106</v>
      </c>
      <c r="F41" s="1">
        <v>27</v>
      </c>
      <c r="G41" t="s">
        <v>150</v>
      </c>
      <c r="H41">
        <v>1151</v>
      </c>
      <c r="I41" t="s">
        <v>155</v>
      </c>
      <c r="J41">
        <f>ROUND(100*(0.044*474+0.03*271+0.035*375+0.03*33)/(474+271+375+33),2)</f>
        <v>3.74</v>
      </c>
      <c r="L41" t="s">
        <v>156</v>
      </c>
      <c r="N41" t="s">
        <v>226</v>
      </c>
    </row>
    <row r="42" spans="1:15" x14ac:dyDescent="0.25">
      <c r="A42" s="1">
        <v>21</v>
      </c>
      <c r="B42" t="s">
        <v>228</v>
      </c>
      <c r="C42" t="s">
        <v>104</v>
      </c>
      <c r="D42" t="s">
        <v>229</v>
      </c>
      <c r="E42" t="s">
        <v>106</v>
      </c>
      <c r="F42" s="1">
        <v>28</v>
      </c>
      <c r="G42" t="s">
        <v>150</v>
      </c>
      <c r="H42">
        <v>409</v>
      </c>
      <c r="I42" t="s">
        <v>155</v>
      </c>
    </row>
    <row r="43" spans="1:15" x14ac:dyDescent="0.25">
      <c r="A43" s="1">
        <v>21</v>
      </c>
      <c r="B43" t="s">
        <v>228</v>
      </c>
      <c r="C43" t="s">
        <v>104</v>
      </c>
      <c r="D43" t="s">
        <v>230</v>
      </c>
      <c r="E43" t="s">
        <v>106</v>
      </c>
      <c r="F43" s="1">
        <v>29</v>
      </c>
      <c r="G43" t="s">
        <v>150</v>
      </c>
      <c r="H43">
        <v>157</v>
      </c>
      <c r="I43" t="s">
        <v>155</v>
      </c>
    </row>
    <row r="44" spans="1:15" x14ac:dyDescent="0.25">
      <c r="A44" s="1">
        <v>22</v>
      </c>
      <c r="B44" t="s">
        <v>231</v>
      </c>
      <c r="C44" s="5" t="s">
        <v>165</v>
      </c>
      <c r="D44" t="s">
        <v>166</v>
      </c>
      <c r="E44" t="s">
        <v>107</v>
      </c>
      <c r="L44" t="s">
        <v>232</v>
      </c>
      <c r="N44" t="s">
        <v>233</v>
      </c>
    </row>
    <row r="45" spans="1:15" ht="17.25" x14ac:dyDescent="0.25">
      <c r="A45" s="1">
        <v>23</v>
      </c>
      <c r="B45" t="s">
        <v>127</v>
      </c>
      <c r="C45" t="s">
        <v>99</v>
      </c>
      <c r="D45" t="s">
        <v>234</v>
      </c>
      <c r="E45" t="s">
        <v>106</v>
      </c>
      <c r="F45" s="1">
        <v>30</v>
      </c>
      <c r="G45" t="s">
        <v>150</v>
      </c>
      <c r="H45" t="s">
        <v>447</v>
      </c>
      <c r="I45" t="s">
        <v>155</v>
      </c>
      <c r="J45">
        <v>0.24</v>
      </c>
      <c r="L45" t="s">
        <v>235</v>
      </c>
      <c r="M45" s="1">
        <v>4</v>
      </c>
      <c r="N45" t="s">
        <v>236</v>
      </c>
      <c r="O45" s="8" t="s">
        <v>448</v>
      </c>
    </row>
    <row r="46" spans="1:15" ht="17.25" x14ac:dyDescent="0.25">
      <c r="A46" s="1">
        <v>23</v>
      </c>
      <c r="B46" t="s">
        <v>127</v>
      </c>
      <c r="C46" t="s">
        <v>99</v>
      </c>
      <c r="D46" t="s">
        <v>237</v>
      </c>
      <c r="E46" t="s">
        <v>106</v>
      </c>
      <c r="F46" s="1">
        <v>31</v>
      </c>
      <c r="G46" t="s">
        <v>150</v>
      </c>
      <c r="H46" t="s">
        <v>446</v>
      </c>
      <c r="I46" t="s">
        <v>155</v>
      </c>
      <c r="J46">
        <v>0</v>
      </c>
      <c r="L46" t="s">
        <v>235</v>
      </c>
      <c r="M46" s="1">
        <v>4</v>
      </c>
      <c r="N46" t="s">
        <v>236</v>
      </c>
      <c r="O46" s="8" t="s">
        <v>448</v>
      </c>
    </row>
    <row r="47" spans="1:15" x14ac:dyDescent="0.25">
      <c r="A47" s="1">
        <v>23</v>
      </c>
      <c r="B47" t="s">
        <v>127</v>
      </c>
      <c r="C47" t="s">
        <v>99</v>
      </c>
      <c r="D47" t="s">
        <v>238</v>
      </c>
      <c r="E47" t="s">
        <v>106</v>
      </c>
      <c r="F47" s="1">
        <v>32</v>
      </c>
      <c r="G47" t="s">
        <v>150</v>
      </c>
      <c r="H47">
        <v>1388</v>
      </c>
      <c r="I47" t="s">
        <v>155</v>
      </c>
      <c r="L47" t="s">
        <v>235</v>
      </c>
      <c r="M47" s="1">
        <v>4</v>
      </c>
      <c r="N47" t="s">
        <v>236</v>
      </c>
    </row>
    <row r="48" spans="1:15" x14ac:dyDescent="0.25">
      <c r="A48" s="1">
        <v>24</v>
      </c>
      <c r="B48" t="s">
        <v>239</v>
      </c>
      <c r="C48" t="s">
        <v>102</v>
      </c>
      <c r="D48" t="s">
        <v>240</v>
      </c>
      <c r="E48" t="s">
        <v>106</v>
      </c>
      <c r="F48" s="1">
        <v>33</v>
      </c>
      <c r="G48" t="s">
        <v>150</v>
      </c>
      <c r="H48">
        <f>269+142</f>
        <v>411</v>
      </c>
      <c r="I48" t="s">
        <v>155</v>
      </c>
      <c r="L48" t="s">
        <v>232</v>
      </c>
      <c r="N48" t="s">
        <v>241</v>
      </c>
    </row>
    <row r="49" spans="1:14" x14ac:dyDescent="0.25">
      <c r="A49" s="1">
        <v>24</v>
      </c>
      <c r="B49" t="s">
        <v>239</v>
      </c>
      <c r="C49" t="s">
        <v>102</v>
      </c>
      <c r="D49" t="s">
        <v>242</v>
      </c>
      <c r="E49" t="s">
        <v>106</v>
      </c>
      <c r="F49" s="1">
        <v>34</v>
      </c>
      <c r="G49" t="s">
        <v>150</v>
      </c>
      <c r="H49">
        <f>223+73</f>
        <v>296</v>
      </c>
      <c r="I49" t="s">
        <v>155</v>
      </c>
      <c r="L49" t="s">
        <v>232</v>
      </c>
      <c r="N49" t="s">
        <v>241</v>
      </c>
    </row>
    <row r="50" spans="1:14" x14ac:dyDescent="0.25">
      <c r="A50" s="1">
        <v>24</v>
      </c>
      <c r="B50" t="s">
        <v>239</v>
      </c>
      <c r="C50" t="s">
        <v>102</v>
      </c>
      <c r="D50" t="s">
        <v>243</v>
      </c>
      <c r="E50" t="s">
        <v>106</v>
      </c>
      <c r="F50" s="1">
        <v>35</v>
      </c>
      <c r="G50" t="s">
        <v>150</v>
      </c>
      <c r="H50">
        <f>2515+210</f>
        <v>2725</v>
      </c>
      <c r="I50" t="s">
        <v>155</v>
      </c>
      <c r="L50" t="s">
        <v>232</v>
      </c>
      <c r="N50" t="s">
        <v>241</v>
      </c>
    </row>
    <row r="51" spans="1:14" x14ac:dyDescent="0.25">
      <c r="A51" s="1">
        <v>25</v>
      </c>
      <c r="B51" t="s">
        <v>244</v>
      </c>
      <c r="C51" t="s">
        <v>99</v>
      </c>
      <c r="D51" t="s">
        <v>245</v>
      </c>
      <c r="E51" t="s">
        <v>107</v>
      </c>
      <c r="G51" t="s">
        <v>246</v>
      </c>
    </row>
    <row r="52" spans="1:14" x14ac:dyDescent="0.25">
      <c r="A52" s="1">
        <v>26</v>
      </c>
      <c r="B52" t="s">
        <v>247</v>
      </c>
      <c r="C52" t="s">
        <v>165</v>
      </c>
      <c r="N52" t="s">
        <v>248</v>
      </c>
    </row>
    <row r="53" spans="1:14" x14ac:dyDescent="0.25">
      <c r="A53" s="1">
        <v>27</v>
      </c>
      <c r="B53" t="s">
        <v>249</v>
      </c>
      <c r="C53" t="s">
        <v>51</v>
      </c>
      <c r="D53" t="s">
        <v>250</v>
      </c>
      <c r="E53" t="s">
        <v>149</v>
      </c>
      <c r="J53">
        <v>2.79</v>
      </c>
      <c r="L53" t="s">
        <v>232</v>
      </c>
      <c r="N53" t="s">
        <v>251</v>
      </c>
    </row>
    <row r="54" spans="1:14" x14ac:dyDescent="0.25">
      <c r="A54" s="1">
        <v>28</v>
      </c>
      <c r="B54" t="s">
        <v>132</v>
      </c>
      <c r="C54" t="s">
        <v>252</v>
      </c>
      <c r="D54" t="s">
        <v>253</v>
      </c>
      <c r="E54" t="s">
        <v>106</v>
      </c>
      <c r="F54" s="1">
        <v>36</v>
      </c>
      <c r="G54" t="s">
        <v>150</v>
      </c>
      <c r="H54">
        <v>337</v>
      </c>
      <c r="I54" t="s">
        <v>155</v>
      </c>
      <c r="L54" t="s">
        <v>235</v>
      </c>
      <c r="M54" s="1">
        <v>5</v>
      </c>
    </row>
    <row r="55" spans="1:14" x14ac:dyDescent="0.25">
      <c r="A55" s="1">
        <v>28</v>
      </c>
      <c r="B55" t="s">
        <v>132</v>
      </c>
      <c r="C55" t="s">
        <v>252</v>
      </c>
      <c r="D55" t="s">
        <v>254</v>
      </c>
      <c r="E55" t="s">
        <v>106</v>
      </c>
      <c r="F55" s="1">
        <v>37</v>
      </c>
      <c r="G55" t="s">
        <v>150</v>
      </c>
      <c r="H55">
        <v>71</v>
      </c>
      <c r="I55" t="s">
        <v>155</v>
      </c>
      <c r="L55" t="s">
        <v>235</v>
      </c>
      <c r="M55" s="1">
        <v>6</v>
      </c>
    </row>
    <row r="56" spans="1:14" x14ac:dyDescent="0.25">
      <c r="A56" s="1">
        <v>28</v>
      </c>
      <c r="B56" t="s">
        <v>132</v>
      </c>
      <c r="C56" t="s">
        <v>255</v>
      </c>
      <c r="D56" t="s">
        <v>253</v>
      </c>
      <c r="E56" t="s">
        <v>106</v>
      </c>
      <c r="F56" s="1">
        <v>38</v>
      </c>
      <c r="G56" t="s">
        <v>150</v>
      </c>
      <c r="H56">
        <v>638</v>
      </c>
      <c r="I56" t="s">
        <v>155</v>
      </c>
      <c r="L56" t="s">
        <v>235</v>
      </c>
      <c r="M56" s="1">
        <v>7</v>
      </c>
    </row>
    <row r="57" spans="1:14" x14ac:dyDescent="0.25">
      <c r="A57" s="1">
        <v>28</v>
      </c>
      <c r="B57" t="s">
        <v>132</v>
      </c>
      <c r="C57" t="s">
        <v>255</v>
      </c>
      <c r="D57" t="s">
        <v>254</v>
      </c>
      <c r="E57" t="s">
        <v>106</v>
      </c>
      <c r="F57" s="1">
        <v>39</v>
      </c>
      <c r="G57" t="s">
        <v>150</v>
      </c>
      <c r="H57">
        <v>3384</v>
      </c>
      <c r="I57" t="s">
        <v>155</v>
      </c>
      <c r="L57" t="s">
        <v>235</v>
      </c>
      <c r="M57" s="1">
        <v>8</v>
      </c>
    </row>
    <row r="58" spans="1:14" x14ac:dyDescent="0.25">
      <c r="A58" s="1">
        <v>28</v>
      </c>
      <c r="B58" t="s">
        <v>132</v>
      </c>
      <c r="C58" t="s">
        <v>256</v>
      </c>
      <c r="D58" t="s">
        <v>257</v>
      </c>
      <c r="E58" t="s">
        <v>106</v>
      </c>
      <c r="F58" s="1">
        <v>40</v>
      </c>
      <c r="G58" t="s">
        <v>150</v>
      </c>
      <c r="H58">
        <v>102</v>
      </c>
      <c r="I58" t="s">
        <v>155</v>
      </c>
      <c r="L58" t="s">
        <v>235</v>
      </c>
      <c r="M58" s="1">
        <v>9</v>
      </c>
    </row>
    <row r="59" spans="1:14" x14ac:dyDescent="0.25">
      <c r="A59" s="1">
        <v>28</v>
      </c>
      <c r="B59" t="s">
        <v>132</v>
      </c>
      <c r="C59" t="s">
        <v>258</v>
      </c>
      <c r="D59" t="s">
        <v>257</v>
      </c>
      <c r="E59" t="s">
        <v>106</v>
      </c>
      <c r="F59" s="1">
        <v>41</v>
      </c>
      <c r="G59" t="s">
        <v>150</v>
      </c>
      <c r="H59">
        <v>320</v>
      </c>
      <c r="I59" t="s">
        <v>155</v>
      </c>
      <c r="L59" t="s">
        <v>235</v>
      </c>
      <c r="M59" s="1">
        <v>10</v>
      </c>
    </row>
    <row r="60" spans="1:14" x14ac:dyDescent="0.25">
      <c r="A60" s="1">
        <v>28</v>
      </c>
      <c r="B60" t="s">
        <v>132</v>
      </c>
      <c r="C60" t="s">
        <v>259</v>
      </c>
      <c r="D60" t="s">
        <v>257</v>
      </c>
      <c r="E60" t="s">
        <v>106</v>
      </c>
      <c r="F60" s="1">
        <v>42</v>
      </c>
      <c r="G60" t="s">
        <v>150</v>
      </c>
      <c r="H60">
        <v>1377</v>
      </c>
      <c r="I60" t="s">
        <v>155</v>
      </c>
      <c r="L60" t="s">
        <v>235</v>
      </c>
      <c r="M60" s="1">
        <v>11</v>
      </c>
    </row>
    <row r="61" spans="1:14" x14ac:dyDescent="0.25">
      <c r="A61" s="1">
        <v>28</v>
      </c>
      <c r="B61" t="s">
        <v>132</v>
      </c>
      <c r="C61" t="s">
        <v>259</v>
      </c>
      <c r="D61" t="s">
        <v>260</v>
      </c>
      <c r="E61" t="s">
        <v>106</v>
      </c>
      <c r="F61" s="1">
        <v>43</v>
      </c>
      <c r="G61" t="s">
        <v>150</v>
      </c>
      <c r="H61">
        <v>155</v>
      </c>
      <c r="I61" s="7" t="s">
        <v>155</v>
      </c>
      <c r="L61" t="s">
        <v>235</v>
      </c>
      <c r="M61" s="1">
        <v>12</v>
      </c>
    </row>
    <row r="62" spans="1:14" x14ac:dyDescent="0.25">
      <c r="A62" s="1">
        <v>28</v>
      </c>
      <c r="B62" t="s">
        <v>132</v>
      </c>
      <c r="C62" t="s">
        <v>261</v>
      </c>
      <c r="D62" t="s">
        <v>257</v>
      </c>
      <c r="E62" t="s">
        <v>106</v>
      </c>
      <c r="F62" s="1">
        <v>44</v>
      </c>
      <c r="G62" t="s">
        <v>150</v>
      </c>
      <c r="H62">
        <v>1019</v>
      </c>
      <c r="I62" t="s">
        <v>155</v>
      </c>
      <c r="L62" t="s">
        <v>235</v>
      </c>
      <c r="M62" s="1">
        <v>13</v>
      </c>
    </row>
    <row r="63" spans="1:14" x14ac:dyDescent="0.25">
      <c r="A63" s="1">
        <v>28</v>
      </c>
      <c r="B63" t="s">
        <v>132</v>
      </c>
      <c r="C63" t="s">
        <v>261</v>
      </c>
      <c r="D63" t="s">
        <v>260</v>
      </c>
      <c r="E63" t="s">
        <v>106</v>
      </c>
      <c r="F63" s="1">
        <v>45</v>
      </c>
      <c r="G63" t="s">
        <v>150</v>
      </c>
      <c r="H63">
        <v>62</v>
      </c>
      <c r="I63" t="s">
        <v>155</v>
      </c>
      <c r="L63" t="s">
        <v>235</v>
      </c>
      <c r="M63" s="1">
        <v>14</v>
      </c>
    </row>
    <row r="64" spans="1:14" x14ac:dyDescent="0.25">
      <c r="A64" s="1">
        <v>29</v>
      </c>
      <c r="B64" t="s">
        <v>262</v>
      </c>
      <c r="C64" t="s">
        <v>263</v>
      </c>
      <c r="D64" t="s">
        <v>264</v>
      </c>
      <c r="E64" t="s">
        <v>106</v>
      </c>
      <c r="F64" s="1">
        <v>46</v>
      </c>
      <c r="G64" t="s">
        <v>150</v>
      </c>
      <c r="H64">
        <v>723</v>
      </c>
      <c r="I64" t="s">
        <v>155</v>
      </c>
      <c r="L64" t="s">
        <v>232</v>
      </c>
    </row>
    <row r="65" spans="1:14" x14ac:dyDescent="0.25">
      <c r="A65" s="1">
        <v>29</v>
      </c>
      <c r="B65" t="s">
        <v>262</v>
      </c>
      <c r="C65" t="s">
        <v>265</v>
      </c>
      <c r="D65" t="s">
        <v>264</v>
      </c>
      <c r="E65" t="s">
        <v>106</v>
      </c>
      <c r="F65" s="1">
        <v>47</v>
      </c>
      <c r="G65" t="s">
        <v>150</v>
      </c>
      <c r="H65">
        <f>1306+1490</f>
        <v>2796</v>
      </c>
      <c r="I65" t="s">
        <v>155</v>
      </c>
      <c r="L65" t="s">
        <v>232</v>
      </c>
    </row>
    <row r="66" spans="1:14" x14ac:dyDescent="0.25">
      <c r="A66" s="1">
        <v>30</v>
      </c>
      <c r="B66" t="s">
        <v>266</v>
      </c>
      <c r="C66" t="s">
        <v>92</v>
      </c>
      <c r="D66" t="s">
        <v>267</v>
      </c>
      <c r="E66" t="s">
        <v>106</v>
      </c>
      <c r="F66" s="1">
        <v>48</v>
      </c>
      <c r="G66" t="s">
        <v>150</v>
      </c>
      <c r="H66">
        <v>845</v>
      </c>
      <c r="I66" t="s">
        <v>155</v>
      </c>
      <c r="L66" t="s">
        <v>232</v>
      </c>
      <c r="N66" t="s">
        <v>268</v>
      </c>
    </row>
    <row r="67" spans="1:14" x14ac:dyDescent="0.25">
      <c r="A67" s="1">
        <v>30</v>
      </c>
      <c r="B67" t="s">
        <v>266</v>
      </c>
      <c r="C67" t="s">
        <v>92</v>
      </c>
      <c r="D67" t="s">
        <v>269</v>
      </c>
      <c r="E67" t="s">
        <v>106</v>
      </c>
      <c r="F67" s="1">
        <v>49</v>
      </c>
      <c r="G67" t="s">
        <v>150</v>
      </c>
      <c r="H67">
        <v>232</v>
      </c>
      <c r="I67" t="s">
        <v>155</v>
      </c>
      <c r="L67" t="s">
        <v>232</v>
      </c>
      <c r="N67" t="s">
        <v>268</v>
      </c>
    </row>
    <row r="68" spans="1:14" x14ac:dyDescent="0.25">
      <c r="A68" s="1">
        <v>30</v>
      </c>
      <c r="B68" t="s">
        <v>266</v>
      </c>
      <c r="C68" t="s">
        <v>92</v>
      </c>
      <c r="D68" t="s">
        <v>270</v>
      </c>
      <c r="E68" t="s">
        <v>106</v>
      </c>
      <c r="F68" s="1">
        <v>50</v>
      </c>
      <c r="G68" t="s">
        <v>150</v>
      </c>
      <c r="H68">
        <v>2266</v>
      </c>
      <c r="I68" t="s">
        <v>155</v>
      </c>
      <c r="L68" t="s">
        <v>232</v>
      </c>
      <c r="N68" t="s">
        <v>268</v>
      </c>
    </row>
    <row r="69" spans="1:14" x14ac:dyDescent="0.25">
      <c r="A69" s="1">
        <v>30</v>
      </c>
      <c r="B69" t="s">
        <v>266</v>
      </c>
      <c r="C69" t="s">
        <v>92</v>
      </c>
      <c r="D69" t="s">
        <v>271</v>
      </c>
      <c r="E69" t="s">
        <v>106</v>
      </c>
      <c r="F69" s="1">
        <v>51</v>
      </c>
      <c r="G69" t="s">
        <v>150</v>
      </c>
      <c r="H69">
        <v>61</v>
      </c>
      <c r="I69" t="s">
        <v>155</v>
      </c>
      <c r="L69" t="s">
        <v>232</v>
      </c>
      <c r="N69" t="s">
        <v>268</v>
      </c>
    </row>
    <row r="70" spans="1:14" x14ac:dyDescent="0.25">
      <c r="A70" s="1">
        <v>31</v>
      </c>
      <c r="B70" t="s">
        <v>272</v>
      </c>
      <c r="C70" s="5" t="s">
        <v>165</v>
      </c>
      <c r="D70" t="s">
        <v>166</v>
      </c>
    </row>
    <row r="71" spans="1:14" x14ac:dyDescent="0.25">
      <c r="A71" s="1">
        <v>32</v>
      </c>
      <c r="B71" t="s">
        <v>273</v>
      </c>
      <c r="C71" s="5" t="s">
        <v>218</v>
      </c>
      <c r="D71" t="s">
        <v>166</v>
      </c>
      <c r="N71" t="s">
        <v>274</v>
      </c>
    </row>
    <row r="72" spans="1:14" x14ac:dyDescent="0.25">
      <c r="A72" s="1">
        <v>33</v>
      </c>
      <c r="B72" t="s">
        <v>275</v>
      </c>
      <c r="C72" s="5" t="s">
        <v>218</v>
      </c>
      <c r="D72" t="s">
        <v>166</v>
      </c>
      <c r="N72" t="s">
        <v>276</v>
      </c>
    </row>
    <row r="73" spans="1:14" x14ac:dyDescent="0.25">
      <c r="A73" s="1">
        <v>34</v>
      </c>
      <c r="B73" t="s">
        <v>128</v>
      </c>
      <c r="C73" t="s">
        <v>99</v>
      </c>
      <c r="D73">
        <v>1997</v>
      </c>
      <c r="E73" t="s">
        <v>106</v>
      </c>
      <c r="F73" s="1">
        <v>52</v>
      </c>
      <c r="G73" t="s">
        <v>150</v>
      </c>
      <c r="H73">
        <v>674</v>
      </c>
      <c r="I73" t="s">
        <v>155</v>
      </c>
      <c r="L73" t="s">
        <v>106</v>
      </c>
      <c r="M73" s="1">
        <v>15</v>
      </c>
    </row>
    <row r="74" spans="1:14" x14ac:dyDescent="0.25">
      <c r="A74" s="1">
        <v>34</v>
      </c>
      <c r="B74" t="s">
        <v>128</v>
      </c>
      <c r="C74" t="s">
        <v>99</v>
      </c>
      <c r="D74">
        <v>2004</v>
      </c>
      <c r="E74" t="s">
        <v>106</v>
      </c>
      <c r="F74" s="1">
        <v>53</v>
      </c>
      <c r="G74" t="s">
        <v>150</v>
      </c>
      <c r="H74">
        <v>5931</v>
      </c>
      <c r="I74" t="s">
        <v>155</v>
      </c>
      <c r="L74" t="s">
        <v>106</v>
      </c>
      <c r="M74" s="1">
        <v>16</v>
      </c>
    </row>
    <row r="75" spans="1:14" x14ac:dyDescent="0.25">
      <c r="A75" s="1">
        <v>35</v>
      </c>
      <c r="B75" t="s">
        <v>277</v>
      </c>
      <c r="C75" s="5" t="s">
        <v>218</v>
      </c>
      <c r="D75" t="s">
        <v>166</v>
      </c>
    </row>
    <row r="76" spans="1:14" x14ac:dyDescent="0.25">
      <c r="A76" s="1">
        <v>36</v>
      </c>
      <c r="B76" t="s">
        <v>278</v>
      </c>
      <c r="C76" t="s">
        <v>16</v>
      </c>
      <c r="D76" t="s">
        <v>279</v>
      </c>
      <c r="E76" t="s">
        <v>149</v>
      </c>
      <c r="G76" t="s">
        <v>150</v>
      </c>
      <c r="J76">
        <v>0.65</v>
      </c>
      <c r="L76" t="s">
        <v>232</v>
      </c>
    </row>
    <row r="77" spans="1:14" x14ac:dyDescent="0.25">
      <c r="A77" s="1">
        <v>37</v>
      </c>
      <c r="B77" t="s">
        <v>280</v>
      </c>
      <c r="C77" t="s">
        <v>92</v>
      </c>
      <c r="D77" t="s">
        <v>281</v>
      </c>
      <c r="E77" t="s">
        <v>149</v>
      </c>
      <c r="G77" t="s">
        <v>150</v>
      </c>
      <c r="L77" t="s">
        <v>232</v>
      </c>
    </row>
    <row r="78" spans="1:14" x14ac:dyDescent="0.25">
      <c r="A78" s="1">
        <v>38</v>
      </c>
      <c r="B78" t="s">
        <v>282</v>
      </c>
      <c r="D78" t="s">
        <v>283</v>
      </c>
      <c r="E78" t="s">
        <v>149</v>
      </c>
      <c r="G78" t="s">
        <v>196</v>
      </c>
      <c r="L78" t="s">
        <v>232</v>
      </c>
    </row>
    <row r="79" spans="1:14" x14ac:dyDescent="0.25">
      <c r="A79" s="1">
        <v>39</v>
      </c>
      <c r="B79" t="s">
        <v>284</v>
      </c>
      <c r="C79" t="s">
        <v>99</v>
      </c>
      <c r="D79" t="s">
        <v>285</v>
      </c>
      <c r="E79" t="s">
        <v>149</v>
      </c>
      <c r="G79" t="s">
        <v>246</v>
      </c>
      <c r="L79" t="s">
        <v>232</v>
      </c>
    </row>
    <row r="80" spans="1:14" x14ac:dyDescent="0.25">
      <c r="A80" s="1">
        <v>40</v>
      </c>
      <c r="B80" t="s">
        <v>286</v>
      </c>
      <c r="C80" s="5" t="s">
        <v>287</v>
      </c>
      <c r="E80" t="s">
        <v>149</v>
      </c>
      <c r="N80" t="s">
        <v>288</v>
      </c>
    </row>
    <row r="81" spans="1:23" x14ac:dyDescent="0.25">
      <c r="A81" s="1">
        <v>41</v>
      </c>
      <c r="B81" t="s">
        <v>289</v>
      </c>
      <c r="C81" t="s">
        <v>102</v>
      </c>
      <c r="D81" t="s">
        <v>290</v>
      </c>
      <c r="E81" t="s">
        <v>149</v>
      </c>
      <c r="G81" t="s">
        <v>291</v>
      </c>
      <c r="L81" t="s">
        <v>232</v>
      </c>
    </row>
    <row r="82" spans="1:23" x14ac:dyDescent="0.25">
      <c r="A82" s="1">
        <v>42</v>
      </c>
      <c r="B82" t="s">
        <v>292</v>
      </c>
      <c r="C82" t="s">
        <v>99</v>
      </c>
      <c r="E82" t="s">
        <v>293</v>
      </c>
      <c r="L82" t="s">
        <v>294</v>
      </c>
      <c r="N82" t="s">
        <v>294</v>
      </c>
      <c r="S82" s="6"/>
      <c r="W82" s="6"/>
    </row>
    <row r="83" spans="1:23" x14ac:dyDescent="0.25">
      <c r="A83" s="1">
        <v>43</v>
      </c>
      <c r="B83" t="s">
        <v>295</v>
      </c>
      <c r="C83" t="s">
        <v>296</v>
      </c>
      <c r="E83" t="s">
        <v>293</v>
      </c>
      <c r="L83" t="s">
        <v>232</v>
      </c>
    </row>
    <row r="84" spans="1:23" x14ac:dyDescent="0.25">
      <c r="A84" s="1">
        <v>44</v>
      </c>
      <c r="B84" t="s">
        <v>297</v>
      </c>
      <c r="C84" t="s">
        <v>42</v>
      </c>
      <c r="D84" t="s">
        <v>298</v>
      </c>
      <c r="E84" t="s">
        <v>106</v>
      </c>
      <c r="F84" s="1">
        <v>54</v>
      </c>
      <c r="G84" t="s">
        <v>150</v>
      </c>
      <c r="H84">
        <v>2692</v>
      </c>
      <c r="I84" t="s">
        <v>155</v>
      </c>
      <c r="J84">
        <v>1.4</v>
      </c>
      <c r="L84" t="s">
        <v>232</v>
      </c>
      <c r="N84" t="s">
        <v>299</v>
      </c>
    </row>
    <row r="85" spans="1:23" x14ac:dyDescent="0.25">
      <c r="A85" s="1">
        <v>44</v>
      </c>
      <c r="B85" t="s">
        <v>297</v>
      </c>
      <c r="C85" t="s">
        <v>42</v>
      </c>
      <c r="D85" t="s">
        <v>300</v>
      </c>
      <c r="E85" t="s">
        <v>106</v>
      </c>
      <c r="F85" s="1">
        <v>55</v>
      </c>
      <c r="G85" t="s">
        <v>150</v>
      </c>
      <c r="H85">
        <v>2366</v>
      </c>
      <c r="I85" t="s">
        <v>155</v>
      </c>
      <c r="J85">
        <v>2.5</v>
      </c>
      <c r="L85" t="s">
        <v>232</v>
      </c>
      <c r="N85" t="s">
        <v>301</v>
      </c>
    </row>
    <row r="86" spans="1:23" x14ac:dyDescent="0.25">
      <c r="A86" s="1">
        <v>45</v>
      </c>
      <c r="B86" t="s">
        <v>302</v>
      </c>
      <c r="C86" t="s">
        <v>99</v>
      </c>
      <c r="E86" t="s">
        <v>149</v>
      </c>
      <c r="L86" t="s">
        <v>232</v>
      </c>
      <c r="N86" t="s">
        <v>303</v>
      </c>
    </row>
    <row r="87" spans="1:23" x14ac:dyDescent="0.25">
      <c r="A87" s="1">
        <v>46</v>
      </c>
      <c r="B87" t="s">
        <v>134</v>
      </c>
      <c r="C87" t="s">
        <v>304</v>
      </c>
      <c r="D87" t="s">
        <v>305</v>
      </c>
      <c r="E87" t="s">
        <v>106</v>
      </c>
      <c r="F87" s="1">
        <v>56</v>
      </c>
      <c r="G87" t="s">
        <v>150</v>
      </c>
      <c r="H87">
        <v>1284</v>
      </c>
      <c r="I87" t="s">
        <v>155</v>
      </c>
      <c r="L87" t="s">
        <v>106</v>
      </c>
      <c r="M87" s="1">
        <v>17</v>
      </c>
      <c r="N87" t="s">
        <v>306</v>
      </c>
    </row>
    <row r="88" spans="1:23" x14ac:dyDescent="0.25">
      <c r="A88" s="1">
        <v>46</v>
      </c>
      <c r="B88" t="s">
        <v>134</v>
      </c>
      <c r="C88" t="s">
        <v>307</v>
      </c>
      <c r="D88" t="s">
        <v>305</v>
      </c>
      <c r="E88" t="s">
        <v>106</v>
      </c>
      <c r="F88" s="1">
        <v>57</v>
      </c>
      <c r="G88" t="s">
        <v>150</v>
      </c>
      <c r="H88">
        <v>1284</v>
      </c>
      <c r="I88" t="s">
        <v>155</v>
      </c>
      <c r="L88" t="s">
        <v>106</v>
      </c>
      <c r="M88" s="1">
        <v>18</v>
      </c>
      <c r="N88" t="s">
        <v>306</v>
      </c>
    </row>
    <row r="89" spans="1:23" x14ac:dyDescent="0.25">
      <c r="A89" s="1">
        <v>47</v>
      </c>
      <c r="B89" t="s">
        <v>308</v>
      </c>
      <c r="C89" t="s">
        <v>307</v>
      </c>
      <c r="D89" t="s">
        <v>309</v>
      </c>
      <c r="E89" t="s">
        <v>106</v>
      </c>
      <c r="F89" s="1">
        <v>58</v>
      </c>
      <c r="G89" t="s">
        <v>150</v>
      </c>
      <c r="H89">
        <v>204</v>
      </c>
      <c r="I89" t="s">
        <v>155</v>
      </c>
      <c r="J89">
        <v>1.96</v>
      </c>
      <c r="L89" t="s">
        <v>232</v>
      </c>
    </row>
    <row r="90" spans="1:23" x14ac:dyDescent="0.25">
      <c r="A90" s="1">
        <v>47</v>
      </c>
      <c r="B90" t="s">
        <v>308</v>
      </c>
      <c r="C90" t="s">
        <v>304</v>
      </c>
      <c r="D90" t="s">
        <v>309</v>
      </c>
      <c r="E90" t="s">
        <v>106</v>
      </c>
      <c r="F90" s="1">
        <v>59</v>
      </c>
      <c r="G90" t="s">
        <v>150</v>
      </c>
      <c r="H90">
        <v>168</v>
      </c>
      <c r="I90" t="s">
        <v>155</v>
      </c>
      <c r="J90">
        <v>2.38</v>
      </c>
      <c r="L90" t="s">
        <v>232</v>
      </c>
    </row>
    <row r="91" spans="1:23" x14ac:dyDescent="0.25">
      <c r="A91" s="1">
        <v>47</v>
      </c>
      <c r="B91" t="s">
        <v>308</v>
      </c>
      <c r="C91" t="s">
        <v>307</v>
      </c>
      <c r="D91" t="s">
        <v>310</v>
      </c>
      <c r="E91" t="s">
        <v>106</v>
      </c>
      <c r="F91" s="1">
        <v>60</v>
      </c>
      <c r="G91" t="s">
        <v>150</v>
      </c>
      <c r="H91">
        <v>226</v>
      </c>
      <c r="I91" t="s">
        <v>155</v>
      </c>
      <c r="J91">
        <v>0.88</v>
      </c>
      <c r="L91" t="s">
        <v>232</v>
      </c>
    </row>
    <row r="92" spans="1:23" x14ac:dyDescent="0.25">
      <c r="A92" s="1">
        <v>47</v>
      </c>
      <c r="B92" t="s">
        <v>308</v>
      </c>
      <c r="C92" t="s">
        <v>304</v>
      </c>
      <c r="D92" t="s">
        <v>310</v>
      </c>
      <c r="E92" t="s">
        <v>106</v>
      </c>
      <c r="F92" s="1">
        <v>61</v>
      </c>
      <c r="G92" t="s">
        <v>150</v>
      </c>
      <c r="H92">
        <v>217</v>
      </c>
      <c r="I92" t="s">
        <v>155</v>
      </c>
      <c r="J92">
        <v>0.92</v>
      </c>
      <c r="L92" t="s">
        <v>232</v>
      </c>
    </row>
    <row r="93" spans="1:23" x14ac:dyDescent="0.25">
      <c r="A93" s="1">
        <v>47</v>
      </c>
      <c r="B93" t="s">
        <v>308</v>
      </c>
      <c r="C93" t="s">
        <v>307</v>
      </c>
      <c r="D93" t="s">
        <v>305</v>
      </c>
      <c r="E93" t="s">
        <v>106</v>
      </c>
      <c r="F93" s="1">
        <v>62</v>
      </c>
      <c r="G93" t="s">
        <v>150</v>
      </c>
      <c r="H93">
        <v>152</v>
      </c>
      <c r="I93" t="s">
        <v>155</v>
      </c>
      <c r="J93">
        <v>3.29</v>
      </c>
      <c r="L93" t="s">
        <v>232</v>
      </c>
    </row>
    <row r="94" spans="1:23" x14ac:dyDescent="0.25">
      <c r="A94" s="1">
        <v>47</v>
      </c>
      <c r="B94" t="s">
        <v>308</v>
      </c>
      <c r="C94" t="s">
        <v>304</v>
      </c>
      <c r="D94" t="s">
        <v>305</v>
      </c>
      <c r="E94" t="s">
        <v>106</v>
      </c>
      <c r="F94" s="1">
        <v>63</v>
      </c>
      <c r="G94" t="s">
        <v>150</v>
      </c>
      <c r="H94">
        <v>899</v>
      </c>
      <c r="I94" t="s">
        <v>155</v>
      </c>
      <c r="J94">
        <v>1.34</v>
      </c>
      <c r="L94" t="s">
        <v>232</v>
      </c>
    </row>
    <row r="95" spans="1:23" x14ac:dyDescent="0.25">
      <c r="A95" s="1">
        <v>48</v>
      </c>
      <c r="B95" t="s">
        <v>135</v>
      </c>
      <c r="C95" t="s">
        <v>16</v>
      </c>
      <c r="D95" t="s">
        <v>311</v>
      </c>
      <c r="E95" t="s">
        <v>107</v>
      </c>
      <c r="L95" t="s">
        <v>106</v>
      </c>
      <c r="M95" s="1">
        <v>19</v>
      </c>
    </row>
    <row r="96" spans="1:23" x14ac:dyDescent="0.25">
      <c r="A96" s="1">
        <v>49</v>
      </c>
      <c r="B96" t="s">
        <v>312</v>
      </c>
      <c r="C96" t="s">
        <v>313</v>
      </c>
      <c r="D96" t="s">
        <v>314</v>
      </c>
      <c r="E96" t="s">
        <v>106</v>
      </c>
      <c r="F96" s="1">
        <v>64</v>
      </c>
      <c r="G96" t="s">
        <v>150</v>
      </c>
      <c r="H96">
        <v>1236</v>
      </c>
      <c r="I96" t="s">
        <v>155</v>
      </c>
      <c r="L96" t="s">
        <v>232</v>
      </c>
    </row>
    <row r="97" spans="1:14" x14ac:dyDescent="0.25">
      <c r="A97" s="1">
        <v>49</v>
      </c>
      <c r="B97" t="s">
        <v>312</v>
      </c>
      <c r="C97" t="s">
        <v>315</v>
      </c>
      <c r="D97" t="s">
        <v>314</v>
      </c>
      <c r="E97" t="s">
        <v>106</v>
      </c>
      <c r="F97" s="1">
        <v>65</v>
      </c>
      <c r="G97" t="s">
        <v>150</v>
      </c>
      <c r="H97">
        <v>1611</v>
      </c>
      <c r="I97" t="s">
        <v>155</v>
      </c>
      <c r="L97" t="s">
        <v>232</v>
      </c>
    </row>
    <row r="98" spans="1:14" x14ac:dyDescent="0.25">
      <c r="A98" s="1">
        <v>49</v>
      </c>
      <c r="B98" t="s">
        <v>312</v>
      </c>
      <c r="C98" t="s">
        <v>316</v>
      </c>
      <c r="D98" t="s">
        <v>314</v>
      </c>
      <c r="E98" t="s">
        <v>106</v>
      </c>
      <c r="F98" s="1">
        <v>66</v>
      </c>
      <c r="G98" t="s">
        <v>150</v>
      </c>
      <c r="H98">
        <v>275</v>
      </c>
      <c r="I98" t="s">
        <v>155</v>
      </c>
      <c r="L98" t="s">
        <v>232</v>
      </c>
    </row>
    <row r="99" spans="1:14" x14ac:dyDescent="0.25">
      <c r="A99" s="1">
        <v>49</v>
      </c>
      <c r="B99" t="s">
        <v>312</v>
      </c>
      <c r="C99" t="s">
        <v>317</v>
      </c>
      <c r="D99" t="s">
        <v>314</v>
      </c>
      <c r="E99" t="s">
        <v>106</v>
      </c>
      <c r="F99" s="1">
        <v>67</v>
      </c>
      <c r="G99" t="s">
        <v>150</v>
      </c>
      <c r="H99">
        <v>962</v>
      </c>
      <c r="I99" t="s">
        <v>155</v>
      </c>
      <c r="L99" t="s">
        <v>232</v>
      </c>
    </row>
    <row r="100" spans="1:14" x14ac:dyDescent="0.25">
      <c r="A100" s="1">
        <v>50</v>
      </c>
      <c r="B100" t="s">
        <v>318</v>
      </c>
      <c r="C100" t="s">
        <v>105</v>
      </c>
      <c r="D100" t="s">
        <v>319</v>
      </c>
      <c r="E100" t="s">
        <v>149</v>
      </c>
    </row>
    <row r="101" spans="1:14" x14ac:dyDescent="0.25">
      <c r="A101" s="1">
        <v>51</v>
      </c>
      <c r="B101" t="s">
        <v>320</v>
      </c>
      <c r="C101" t="s">
        <v>99</v>
      </c>
      <c r="E101" t="s">
        <v>149</v>
      </c>
      <c r="N101" t="s">
        <v>321</v>
      </c>
    </row>
    <row r="102" spans="1:14" x14ac:dyDescent="0.25">
      <c r="A102" s="1">
        <v>52</v>
      </c>
      <c r="B102" t="s">
        <v>322</v>
      </c>
      <c r="C102" t="s">
        <v>323</v>
      </c>
      <c r="D102" t="s">
        <v>324</v>
      </c>
      <c r="E102" t="s">
        <v>106</v>
      </c>
      <c r="F102" s="1">
        <v>68</v>
      </c>
      <c r="G102" t="s">
        <v>150</v>
      </c>
      <c r="H102">
        <f>109+95</f>
        <v>204</v>
      </c>
      <c r="I102" t="s">
        <v>155</v>
      </c>
      <c r="L102" t="s">
        <v>232</v>
      </c>
    </row>
    <row r="103" spans="1:14" x14ac:dyDescent="0.25">
      <c r="A103" s="1">
        <v>52</v>
      </c>
      <c r="B103" t="s">
        <v>322</v>
      </c>
      <c r="C103" t="s">
        <v>325</v>
      </c>
      <c r="D103" t="s">
        <v>324</v>
      </c>
      <c r="E103" t="s">
        <v>106</v>
      </c>
      <c r="F103" s="1">
        <v>69</v>
      </c>
      <c r="G103" t="s">
        <v>150</v>
      </c>
      <c r="H103">
        <f>327+329</f>
        <v>656</v>
      </c>
      <c r="I103" t="s">
        <v>155</v>
      </c>
      <c r="L103" t="s">
        <v>232</v>
      </c>
    </row>
    <row r="104" spans="1:14" x14ac:dyDescent="0.25">
      <c r="A104" s="1">
        <v>52</v>
      </c>
      <c r="B104" t="s">
        <v>322</v>
      </c>
      <c r="C104" t="s">
        <v>326</v>
      </c>
      <c r="D104" t="s">
        <v>324</v>
      </c>
      <c r="E104" t="s">
        <v>106</v>
      </c>
      <c r="F104" s="1">
        <v>70</v>
      </c>
      <c r="G104" t="s">
        <v>150</v>
      </c>
      <c r="H104">
        <f>214+202</f>
        <v>416</v>
      </c>
      <c r="I104" t="s">
        <v>155</v>
      </c>
      <c r="L104" t="s">
        <v>232</v>
      </c>
    </row>
    <row r="105" spans="1:14" x14ac:dyDescent="0.25">
      <c r="A105" s="1">
        <v>52</v>
      </c>
      <c r="B105" t="s">
        <v>322</v>
      </c>
      <c r="C105" t="s">
        <v>327</v>
      </c>
      <c r="D105" t="s">
        <v>324</v>
      </c>
      <c r="E105" t="s">
        <v>106</v>
      </c>
      <c r="F105" s="1">
        <v>71</v>
      </c>
      <c r="G105" t="s">
        <v>150</v>
      </c>
      <c r="H105">
        <f>532+817</f>
        <v>1349</v>
      </c>
      <c r="I105" t="s">
        <v>155</v>
      </c>
      <c r="L105" t="s">
        <v>232</v>
      </c>
    </row>
    <row r="106" spans="1:14" x14ac:dyDescent="0.25">
      <c r="A106" s="1">
        <v>52</v>
      </c>
      <c r="B106" t="s">
        <v>322</v>
      </c>
      <c r="C106" t="s">
        <v>328</v>
      </c>
      <c r="D106" t="s">
        <v>324</v>
      </c>
      <c r="E106" t="s">
        <v>106</v>
      </c>
      <c r="F106" s="1">
        <v>72</v>
      </c>
      <c r="G106" t="s">
        <v>150</v>
      </c>
      <c r="H106">
        <f>635+589</f>
        <v>1224</v>
      </c>
      <c r="I106" t="s">
        <v>155</v>
      </c>
      <c r="L106" t="s">
        <v>232</v>
      </c>
    </row>
    <row r="107" spans="1:14" x14ac:dyDescent="0.25">
      <c r="A107" s="1">
        <v>52</v>
      </c>
      <c r="B107" t="s">
        <v>322</v>
      </c>
      <c r="C107" t="s">
        <v>329</v>
      </c>
      <c r="D107" t="s">
        <v>324</v>
      </c>
      <c r="E107" t="s">
        <v>106</v>
      </c>
      <c r="F107" s="1">
        <v>73</v>
      </c>
      <c r="G107" t="s">
        <v>150</v>
      </c>
      <c r="H107">
        <f>201+163</f>
        <v>364</v>
      </c>
      <c r="I107" t="s">
        <v>155</v>
      </c>
      <c r="L107" t="s">
        <v>232</v>
      </c>
    </row>
    <row r="108" spans="1:14" x14ac:dyDescent="0.25">
      <c r="A108" s="1">
        <v>52</v>
      </c>
      <c r="B108" t="s">
        <v>322</v>
      </c>
      <c r="C108" t="s">
        <v>330</v>
      </c>
      <c r="D108" t="s">
        <v>331</v>
      </c>
      <c r="E108" t="s">
        <v>106</v>
      </c>
      <c r="F108" s="1">
        <v>74</v>
      </c>
      <c r="G108" t="s">
        <v>150</v>
      </c>
      <c r="H108">
        <f>89+18+272+313+6+10</f>
        <v>708</v>
      </c>
      <c r="I108" t="s">
        <v>155</v>
      </c>
      <c r="L108" t="s">
        <v>232</v>
      </c>
    </row>
    <row r="109" spans="1:14" x14ac:dyDescent="0.25">
      <c r="A109" s="1">
        <v>52</v>
      </c>
      <c r="B109" t="s">
        <v>322</v>
      </c>
      <c r="C109" t="s">
        <v>330</v>
      </c>
      <c r="D109" t="s">
        <v>332</v>
      </c>
      <c r="E109" t="s">
        <v>106</v>
      </c>
      <c r="F109" s="1">
        <v>75</v>
      </c>
      <c r="G109" t="s">
        <v>150</v>
      </c>
      <c r="H109">
        <f>90+26+206+132+27+35</f>
        <v>516</v>
      </c>
      <c r="I109" t="s">
        <v>155</v>
      </c>
      <c r="L109" t="s">
        <v>232</v>
      </c>
    </row>
    <row r="110" spans="1:14" x14ac:dyDescent="0.25">
      <c r="A110" s="1">
        <v>52</v>
      </c>
      <c r="B110" t="s">
        <v>322</v>
      </c>
      <c r="C110" t="s">
        <v>330</v>
      </c>
      <c r="D110" t="s">
        <v>333</v>
      </c>
      <c r="E110" t="s">
        <v>106</v>
      </c>
      <c r="F110" s="1">
        <v>76</v>
      </c>
      <c r="G110" t="s">
        <v>150</v>
      </c>
      <c r="H110">
        <f>39+8+63+1</f>
        <v>111</v>
      </c>
      <c r="I110" t="s">
        <v>155</v>
      </c>
      <c r="L110" t="s">
        <v>232</v>
      </c>
    </row>
    <row r="111" spans="1:14" x14ac:dyDescent="0.25">
      <c r="A111" s="1">
        <v>52</v>
      </c>
      <c r="B111" t="s">
        <v>322</v>
      </c>
      <c r="C111" t="s">
        <v>330</v>
      </c>
      <c r="D111" t="s">
        <v>334</v>
      </c>
      <c r="E111" t="s">
        <v>106</v>
      </c>
      <c r="F111" s="1">
        <v>77</v>
      </c>
      <c r="G111" t="s">
        <v>150</v>
      </c>
      <c r="H111">
        <f>303+70+20+2+53+37</f>
        <v>485</v>
      </c>
      <c r="I111" t="s">
        <v>155</v>
      </c>
      <c r="L111" t="s">
        <v>232</v>
      </c>
    </row>
    <row r="112" spans="1:14" x14ac:dyDescent="0.25">
      <c r="A112" s="1">
        <v>53</v>
      </c>
      <c r="B112" t="s">
        <v>335</v>
      </c>
      <c r="C112" t="s">
        <v>336</v>
      </c>
      <c r="D112" t="s">
        <v>337</v>
      </c>
      <c r="E112" t="s">
        <v>106</v>
      </c>
      <c r="F112" s="1">
        <v>78</v>
      </c>
      <c r="G112" t="s">
        <v>150</v>
      </c>
      <c r="H112">
        <f>116+17</f>
        <v>133</v>
      </c>
      <c r="I112" t="s">
        <v>155</v>
      </c>
      <c r="J112">
        <v>4.8</v>
      </c>
      <c r="L112" t="s">
        <v>232</v>
      </c>
      <c r="N112" t="s">
        <v>338</v>
      </c>
    </row>
    <row r="113" spans="1:14" x14ac:dyDescent="0.25">
      <c r="A113" s="1">
        <v>53</v>
      </c>
      <c r="B113" t="s">
        <v>335</v>
      </c>
      <c r="C113" t="s">
        <v>336</v>
      </c>
      <c r="D113" t="s">
        <v>339</v>
      </c>
      <c r="E113" t="s">
        <v>106</v>
      </c>
      <c r="F113" s="1">
        <v>79</v>
      </c>
      <c r="G113" t="s">
        <v>150</v>
      </c>
      <c r="H113">
        <f>159+77</f>
        <v>236</v>
      </c>
      <c r="I113" t="s">
        <v>155</v>
      </c>
      <c r="J113">
        <v>4.8</v>
      </c>
      <c r="L113" t="s">
        <v>232</v>
      </c>
      <c r="N113" t="s">
        <v>338</v>
      </c>
    </row>
    <row r="114" spans="1:14" x14ac:dyDescent="0.25">
      <c r="A114" s="1">
        <v>53</v>
      </c>
      <c r="B114" t="s">
        <v>335</v>
      </c>
      <c r="C114" t="s">
        <v>340</v>
      </c>
      <c r="D114" t="s">
        <v>341</v>
      </c>
      <c r="E114" t="s">
        <v>106</v>
      </c>
      <c r="F114" s="1">
        <v>80</v>
      </c>
      <c r="G114" t="s">
        <v>150</v>
      </c>
      <c r="H114">
        <f>107+545</f>
        <v>652</v>
      </c>
      <c r="I114" t="s">
        <v>155</v>
      </c>
      <c r="J114">
        <v>2.7</v>
      </c>
      <c r="L114" t="s">
        <v>232</v>
      </c>
      <c r="N114" t="s">
        <v>342</v>
      </c>
    </row>
    <row r="115" spans="1:14" x14ac:dyDescent="0.25">
      <c r="A115" s="1">
        <v>54</v>
      </c>
      <c r="B115" t="s">
        <v>136</v>
      </c>
      <c r="C115" t="s">
        <v>343</v>
      </c>
      <c r="D115">
        <v>2013</v>
      </c>
      <c r="E115" t="s">
        <v>106</v>
      </c>
      <c r="F115" s="1">
        <v>81</v>
      </c>
      <c r="G115" t="s">
        <v>150</v>
      </c>
      <c r="H115">
        <v>3181</v>
      </c>
      <c r="I115" t="s">
        <v>155</v>
      </c>
      <c r="J115">
        <v>0.8</v>
      </c>
      <c r="L115" t="s">
        <v>106</v>
      </c>
      <c r="M115" s="1">
        <v>20</v>
      </c>
    </row>
    <row r="116" spans="1:14" x14ac:dyDescent="0.25">
      <c r="A116" s="1">
        <v>54</v>
      </c>
      <c r="B116" t="s">
        <v>136</v>
      </c>
      <c r="C116" t="s">
        <v>344</v>
      </c>
      <c r="D116">
        <v>2013</v>
      </c>
      <c r="E116" t="s">
        <v>106</v>
      </c>
      <c r="F116" s="1">
        <v>82</v>
      </c>
      <c r="G116" t="s">
        <v>150</v>
      </c>
      <c r="H116">
        <v>2288</v>
      </c>
      <c r="I116" t="s">
        <v>155</v>
      </c>
      <c r="J116">
        <v>0.7</v>
      </c>
      <c r="L116" t="s">
        <v>106</v>
      </c>
      <c r="M116" s="1">
        <v>21</v>
      </c>
    </row>
    <row r="117" spans="1:14" x14ac:dyDescent="0.25">
      <c r="A117" s="1">
        <v>54</v>
      </c>
      <c r="B117" t="s">
        <v>136</v>
      </c>
      <c r="C117" t="s">
        <v>345</v>
      </c>
      <c r="D117">
        <v>2013</v>
      </c>
      <c r="E117" t="s">
        <v>106</v>
      </c>
      <c r="F117" s="1">
        <v>83</v>
      </c>
      <c r="G117" t="s">
        <v>150</v>
      </c>
      <c r="H117" s="5" t="s">
        <v>449</v>
      </c>
      <c r="I117" t="s">
        <v>155</v>
      </c>
      <c r="J117">
        <v>1.6</v>
      </c>
      <c r="L117" t="s">
        <v>106</v>
      </c>
      <c r="M117" s="1">
        <v>22</v>
      </c>
    </row>
    <row r="118" spans="1:14" x14ac:dyDescent="0.25">
      <c r="A118" s="1">
        <v>54</v>
      </c>
      <c r="B118" t="s">
        <v>136</v>
      </c>
      <c r="C118" t="s">
        <v>346</v>
      </c>
      <c r="D118">
        <v>2013</v>
      </c>
      <c r="E118" t="s">
        <v>106</v>
      </c>
      <c r="F118" s="1">
        <v>84</v>
      </c>
      <c r="G118" t="s">
        <v>150</v>
      </c>
      <c r="H118" s="5" t="s">
        <v>449</v>
      </c>
      <c r="I118" t="s">
        <v>155</v>
      </c>
      <c r="J118">
        <v>0.7</v>
      </c>
      <c r="L118" t="s">
        <v>106</v>
      </c>
      <c r="M118" s="1">
        <v>23</v>
      </c>
    </row>
    <row r="119" spans="1:14" x14ac:dyDescent="0.25">
      <c r="A119" s="1">
        <v>55</v>
      </c>
      <c r="B119" t="s">
        <v>347</v>
      </c>
      <c r="C119" t="s">
        <v>348</v>
      </c>
      <c r="D119" t="s">
        <v>349</v>
      </c>
      <c r="E119" t="s">
        <v>106</v>
      </c>
      <c r="F119" s="1">
        <v>85</v>
      </c>
      <c r="G119" t="s">
        <v>150</v>
      </c>
      <c r="H119">
        <v>7604</v>
      </c>
      <c r="I119" t="s">
        <v>155</v>
      </c>
      <c r="J119">
        <f>0.997*1.4 + 0.003*0</f>
        <v>1.3957999999999999</v>
      </c>
      <c r="L119" t="s">
        <v>232</v>
      </c>
      <c r="N119" t="s">
        <v>350</v>
      </c>
    </row>
    <row r="120" spans="1:14" x14ac:dyDescent="0.25">
      <c r="A120" s="1">
        <v>55</v>
      </c>
      <c r="B120" t="s">
        <v>347</v>
      </c>
      <c r="C120" t="s">
        <v>351</v>
      </c>
      <c r="D120" t="s">
        <v>352</v>
      </c>
      <c r="E120" t="s">
        <v>106</v>
      </c>
      <c r="F120" s="1">
        <v>86</v>
      </c>
      <c r="G120" t="s">
        <v>150</v>
      </c>
      <c r="H120">
        <v>2905</v>
      </c>
      <c r="I120" t="s">
        <v>155</v>
      </c>
      <c r="J120">
        <f>1.5*0.114 + 0.886</f>
        <v>1.0569999999999999</v>
      </c>
      <c r="L120" t="s">
        <v>232</v>
      </c>
      <c r="N120" t="s">
        <v>350</v>
      </c>
    </row>
    <row r="121" spans="1:14" x14ac:dyDescent="0.25">
      <c r="A121" s="1">
        <v>55</v>
      </c>
      <c r="B121" t="s">
        <v>347</v>
      </c>
      <c r="C121" t="s">
        <v>353</v>
      </c>
      <c r="D121" t="s">
        <v>354</v>
      </c>
      <c r="E121" t="s">
        <v>106</v>
      </c>
      <c r="F121" s="1">
        <v>87</v>
      </c>
      <c r="G121" t="s">
        <v>150</v>
      </c>
      <c r="H121">
        <v>1313</v>
      </c>
      <c r="I121" t="s">
        <v>155</v>
      </c>
      <c r="J121">
        <f>4.3*0.814</f>
        <v>3.5001999999999995</v>
      </c>
      <c r="L121" t="s">
        <v>232</v>
      </c>
      <c r="N121" t="s">
        <v>350</v>
      </c>
    </row>
    <row r="122" spans="1:14" x14ac:dyDescent="0.25">
      <c r="A122" s="1">
        <v>56</v>
      </c>
      <c r="B122" t="s">
        <v>355</v>
      </c>
      <c r="D122" t="s">
        <v>356</v>
      </c>
      <c r="E122" t="s">
        <v>106</v>
      </c>
      <c r="F122" s="1">
        <v>88</v>
      </c>
      <c r="G122" t="s">
        <v>150</v>
      </c>
      <c r="H122">
        <v>23</v>
      </c>
      <c r="I122" t="s">
        <v>155</v>
      </c>
      <c r="J122">
        <v>4.3</v>
      </c>
      <c r="L122" t="s">
        <v>232</v>
      </c>
      <c r="N122" t="s">
        <v>357</v>
      </c>
    </row>
    <row r="123" spans="1:14" x14ac:dyDescent="0.25">
      <c r="A123" s="1">
        <v>57</v>
      </c>
      <c r="B123" t="s">
        <v>358</v>
      </c>
      <c r="C123" t="s">
        <v>99</v>
      </c>
      <c r="E123" t="s">
        <v>107</v>
      </c>
      <c r="L123" t="s">
        <v>232</v>
      </c>
    </row>
    <row r="124" spans="1:14" x14ac:dyDescent="0.25">
      <c r="A124" s="1">
        <v>58</v>
      </c>
      <c r="B124" t="s">
        <v>359</v>
      </c>
      <c r="C124" s="5" t="s">
        <v>165</v>
      </c>
      <c r="E124" t="s">
        <v>360</v>
      </c>
      <c r="L124" t="s">
        <v>232</v>
      </c>
    </row>
    <row r="125" spans="1:14" ht="17.25" x14ac:dyDescent="0.25">
      <c r="A125" s="1">
        <v>59</v>
      </c>
      <c r="B125" t="s">
        <v>361</v>
      </c>
      <c r="C125" t="s">
        <v>330</v>
      </c>
      <c r="D125" s="4" t="s">
        <v>362</v>
      </c>
      <c r="E125" t="s">
        <v>106</v>
      </c>
      <c r="F125" s="1">
        <v>89</v>
      </c>
      <c r="G125" t="s">
        <v>150</v>
      </c>
      <c r="H125" s="9" t="s">
        <v>451</v>
      </c>
      <c r="I125" t="s">
        <v>155</v>
      </c>
      <c r="L125" t="s">
        <v>232</v>
      </c>
    </row>
    <row r="126" spans="1:14" x14ac:dyDescent="0.25">
      <c r="A126" s="1">
        <v>59</v>
      </c>
      <c r="B126" t="s">
        <v>361</v>
      </c>
      <c r="C126" t="s">
        <v>330</v>
      </c>
      <c r="D126" s="4" t="s">
        <v>363</v>
      </c>
      <c r="E126" t="s">
        <v>106</v>
      </c>
      <c r="F126" s="1">
        <v>90</v>
      </c>
      <c r="G126" t="s">
        <v>150</v>
      </c>
      <c r="H126" s="5" t="s">
        <v>450</v>
      </c>
      <c r="I126" t="s">
        <v>155</v>
      </c>
      <c r="L126" t="s">
        <v>232</v>
      </c>
    </row>
    <row r="127" spans="1:14" x14ac:dyDescent="0.25">
      <c r="A127" s="1">
        <v>60</v>
      </c>
      <c r="B127" t="s">
        <v>364</v>
      </c>
      <c r="C127" t="s">
        <v>365</v>
      </c>
      <c r="D127" t="s">
        <v>366</v>
      </c>
      <c r="E127" t="s">
        <v>106</v>
      </c>
      <c r="F127" s="1">
        <v>91</v>
      </c>
      <c r="G127" t="s">
        <v>150</v>
      </c>
      <c r="H127">
        <f>292+295+528</f>
        <v>1115</v>
      </c>
      <c r="I127" t="s">
        <v>155</v>
      </c>
      <c r="L127" t="s">
        <v>232</v>
      </c>
      <c r="N127" t="s">
        <v>367</v>
      </c>
    </row>
    <row r="128" spans="1:14" x14ac:dyDescent="0.25">
      <c r="A128" s="1">
        <v>60</v>
      </c>
      <c r="B128" t="s">
        <v>364</v>
      </c>
      <c r="C128" t="s">
        <v>365</v>
      </c>
      <c r="D128" t="s">
        <v>368</v>
      </c>
      <c r="E128" t="s">
        <v>106</v>
      </c>
      <c r="F128" s="1">
        <v>92</v>
      </c>
      <c r="G128" t="s">
        <v>150</v>
      </c>
      <c r="H128">
        <f>37+29+59</f>
        <v>125</v>
      </c>
      <c r="I128" t="s">
        <v>155</v>
      </c>
      <c r="L128" t="s">
        <v>232</v>
      </c>
      <c r="N128" t="s">
        <v>367</v>
      </c>
    </row>
    <row r="129" spans="1:15" x14ac:dyDescent="0.25">
      <c r="A129" s="1">
        <v>60</v>
      </c>
      <c r="B129" t="s">
        <v>364</v>
      </c>
      <c r="C129" t="s">
        <v>348</v>
      </c>
      <c r="D129" t="s">
        <v>369</v>
      </c>
      <c r="E129" t="s">
        <v>106</v>
      </c>
      <c r="F129" s="1">
        <v>93</v>
      </c>
      <c r="G129" t="s">
        <v>150</v>
      </c>
      <c r="H129">
        <f>608+598</f>
        <v>1206</v>
      </c>
      <c r="I129" t="s">
        <v>155</v>
      </c>
      <c r="L129" t="s">
        <v>232</v>
      </c>
      <c r="N129" t="s">
        <v>367</v>
      </c>
    </row>
    <row r="130" spans="1:15" x14ac:dyDescent="0.25">
      <c r="A130" s="1">
        <v>60</v>
      </c>
      <c r="B130" t="s">
        <v>364</v>
      </c>
      <c r="C130" t="s">
        <v>365</v>
      </c>
      <c r="D130" t="s">
        <v>369</v>
      </c>
      <c r="E130" t="s">
        <v>106</v>
      </c>
      <c r="F130" s="1">
        <v>94</v>
      </c>
      <c r="G130" t="s">
        <v>150</v>
      </c>
      <c r="H130">
        <v>653</v>
      </c>
      <c r="I130" t="s">
        <v>155</v>
      </c>
      <c r="L130" t="s">
        <v>232</v>
      </c>
      <c r="N130" t="s">
        <v>367</v>
      </c>
    </row>
    <row r="131" spans="1:15" x14ac:dyDescent="0.25">
      <c r="A131" s="1">
        <v>60</v>
      </c>
      <c r="B131" t="s">
        <v>364</v>
      </c>
      <c r="C131" t="s">
        <v>365</v>
      </c>
      <c r="D131" t="s">
        <v>370</v>
      </c>
      <c r="E131" t="s">
        <v>106</v>
      </c>
      <c r="F131" s="1">
        <v>95</v>
      </c>
      <c r="G131" t="s">
        <v>150</v>
      </c>
      <c r="H131">
        <v>66</v>
      </c>
      <c r="I131" t="s">
        <v>155</v>
      </c>
      <c r="L131" t="s">
        <v>232</v>
      </c>
      <c r="N131" t="s">
        <v>367</v>
      </c>
    </row>
    <row r="132" spans="1:15" x14ac:dyDescent="0.25">
      <c r="A132" s="1">
        <v>61</v>
      </c>
      <c r="B132" t="s">
        <v>137</v>
      </c>
      <c r="C132" t="s">
        <v>371</v>
      </c>
      <c r="D132" t="s">
        <v>372</v>
      </c>
      <c r="E132" t="s">
        <v>106</v>
      </c>
      <c r="F132" s="1">
        <v>96</v>
      </c>
      <c r="G132" t="s">
        <v>150</v>
      </c>
      <c r="H132">
        <v>674</v>
      </c>
      <c r="I132" t="s">
        <v>155</v>
      </c>
      <c r="L132" t="s">
        <v>106</v>
      </c>
      <c r="M132" s="1">
        <v>24</v>
      </c>
      <c r="N132" t="s">
        <v>373</v>
      </c>
    </row>
    <row r="133" spans="1:15" x14ac:dyDescent="0.25">
      <c r="A133" s="1">
        <v>61</v>
      </c>
      <c r="B133" t="s">
        <v>137</v>
      </c>
      <c r="C133" t="s">
        <v>371</v>
      </c>
      <c r="D133" t="s">
        <v>374</v>
      </c>
      <c r="E133" t="s">
        <v>106</v>
      </c>
      <c r="F133" s="1">
        <v>97</v>
      </c>
      <c r="G133" t="s">
        <v>150</v>
      </c>
      <c r="H133">
        <v>357</v>
      </c>
      <c r="I133" t="s">
        <v>155</v>
      </c>
      <c r="L133" t="s">
        <v>106</v>
      </c>
      <c r="M133" s="1">
        <v>24</v>
      </c>
      <c r="N133" t="s">
        <v>373</v>
      </c>
    </row>
    <row r="134" spans="1:15" x14ac:dyDescent="0.25">
      <c r="A134" s="1">
        <v>61</v>
      </c>
      <c r="B134" t="s">
        <v>137</v>
      </c>
      <c r="C134" t="s">
        <v>375</v>
      </c>
      <c r="D134" t="s">
        <v>376</v>
      </c>
      <c r="E134" t="s">
        <v>106</v>
      </c>
      <c r="F134" s="1">
        <v>98</v>
      </c>
      <c r="G134" t="s">
        <v>150</v>
      </c>
      <c r="H134">
        <v>5931</v>
      </c>
      <c r="I134" t="s">
        <v>155</v>
      </c>
      <c r="L134" t="s">
        <v>106</v>
      </c>
      <c r="M134" s="1">
        <v>24</v>
      </c>
      <c r="N134" t="s">
        <v>373</v>
      </c>
    </row>
    <row r="135" spans="1:15" x14ac:dyDescent="0.25">
      <c r="A135" s="1">
        <v>61</v>
      </c>
      <c r="B135" t="s">
        <v>137</v>
      </c>
      <c r="C135" t="s">
        <v>375</v>
      </c>
      <c r="D135" t="s">
        <v>377</v>
      </c>
      <c r="E135" t="s">
        <v>106</v>
      </c>
      <c r="F135" s="1">
        <v>99</v>
      </c>
      <c r="G135" t="s">
        <v>150</v>
      </c>
      <c r="H135">
        <v>82</v>
      </c>
      <c r="I135" t="s">
        <v>155</v>
      </c>
      <c r="L135" t="s">
        <v>106</v>
      </c>
      <c r="M135" s="1">
        <v>24</v>
      </c>
      <c r="N135" t="s">
        <v>373</v>
      </c>
    </row>
    <row r="136" spans="1:15" x14ac:dyDescent="0.25">
      <c r="A136" s="1">
        <v>61</v>
      </c>
      <c r="B136" t="s">
        <v>137</v>
      </c>
      <c r="C136" t="s">
        <v>375</v>
      </c>
      <c r="D136" t="s">
        <v>378</v>
      </c>
      <c r="E136" t="s">
        <v>106</v>
      </c>
      <c r="F136" s="1">
        <v>100</v>
      </c>
      <c r="G136" t="s">
        <v>150</v>
      </c>
      <c r="H136">
        <v>4160</v>
      </c>
      <c r="I136" t="s">
        <v>155</v>
      </c>
      <c r="L136" t="s">
        <v>106</v>
      </c>
      <c r="M136" s="1">
        <v>24</v>
      </c>
      <c r="N136" t="s">
        <v>373</v>
      </c>
    </row>
    <row r="137" spans="1:15" x14ac:dyDescent="0.25">
      <c r="A137" s="1">
        <v>61</v>
      </c>
      <c r="B137" t="s">
        <v>137</v>
      </c>
      <c r="C137" t="s">
        <v>375</v>
      </c>
      <c r="D137" t="s">
        <v>379</v>
      </c>
      <c r="E137" t="s">
        <v>106</v>
      </c>
      <c r="F137" s="1">
        <v>101</v>
      </c>
      <c r="G137" t="s">
        <v>150</v>
      </c>
      <c r="H137">
        <v>288</v>
      </c>
      <c r="I137" t="s">
        <v>155</v>
      </c>
      <c r="L137" t="s">
        <v>106</v>
      </c>
      <c r="M137" s="1">
        <v>24</v>
      </c>
      <c r="N137" t="s">
        <v>155</v>
      </c>
    </row>
    <row r="138" spans="1:15" x14ac:dyDescent="0.25">
      <c r="A138" s="1">
        <v>62</v>
      </c>
      <c r="B138" t="s">
        <v>380</v>
      </c>
      <c r="C138" t="s">
        <v>381</v>
      </c>
      <c r="D138" t="s">
        <v>382</v>
      </c>
      <c r="E138" t="s">
        <v>106</v>
      </c>
      <c r="F138" s="1">
        <v>102</v>
      </c>
      <c r="G138" t="s">
        <v>196</v>
      </c>
      <c r="H138">
        <v>1139</v>
      </c>
      <c r="I138" t="s">
        <v>155</v>
      </c>
      <c r="L138" t="s">
        <v>232</v>
      </c>
    </row>
    <row r="139" spans="1:15" x14ac:dyDescent="0.25">
      <c r="A139" s="1">
        <v>62</v>
      </c>
      <c r="B139" t="s">
        <v>380</v>
      </c>
      <c r="C139" t="s">
        <v>383</v>
      </c>
      <c r="D139" t="s">
        <v>382</v>
      </c>
      <c r="E139" t="s">
        <v>106</v>
      </c>
      <c r="F139" s="1">
        <v>103</v>
      </c>
      <c r="G139" t="s">
        <v>196</v>
      </c>
      <c r="H139">
        <v>1090</v>
      </c>
      <c r="I139" t="s">
        <v>155</v>
      </c>
      <c r="L139" t="s">
        <v>232</v>
      </c>
    </row>
    <row r="140" spans="1:15" x14ac:dyDescent="0.25">
      <c r="A140" s="1">
        <v>63</v>
      </c>
      <c r="B140" t="s">
        <v>384</v>
      </c>
      <c r="C140" t="s">
        <v>104</v>
      </c>
      <c r="E140" t="s">
        <v>107</v>
      </c>
      <c r="L140" t="s">
        <v>294</v>
      </c>
    </row>
    <row r="141" spans="1:15" x14ac:dyDescent="0.25">
      <c r="A141" s="1">
        <v>64</v>
      </c>
      <c r="B141" t="s">
        <v>385</v>
      </c>
      <c r="C141" s="5" t="s">
        <v>218</v>
      </c>
    </row>
    <row r="142" spans="1:15" ht="17.25" x14ac:dyDescent="0.25">
      <c r="A142" s="1">
        <v>65</v>
      </c>
      <c r="B142" t="s">
        <v>129</v>
      </c>
      <c r="C142" t="s">
        <v>386</v>
      </c>
      <c r="D142" t="s">
        <v>387</v>
      </c>
      <c r="E142" t="s">
        <v>106</v>
      </c>
      <c r="F142" s="1">
        <v>104</v>
      </c>
      <c r="G142" t="s">
        <v>150</v>
      </c>
      <c r="H142" t="s">
        <v>452</v>
      </c>
      <c r="I142" t="s">
        <v>155</v>
      </c>
      <c r="L142" t="s">
        <v>106</v>
      </c>
      <c r="M142" s="1">
        <v>25</v>
      </c>
      <c r="N142" t="s">
        <v>155</v>
      </c>
      <c r="O142" s="8" t="s">
        <v>454</v>
      </c>
    </row>
    <row r="143" spans="1:15" ht="17.25" x14ac:dyDescent="0.25">
      <c r="A143" s="1">
        <v>65</v>
      </c>
      <c r="B143" t="s">
        <v>129</v>
      </c>
      <c r="C143" t="s">
        <v>386</v>
      </c>
      <c r="D143" t="s">
        <v>388</v>
      </c>
      <c r="E143" t="s">
        <v>106</v>
      </c>
      <c r="F143" s="1">
        <v>105</v>
      </c>
      <c r="G143" t="s">
        <v>150</v>
      </c>
      <c r="H143" t="s">
        <v>453</v>
      </c>
      <c r="I143" t="s">
        <v>155</v>
      </c>
      <c r="L143" t="s">
        <v>106</v>
      </c>
      <c r="M143" s="1">
        <v>25</v>
      </c>
      <c r="N143" t="s">
        <v>373</v>
      </c>
      <c r="O143" s="8" t="s">
        <v>454</v>
      </c>
    </row>
    <row r="144" spans="1:15" ht="17.25" x14ac:dyDescent="0.25">
      <c r="A144" s="1">
        <v>65</v>
      </c>
      <c r="B144" t="s">
        <v>129</v>
      </c>
      <c r="C144" t="s">
        <v>389</v>
      </c>
      <c r="D144" t="s">
        <v>387</v>
      </c>
      <c r="E144" t="s">
        <v>106</v>
      </c>
      <c r="F144" s="1">
        <v>106</v>
      </c>
      <c r="G144" t="s">
        <v>150</v>
      </c>
      <c r="H144" t="s">
        <v>452</v>
      </c>
      <c r="I144" t="s">
        <v>155</v>
      </c>
      <c r="L144" t="s">
        <v>106</v>
      </c>
      <c r="M144" s="1">
        <v>25</v>
      </c>
      <c r="N144" t="s">
        <v>155</v>
      </c>
      <c r="O144" s="8" t="s">
        <v>454</v>
      </c>
    </row>
    <row r="145" spans="1:15" ht="17.25" x14ac:dyDescent="0.25">
      <c r="A145" s="1">
        <v>65</v>
      </c>
      <c r="B145" t="s">
        <v>129</v>
      </c>
      <c r="C145" t="s">
        <v>389</v>
      </c>
      <c r="D145" t="s">
        <v>388</v>
      </c>
      <c r="E145" t="s">
        <v>106</v>
      </c>
      <c r="F145" s="1">
        <v>107</v>
      </c>
      <c r="G145" t="s">
        <v>150</v>
      </c>
      <c r="H145" t="s">
        <v>453</v>
      </c>
      <c r="I145" t="s">
        <v>155</v>
      </c>
      <c r="L145" t="s">
        <v>106</v>
      </c>
      <c r="M145" s="1">
        <v>25</v>
      </c>
      <c r="N145" t="s">
        <v>373</v>
      </c>
      <c r="O145" s="8" t="s">
        <v>454</v>
      </c>
    </row>
    <row r="146" spans="1:15" x14ac:dyDescent="0.25">
      <c r="A146" s="1">
        <v>66</v>
      </c>
      <c r="B146" t="s">
        <v>390</v>
      </c>
      <c r="C146" t="s">
        <v>103</v>
      </c>
      <c r="E146" t="s">
        <v>149</v>
      </c>
      <c r="L146" t="s">
        <v>232</v>
      </c>
    </row>
    <row r="147" spans="1:15" x14ac:dyDescent="0.25">
      <c r="A147" s="1">
        <v>67</v>
      </c>
      <c r="B147" t="s">
        <v>391</v>
      </c>
      <c r="C147" t="s">
        <v>392</v>
      </c>
      <c r="E147" t="s">
        <v>107</v>
      </c>
      <c r="L147" t="s">
        <v>294</v>
      </c>
    </row>
    <row r="148" spans="1:15" x14ac:dyDescent="0.25">
      <c r="A148" s="1">
        <v>68</v>
      </c>
      <c r="B148" t="s">
        <v>393</v>
      </c>
      <c r="C148" t="s">
        <v>101</v>
      </c>
      <c r="E148" t="s">
        <v>149</v>
      </c>
      <c r="G148" t="s">
        <v>150</v>
      </c>
      <c r="L148" t="s">
        <v>232</v>
      </c>
      <c r="N148" t="s">
        <v>394</v>
      </c>
    </row>
    <row r="149" spans="1:15" x14ac:dyDescent="0.25">
      <c r="A149" s="1">
        <v>69</v>
      </c>
      <c r="B149" t="s">
        <v>395</v>
      </c>
      <c r="C149" t="s">
        <v>101</v>
      </c>
      <c r="D149" t="s">
        <v>396</v>
      </c>
      <c r="E149" t="s">
        <v>106</v>
      </c>
      <c r="F149" s="1">
        <v>108</v>
      </c>
      <c r="G149" t="s">
        <v>150</v>
      </c>
      <c r="H149">
        <v>1430</v>
      </c>
      <c r="I149" t="s">
        <v>155</v>
      </c>
      <c r="J149" t="s">
        <v>155</v>
      </c>
      <c r="L149" t="s">
        <v>232</v>
      </c>
      <c r="N149" t="s">
        <v>98</v>
      </c>
    </row>
    <row r="150" spans="1:15" x14ac:dyDescent="0.25">
      <c r="A150" s="1">
        <v>69</v>
      </c>
      <c r="B150" t="s">
        <v>395</v>
      </c>
      <c r="C150" t="s">
        <v>101</v>
      </c>
      <c r="D150" t="s">
        <v>397</v>
      </c>
      <c r="E150" t="s">
        <v>106</v>
      </c>
      <c r="F150" s="1">
        <v>109</v>
      </c>
      <c r="G150" t="s">
        <v>150</v>
      </c>
      <c r="H150">
        <v>375</v>
      </c>
      <c r="I150" t="s">
        <v>155</v>
      </c>
      <c r="J150" t="s">
        <v>155</v>
      </c>
      <c r="L150" t="s">
        <v>232</v>
      </c>
    </row>
    <row r="151" spans="1:15" x14ac:dyDescent="0.25">
      <c r="A151" s="1">
        <v>69</v>
      </c>
      <c r="B151" t="s">
        <v>395</v>
      </c>
      <c r="C151" t="s">
        <v>101</v>
      </c>
      <c r="D151" t="s">
        <v>398</v>
      </c>
      <c r="E151" t="s">
        <v>106</v>
      </c>
      <c r="F151" s="1">
        <v>110</v>
      </c>
      <c r="G151" t="s">
        <v>150</v>
      </c>
      <c r="H151">
        <v>582</v>
      </c>
      <c r="I151" t="s">
        <v>155</v>
      </c>
      <c r="J151" t="s">
        <v>155</v>
      </c>
      <c r="L151" t="s">
        <v>232</v>
      </c>
    </row>
    <row r="152" spans="1:15" x14ac:dyDescent="0.25">
      <c r="A152" s="1">
        <v>70</v>
      </c>
      <c r="B152" t="s">
        <v>399</v>
      </c>
      <c r="C152" t="s">
        <v>101</v>
      </c>
      <c r="D152" t="s">
        <v>400</v>
      </c>
      <c r="E152" t="s">
        <v>106</v>
      </c>
      <c r="F152" s="1">
        <v>111</v>
      </c>
      <c r="G152" t="s">
        <v>150</v>
      </c>
      <c r="H152">
        <v>1547</v>
      </c>
      <c r="I152" t="s">
        <v>155</v>
      </c>
      <c r="J152">
        <v>5.8</v>
      </c>
      <c r="L152" t="s">
        <v>232</v>
      </c>
    </row>
    <row r="153" spans="1:15" x14ac:dyDescent="0.25">
      <c r="A153" s="1">
        <v>70</v>
      </c>
      <c r="B153" t="s">
        <v>399</v>
      </c>
      <c r="C153" t="s">
        <v>101</v>
      </c>
      <c r="D153" t="s">
        <v>401</v>
      </c>
      <c r="E153" t="s">
        <v>106</v>
      </c>
      <c r="F153" s="1">
        <v>112</v>
      </c>
      <c r="G153" t="s">
        <v>150</v>
      </c>
      <c r="H153">
        <v>399</v>
      </c>
      <c r="I153" t="s">
        <v>155</v>
      </c>
      <c r="J153">
        <v>6.3</v>
      </c>
      <c r="L153" t="s">
        <v>232</v>
      </c>
    </row>
    <row r="154" spans="1:15" x14ac:dyDescent="0.25">
      <c r="A154" s="1">
        <v>70</v>
      </c>
      <c r="B154" t="s">
        <v>399</v>
      </c>
      <c r="C154" t="s">
        <v>101</v>
      </c>
      <c r="D154" t="s">
        <v>402</v>
      </c>
      <c r="E154" t="s">
        <v>106</v>
      </c>
      <c r="F154" s="1">
        <v>113</v>
      </c>
      <c r="G154" t="s">
        <v>150</v>
      </c>
      <c r="H154">
        <v>420</v>
      </c>
      <c r="I154" t="s">
        <v>155</v>
      </c>
      <c r="J154">
        <v>8.4</v>
      </c>
      <c r="L154" t="s">
        <v>232</v>
      </c>
    </row>
    <row r="155" spans="1:15" x14ac:dyDescent="0.25">
      <c r="A155" s="1">
        <v>70</v>
      </c>
      <c r="B155" t="s">
        <v>399</v>
      </c>
      <c r="C155" t="s">
        <v>101</v>
      </c>
      <c r="D155" t="s">
        <v>403</v>
      </c>
      <c r="E155" t="s">
        <v>106</v>
      </c>
      <c r="F155" s="1">
        <v>114</v>
      </c>
      <c r="G155" t="s">
        <v>150</v>
      </c>
      <c r="H155">
        <v>119</v>
      </c>
      <c r="I155" t="s">
        <v>155</v>
      </c>
      <c r="J155">
        <v>4.0999999999999996</v>
      </c>
      <c r="L155" t="s">
        <v>232</v>
      </c>
    </row>
    <row r="156" spans="1:15" x14ac:dyDescent="0.25">
      <c r="A156" s="1">
        <v>71</v>
      </c>
      <c r="B156" t="s">
        <v>404</v>
      </c>
      <c r="C156" t="s">
        <v>16</v>
      </c>
      <c r="D156" t="s">
        <v>405</v>
      </c>
      <c r="E156" t="s">
        <v>106</v>
      </c>
      <c r="F156" s="1">
        <v>115</v>
      </c>
      <c r="G156" t="s">
        <v>150</v>
      </c>
      <c r="H156">
        <v>1233</v>
      </c>
      <c r="I156" t="s">
        <v>155</v>
      </c>
      <c r="J156">
        <v>1.52</v>
      </c>
      <c r="L156" t="s">
        <v>232</v>
      </c>
    </row>
    <row r="157" spans="1:15" x14ac:dyDescent="0.25">
      <c r="A157" s="1">
        <v>72</v>
      </c>
      <c r="B157" t="s">
        <v>406</v>
      </c>
      <c r="C157" t="s">
        <v>407</v>
      </c>
      <c r="D157" t="s">
        <v>408</v>
      </c>
      <c r="E157" t="s">
        <v>106</v>
      </c>
      <c r="F157" s="1">
        <v>116</v>
      </c>
      <c r="G157" t="s">
        <v>150</v>
      </c>
      <c r="H157">
        <v>53</v>
      </c>
      <c r="I157" t="s">
        <v>409</v>
      </c>
      <c r="L157" t="s">
        <v>294</v>
      </c>
      <c r="N157" t="s">
        <v>410</v>
      </c>
    </row>
    <row r="158" spans="1:15" x14ac:dyDescent="0.25">
      <c r="A158" s="1">
        <v>72</v>
      </c>
      <c r="B158" t="s">
        <v>406</v>
      </c>
      <c r="C158" t="s">
        <v>411</v>
      </c>
      <c r="D158" t="s">
        <v>408</v>
      </c>
      <c r="E158" t="s">
        <v>106</v>
      </c>
      <c r="F158" s="1">
        <v>117</v>
      </c>
      <c r="G158" t="s">
        <v>150</v>
      </c>
      <c r="H158">
        <v>143</v>
      </c>
      <c r="I158" t="s">
        <v>409</v>
      </c>
      <c r="L158" t="s">
        <v>294</v>
      </c>
      <c r="N158" t="s">
        <v>412</v>
      </c>
    </row>
    <row r="159" spans="1:15" x14ac:dyDescent="0.25">
      <c r="A159" s="1">
        <v>72</v>
      </c>
      <c r="B159" t="s">
        <v>406</v>
      </c>
      <c r="C159" t="s">
        <v>407</v>
      </c>
      <c r="D159" t="s">
        <v>413</v>
      </c>
      <c r="E159" t="s">
        <v>106</v>
      </c>
      <c r="F159" s="1">
        <v>118</v>
      </c>
      <c r="G159" t="s">
        <v>150</v>
      </c>
      <c r="H159">
        <v>193</v>
      </c>
      <c r="I159" t="s">
        <v>409</v>
      </c>
      <c r="L159" t="s">
        <v>294</v>
      </c>
      <c r="N159" t="s">
        <v>410</v>
      </c>
    </row>
    <row r="160" spans="1:15" x14ac:dyDescent="0.25">
      <c r="A160" s="1">
        <v>72</v>
      </c>
      <c r="B160" t="s">
        <v>406</v>
      </c>
      <c r="C160" t="s">
        <v>411</v>
      </c>
      <c r="D160" t="s">
        <v>413</v>
      </c>
      <c r="E160" t="s">
        <v>106</v>
      </c>
      <c r="F160" s="1">
        <v>119</v>
      </c>
      <c r="G160" t="s">
        <v>150</v>
      </c>
      <c r="H160">
        <f>1135+887</f>
        <v>2022</v>
      </c>
      <c r="I160" t="s">
        <v>409</v>
      </c>
      <c r="L160" t="s">
        <v>294</v>
      </c>
      <c r="N160" t="s">
        <v>412</v>
      </c>
    </row>
    <row r="161" spans="1:14" x14ac:dyDescent="0.25">
      <c r="A161" s="1">
        <v>73</v>
      </c>
      <c r="B161" t="s">
        <v>414</v>
      </c>
      <c r="C161" s="5" t="s">
        <v>415</v>
      </c>
      <c r="D161" t="s">
        <v>416</v>
      </c>
      <c r="L161" t="s">
        <v>416</v>
      </c>
    </row>
    <row r="162" spans="1:14" x14ac:dyDescent="0.25">
      <c r="A162">
        <v>74</v>
      </c>
      <c r="B162" t="s">
        <v>417</v>
      </c>
      <c r="C162" t="s">
        <v>102</v>
      </c>
      <c r="D162" t="s">
        <v>418</v>
      </c>
      <c r="E162" t="s">
        <v>419</v>
      </c>
      <c r="G162" t="s">
        <v>196</v>
      </c>
      <c r="L162" t="s">
        <v>232</v>
      </c>
    </row>
    <row r="163" spans="1:14" x14ac:dyDescent="0.25">
      <c r="A163">
        <v>75</v>
      </c>
      <c r="B163" t="s">
        <v>420</v>
      </c>
      <c r="C163" t="s">
        <v>421</v>
      </c>
      <c r="D163" t="s">
        <v>422</v>
      </c>
      <c r="E163" t="s">
        <v>106</v>
      </c>
      <c r="F163" s="1">
        <v>120</v>
      </c>
      <c r="G163" t="s">
        <v>150</v>
      </c>
      <c r="H163">
        <v>27446</v>
      </c>
      <c r="I163" t="s">
        <v>155</v>
      </c>
      <c r="J163">
        <v>3.7</v>
      </c>
      <c r="L163" t="s">
        <v>232</v>
      </c>
    </row>
    <row r="164" spans="1:14" x14ac:dyDescent="0.25">
      <c r="A164">
        <v>75</v>
      </c>
      <c r="B164" t="s">
        <v>420</v>
      </c>
      <c r="C164" t="s">
        <v>423</v>
      </c>
      <c r="D164" t="s">
        <v>422</v>
      </c>
      <c r="E164" t="s">
        <v>106</v>
      </c>
      <c r="F164" s="1">
        <v>121</v>
      </c>
      <c r="G164" t="s">
        <v>150</v>
      </c>
      <c r="H164">
        <v>811</v>
      </c>
      <c r="I164" t="s">
        <v>155</v>
      </c>
      <c r="J164">
        <v>4.5999999999999996</v>
      </c>
      <c r="L164" t="s">
        <v>232</v>
      </c>
    </row>
    <row r="165" spans="1:14" x14ac:dyDescent="0.25">
      <c r="A165">
        <v>75</v>
      </c>
      <c r="B165" t="s">
        <v>420</v>
      </c>
      <c r="C165" t="s">
        <v>424</v>
      </c>
      <c r="D165" t="s">
        <v>422</v>
      </c>
      <c r="E165" t="s">
        <v>106</v>
      </c>
      <c r="F165" s="1">
        <v>122</v>
      </c>
      <c r="G165" t="s">
        <v>150</v>
      </c>
      <c r="H165">
        <v>4748</v>
      </c>
      <c r="I165" t="s">
        <v>155</v>
      </c>
      <c r="J165">
        <v>2.9</v>
      </c>
      <c r="L165" t="s">
        <v>232</v>
      </c>
    </row>
    <row r="166" spans="1:14" x14ac:dyDescent="0.25">
      <c r="A166">
        <v>75</v>
      </c>
      <c r="B166" t="s">
        <v>420</v>
      </c>
      <c r="C166" t="s">
        <v>425</v>
      </c>
      <c r="D166" t="s">
        <v>422</v>
      </c>
      <c r="E166" t="s">
        <v>106</v>
      </c>
      <c r="F166" s="1">
        <v>123</v>
      </c>
      <c r="G166" t="s">
        <v>150</v>
      </c>
      <c r="H166">
        <v>2702</v>
      </c>
      <c r="I166" t="s">
        <v>155</v>
      </c>
      <c r="J166">
        <v>6.3</v>
      </c>
      <c r="L166" t="s">
        <v>232</v>
      </c>
    </row>
    <row r="167" spans="1:14" x14ac:dyDescent="0.25">
      <c r="A167">
        <v>75</v>
      </c>
      <c r="B167" t="s">
        <v>420</v>
      </c>
      <c r="C167" t="s">
        <v>426</v>
      </c>
      <c r="D167" t="s">
        <v>422</v>
      </c>
      <c r="E167" t="s">
        <v>106</v>
      </c>
      <c r="F167" s="1">
        <v>124</v>
      </c>
      <c r="G167" t="s">
        <v>150</v>
      </c>
      <c r="H167">
        <v>112</v>
      </c>
      <c r="I167" t="s">
        <v>155</v>
      </c>
      <c r="J167">
        <v>2.8</v>
      </c>
      <c r="L167" t="s">
        <v>232</v>
      </c>
    </row>
    <row r="168" spans="1:14" x14ac:dyDescent="0.25">
      <c r="A168">
        <v>75</v>
      </c>
      <c r="B168" t="s">
        <v>420</v>
      </c>
      <c r="C168" t="s">
        <v>427</v>
      </c>
      <c r="D168" t="s">
        <v>422</v>
      </c>
      <c r="E168" t="s">
        <v>106</v>
      </c>
      <c r="F168" s="1">
        <v>125</v>
      </c>
      <c r="G168" t="s">
        <v>150</v>
      </c>
      <c r="H168">
        <v>314</v>
      </c>
      <c r="I168" t="s">
        <v>155</v>
      </c>
      <c r="J168">
        <v>6.4</v>
      </c>
      <c r="L168" t="s">
        <v>232</v>
      </c>
    </row>
    <row r="169" spans="1:14" x14ac:dyDescent="0.25">
      <c r="A169">
        <v>75</v>
      </c>
      <c r="B169" t="s">
        <v>420</v>
      </c>
      <c r="C169" t="s">
        <v>428</v>
      </c>
      <c r="D169" t="s">
        <v>429</v>
      </c>
      <c r="E169" t="s">
        <v>106</v>
      </c>
      <c r="F169" s="1">
        <v>126</v>
      </c>
      <c r="G169" t="s">
        <v>150</v>
      </c>
      <c r="H169">
        <v>996</v>
      </c>
      <c r="I169" t="s">
        <v>155</v>
      </c>
      <c r="J169">
        <v>2</v>
      </c>
      <c r="L169" t="s">
        <v>232</v>
      </c>
    </row>
    <row r="170" spans="1:14" x14ac:dyDescent="0.25">
      <c r="A170">
        <v>75</v>
      </c>
      <c r="B170" t="s">
        <v>420</v>
      </c>
      <c r="C170" t="s">
        <v>424</v>
      </c>
      <c r="D170" t="s">
        <v>429</v>
      </c>
      <c r="E170" t="s">
        <v>106</v>
      </c>
      <c r="F170" s="1">
        <v>127</v>
      </c>
      <c r="G170" t="s">
        <v>150</v>
      </c>
      <c r="H170">
        <v>520</v>
      </c>
      <c r="I170" t="s">
        <v>155</v>
      </c>
      <c r="J170">
        <v>0</v>
      </c>
      <c r="L170" t="s">
        <v>232</v>
      </c>
    </row>
    <row r="171" spans="1:14" x14ac:dyDescent="0.25">
      <c r="A171">
        <v>75</v>
      </c>
      <c r="B171" t="s">
        <v>420</v>
      </c>
      <c r="C171" t="s">
        <v>425</v>
      </c>
      <c r="D171" t="s">
        <v>429</v>
      </c>
      <c r="E171" t="s">
        <v>106</v>
      </c>
      <c r="F171" s="1">
        <v>128</v>
      </c>
      <c r="G171" t="s">
        <v>150</v>
      </c>
      <c r="H171">
        <v>2936</v>
      </c>
      <c r="I171" t="s">
        <v>155</v>
      </c>
      <c r="J171">
        <v>8</v>
      </c>
      <c r="L171" t="s">
        <v>232</v>
      </c>
    </row>
    <row r="172" spans="1:14" x14ac:dyDescent="0.25">
      <c r="A172">
        <v>76</v>
      </c>
      <c r="B172" t="s">
        <v>430</v>
      </c>
      <c r="C172" t="s">
        <v>102</v>
      </c>
      <c r="E172" t="s">
        <v>107</v>
      </c>
      <c r="G172" t="s">
        <v>246</v>
      </c>
      <c r="L172" t="s">
        <v>232</v>
      </c>
      <c r="N172" t="s">
        <v>431</v>
      </c>
    </row>
    <row r="173" spans="1:14" x14ac:dyDescent="0.25">
      <c r="A173">
        <v>77</v>
      </c>
      <c r="B173" t="s">
        <v>432</v>
      </c>
      <c r="C173" s="5" t="s">
        <v>218</v>
      </c>
    </row>
    <row r="174" spans="1:14" x14ac:dyDescent="0.25">
      <c r="A174">
        <v>78</v>
      </c>
      <c r="B174" t="s">
        <v>433</v>
      </c>
      <c r="C174" t="s">
        <v>92</v>
      </c>
      <c r="E174" t="s">
        <v>149</v>
      </c>
      <c r="N174" t="s">
        <v>434</v>
      </c>
    </row>
    <row r="175" spans="1:14" x14ac:dyDescent="0.25">
      <c r="A175">
        <v>79</v>
      </c>
      <c r="B175" t="s">
        <v>435</v>
      </c>
      <c r="C175" s="5" t="s">
        <v>218</v>
      </c>
    </row>
    <row r="176" spans="1:14" x14ac:dyDescent="0.25">
      <c r="A176">
        <v>80</v>
      </c>
      <c r="B176" t="s">
        <v>436</v>
      </c>
      <c r="C176" t="s">
        <v>437</v>
      </c>
      <c r="D176" t="s">
        <v>438</v>
      </c>
      <c r="E176" t="s">
        <v>149</v>
      </c>
      <c r="N176" t="s">
        <v>439</v>
      </c>
    </row>
    <row r="177" spans="1:14" x14ac:dyDescent="0.25">
      <c r="A177" s="1">
        <v>81</v>
      </c>
      <c r="B177" t="s">
        <v>130</v>
      </c>
      <c r="C177" s="5" t="s">
        <v>42</v>
      </c>
      <c r="E177" t="s">
        <v>440</v>
      </c>
      <c r="M177" s="1">
        <v>26</v>
      </c>
      <c r="N177" t="s">
        <v>441</v>
      </c>
    </row>
    <row r="178" spans="1:14" x14ac:dyDescent="0.25">
      <c r="A178" s="1">
        <v>82</v>
      </c>
      <c r="B178" s="13" t="s">
        <v>483</v>
      </c>
      <c r="C178" t="s">
        <v>110</v>
      </c>
      <c r="D178" t="s">
        <v>442</v>
      </c>
      <c r="E178" t="s">
        <v>106</v>
      </c>
      <c r="F178" s="1">
        <v>129</v>
      </c>
      <c r="G178" t="s">
        <v>150</v>
      </c>
      <c r="H178">
        <v>402</v>
      </c>
      <c r="L178" t="s">
        <v>232</v>
      </c>
      <c r="N178" t="s">
        <v>443</v>
      </c>
    </row>
    <row r="179" spans="1:14" x14ac:dyDescent="0.25">
      <c r="A179" s="1">
        <v>82</v>
      </c>
      <c r="B179" s="13" t="s">
        <v>483</v>
      </c>
      <c r="C179" t="s">
        <v>110</v>
      </c>
      <c r="D179" t="s">
        <v>442</v>
      </c>
      <c r="E179" t="s">
        <v>106</v>
      </c>
      <c r="F179" s="1">
        <v>130</v>
      </c>
      <c r="G179" t="s">
        <v>150</v>
      </c>
      <c r="H179">
        <v>724</v>
      </c>
      <c r="L179" t="s">
        <v>232</v>
      </c>
      <c r="N179" t="s">
        <v>443</v>
      </c>
    </row>
    <row r="180" spans="1:14" x14ac:dyDescent="0.25">
      <c r="A180" s="1">
        <v>82</v>
      </c>
      <c r="B180" s="13" t="s">
        <v>483</v>
      </c>
      <c r="C180" t="s">
        <v>110</v>
      </c>
      <c r="D180" t="s">
        <v>442</v>
      </c>
      <c r="E180" t="s">
        <v>106</v>
      </c>
      <c r="F180" s="1">
        <v>131</v>
      </c>
      <c r="G180" t="s">
        <v>150</v>
      </c>
      <c r="H180">
        <v>29</v>
      </c>
      <c r="L180" t="s">
        <v>232</v>
      </c>
      <c r="N180" t="s">
        <v>443</v>
      </c>
    </row>
    <row r="181" spans="1:14" x14ac:dyDescent="0.25">
      <c r="A181" s="1">
        <v>82</v>
      </c>
      <c r="B181" s="13" t="s">
        <v>483</v>
      </c>
      <c r="C181" t="s">
        <v>110</v>
      </c>
      <c r="D181" t="s">
        <v>442</v>
      </c>
      <c r="E181" t="s">
        <v>106</v>
      </c>
      <c r="F181" s="1">
        <v>132</v>
      </c>
      <c r="G181" t="s">
        <v>150</v>
      </c>
      <c r="H181">
        <v>23</v>
      </c>
      <c r="L181" t="s">
        <v>232</v>
      </c>
      <c r="N181" t="s">
        <v>443</v>
      </c>
    </row>
    <row r="182" spans="1:14" x14ac:dyDescent="0.25">
      <c r="A182" s="1">
        <v>82</v>
      </c>
      <c r="B182" s="13" t="s">
        <v>483</v>
      </c>
      <c r="C182" t="s">
        <v>110</v>
      </c>
      <c r="D182" t="s">
        <v>442</v>
      </c>
      <c r="E182" t="s">
        <v>106</v>
      </c>
      <c r="F182" s="1">
        <v>133</v>
      </c>
      <c r="G182" t="s">
        <v>150</v>
      </c>
      <c r="H182">
        <v>69</v>
      </c>
      <c r="L182" t="s">
        <v>232</v>
      </c>
      <c r="N182" t="s">
        <v>443</v>
      </c>
    </row>
    <row r="183" spans="1:14" x14ac:dyDescent="0.25">
      <c r="A183" s="1">
        <v>82</v>
      </c>
      <c r="B183" s="13" t="s">
        <v>483</v>
      </c>
      <c r="C183" t="s">
        <v>110</v>
      </c>
      <c r="D183" t="s">
        <v>442</v>
      </c>
      <c r="E183" t="s">
        <v>106</v>
      </c>
      <c r="F183" s="1">
        <v>134</v>
      </c>
      <c r="G183" t="s">
        <v>150</v>
      </c>
      <c r="H183">
        <v>88</v>
      </c>
      <c r="L183" t="s">
        <v>232</v>
      </c>
      <c r="N183" t="s">
        <v>443</v>
      </c>
    </row>
    <row r="184" spans="1:14" x14ac:dyDescent="0.25">
      <c r="A184" s="1">
        <v>82</v>
      </c>
      <c r="B184" s="13" t="s">
        <v>483</v>
      </c>
      <c r="C184" t="s">
        <v>110</v>
      </c>
      <c r="D184" t="s">
        <v>442</v>
      </c>
      <c r="E184" t="s">
        <v>106</v>
      </c>
      <c r="F184" s="1">
        <v>135</v>
      </c>
      <c r="G184" t="s">
        <v>150</v>
      </c>
      <c r="H184">
        <v>53</v>
      </c>
      <c r="L184" t="s">
        <v>232</v>
      </c>
      <c r="N184" t="s">
        <v>443</v>
      </c>
    </row>
    <row r="185" spans="1:14" x14ac:dyDescent="0.25">
      <c r="A185" s="1">
        <v>82</v>
      </c>
      <c r="B185" s="13" t="s">
        <v>483</v>
      </c>
      <c r="C185" t="s">
        <v>110</v>
      </c>
      <c r="D185" t="s">
        <v>442</v>
      </c>
      <c r="E185" t="s">
        <v>106</v>
      </c>
      <c r="F185" s="1">
        <v>136</v>
      </c>
      <c r="G185" t="s">
        <v>150</v>
      </c>
      <c r="H185">
        <v>21</v>
      </c>
      <c r="L185" t="s">
        <v>232</v>
      </c>
      <c r="N185" t="s">
        <v>443</v>
      </c>
    </row>
    <row r="186" spans="1:14" x14ac:dyDescent="0.25">
      <c r="A186" s="1">
        <v>82</v>
      </c>
      <c r="B186" s="13" t="s">
        <v>483</v>
      </c>
      <c r="C186" t="s">
        <v>110</v>
      </c>
      <c r="D186" t="s">
        <v>442</v>
      </c>
      <c r="E186" t="s">
        <v>106</v>
      </c>
      <c r="F186" s="1">
        <v>137</v>
      </c>
      <c r="G186" t="s">
        <v>150</v>
      </c>
      <c r="H186">
        <v>17</v>
      </c>
      <c r="L186" t="s">
        <v>232</v>
      </c>
      <c r="N186" t="s">
        <v>443</v>
      </c>
    </row>
    <row r="187" spans="1:14" x14ac:dyDescent="0.25">
      <c r="A187" s="1">
        <v>82</v>
      </c>
      <c r="B187" s="13" t="s">
        <v>483</v>
      </c>
      <c r="C187" t="s">
        <v>110</v>
      </c>
      <c r="D187" t="s">
        <v>442</v>
      </c>
      <c r="E187" t="s">
        <v>106</v>
      </c>
      <c r="F187" s="1">
        <v>138</v>
      </c>
      <c r="G187" t="s">
        <v>150</v>
      </c>
      <c r="H187">
        <v>52</v>
      </c>
      <c r="L187" t="s">
        <v>232</v>
      </c>
      <c r="N187" t="s">
        <v>443</v>
      </c>
    </row>
    <row r="188" spans="1:14" x14ac:dyDescent="0.25">
      <c r="A188" s="1">
        <v>82</v>
      </c>
      <c r="B188" s="13" t="s">
        <v>483</v>
      </c>
      <c r="C188" t="s">
        <v>110</v>
      </c>
      <c r="D188" t="s">
        <v>442</v>
      </c>
      <c r="E188" t="s">
        <v>106</v>
      </c>
      <c r="F188" s="1">
        <v>139</v>
      </c>
      <c r="G188" t="s">
        <v>150</v>
      </c>
      <c r="H188">
        <v>27</v>
      </c>
      <c r="L188" t="s">
        <v>232</v>
      </c>
      <c r="N188" t="s">
        <v>443</v>
      </c>
    </row>
  </sheetData>
  <hyperlinks>
    <hyperlink ref="I61" r:id="rId1" xr:uid="{EEA2040B-3F02-40F7-8DB8-7319F715D61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4E1A5-0636-47DE-80CD-101C1E5ECCB7}">
  <dimension ref="A1:E19"/>
  <sheetViews>
    <sheetView workbookViewId="0">
      <selection activeCell="B13" sqref="B13"/>
    </sheetView>
  </sheetViews>
  <sheetFormatPr defaultRowHeight="15.75" customHeight="1" x14ac:dyDescent="0.25"/>
  <sheetData>
    <row r="1" spans="1:5" ht="15.75" customHeight="1" x14ac:dyDescent="0.25">
      <c r="A1" t="s">
        <v>462</v>
      </c>
    </row>
    <row r="2" spans="1:5" ht="15.75" customHeight="1" x14ac:dyDescent="0.25">
      <c r="A2" t="s">
        <v>472</v>
      </c>
    </row>
    <row r="4" spans="1:5" ht="15.75" customHeight="1" x14ac:dyDescent="0.25">
      <c r="A4" t="s">
        <v>455</v>
      </c>
      <c r="B4" t="s">
        <v>463</v>
      </c>
      <c r="C4" t="s">
        <v>465</v>
      </c>
      <c r="D4" t="s">
        <v>464</v>
      </c>
      <c r="E4" t="s">
        <v>466</v>
      </c>
    </row>
    <row r="5" spans="1:5" ht="15.75" customHeight="1" x14ac:dyDescent="0.35">
      <c r="A5" s="10" t="s">
        <v>467</v>
      </c>
      <c r="B5" t="s">
        <v>470</v>
      </c>
      <c r="C5">
        <v>0.31</v>
      </c>
      <c r="D5">
        <v>0.33400000000000002</v>
      </c>
      <c r="E5">
        <v>0.29199999999999998</v>
      </c>
    </row>
    <row r="6" spans="1:5" ht="15.75" customHeight="1" x14ac:dyDescent="0.35">
      <c r="A6" t="s">
        <v>468</v>
      </c>
      <c r="B6" t="s">
        <v>471</v>
      </c>
      <c r="C6">
        <v>0.51</v>
      </c>
      <c r="D6">
        <v>0.48199999999999998</v>
      </c>
      <c r="E6">
        <v>0.53</v>
      </c>
    </row>
    <row r="7" spans="1:5" ht="15.75" customHeight="1" x14ac:dyDescent="0.35">
      <c r="A7" t="s">
        <v>469</v>
      </c>
      <c r="B7" t="s">
        <v>476</v>
      </c>
      <c r="C7">
        <v>2.64</v>
      </c>
      <c r="D7">
        <v>0.26900000000000002</v>
      </c>
      <c r="E7">
        <v>2.8969999999999998</v>
      </c>
    </row>
    <row r="10" spans="1:5" ht="15.75" customHeight="1" x14ac:dyDescent="0.25">
      <c r="A10" t="s">
        <v>473</v>
      </c>
    </row>
    <row r="11" spans="1:5" ht="15.75" customHeight="1" x14ac:dyDescent="0.25">
      <c r="A11" t="s">
        <v>474</v>
      </c>
    </row>
    <row r="12" spans="1:5" ht="15.75" customHeight="1" x14ac:dyDescent="0.25">
      <c r="A12" t="s">
        <v>455</v>
      </c>
      <c r="B12" t="s">
        <v>463</v>
      </c>
      <c r="C12" t="s">
        <v>475</v>
      </c>
      <c r="D12" t="s">
        <v>464</v>
      </c>
      <c r="E12" t="s">
        <v>466</v>
      </c>
    </row>
    <row r="13" spans="1:5" ht="15.75" customHeight="1" x14ac:dyDescent="0.25">
      <c r="A13" t="s">
        <v>456</v>
      </c>
      <c r="B13" s="11" t="s">
        <v>477</v>
      </c>
      <c r="C13">
        <v>2.0249177810000001</v>
      </c>
      <c r="D13">
        <v>1.8322000000000001</v>
      </c>
      <c r="E13">
        <v>4.7536909999999999</v>
      </c>
    </row>
    <row r="14" spans="1:5" ht="15.75" customHeight="1" x14ac:dyDescent="0.25">
      <c r="A14" t="s">
        <v>457</v>
      </c>
      <c r="B14" s="12" t="s">
        <v>478</v>
      </c>
      <c r="C14">
        <v>-8.8883199999999999E-3</v>
      </c>
      <c r="D14">
        <v>-1.385072E-2</v>
      </c>
      <c r="E14">
        <v>-9.8352820000000007E-3</v>
      </c>
    </row>
    <row r="15" spans="1:5" ht="15.75" customHeight="1" x14ac:dyDescent="0.25">
      <c r="A15" t="s">
        <v>458</v>
      </c>
      <c r="B15" s="12" t="s">
        <v>479</v>
      </c>
      <c r="C15">
        <v>-2.2219723999999998</v>
      </c>
      <c r="D15">
        <v>-2.1666219999999998</v>
      </c>
      <c r="E15">
        <v>-4.3597739999999998</v>
      </c>
    </row>
    <row r="16" spans="1:5" ht="15.75" customHeight="1" x14ac:dyDescent="0.25">
      <c r="A16" t="s">
        <v>459</v>
      </c>
      <c r="B16" s="12" t="s">
        <v>480</v>
      </c>
      <c r="C16">
        <v>8.4707729999999992E-3</v>
      </c>
      <c r="D16">
        <v>1.365688E-2</v>
      </c>
      <c r="E16">
        <v>6.3311579999999999E-3</v>
      </c>
    </row>
    <row r="17" spans="1:5" ht="15.75" customHeight="1" x14ac:dyDescent="0.25">
      <c r="A17" t="s">
        <v>460</v>
      </c>
      <c r="B17" s="12" t="s">
        <v>481</v>
      </c>
      <c r="C17">
        <v>-1.2320887920000001</v>
      </c>
      <c r="D17">
        <v>-4.4711590000000001</v>
      </c>
      <c r="E17">
        <v>-1</v>
      </c>
    </row>
    <row r="18" spans="1:5" ht="15.75" customHeight="1" x14ac:dyDescent="0.25">
      <c r="A18" t="s">
        <v>461</v>
      </c>
      <c r="B18" s="12" t="s">
        <v>482</v>
      </c>
      <c r="C18">
        <v>-8.8883199999999999E-3</v>
      </c>
      <c r="D18">
        <v>-8.8888319999999993E-3</v>
      </c>
      <c r="E18">
        <v>-8.8888319999999993E-3</v>
      </c>
    </row>
    <row r="19" spans="1:5" ht="15.75" customHeight="1" x14ac:dyDescent="0.25">
      <c r="B19" s="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5AADD-6305-44E2-84D9-C85BEC875BB8}">
  <dimension ref="A1:F245"/>
  <sheetViews>
    <sheetView topLeftCell="A221" workbookViewId="0">
      <selection activeCell="D241" sqref="D241"/>
    </sheetView>
  </sheetViews>
  <sheetFormatPr defaultRowHeight="15" x14ac:dyDescent="0.25"/>
  <sheetData>
    <row r="1" spans="1:6" x14ac:dyDescent="0.25">
      <c r="A1" t="s">
        <v>97</v>
      </c>
      <c r="B1" t="s">
        <v>115</v>
      </c>
      <c r="C1" t="s">
        <v>116</v>
      </c>
      <c r="D1" t="s">
        <v>3</v>
      </c>
      <c r="E1" t="s">
        <v>117</v>
      </c>
      <c r="F1" t="s">
        <v>118</v>
      </c>
    </row>
    <row r="2" spans="1:6" x14ac:dyDescent="0.25">
      <c r="A2" t="s">
        <v>119</v>
      </c>
      <c r="B2" t="s">
        <v>8</v>
      </c>
      <c r="C2">
        <v>2011</v>
      </c>
      <c r="D2" t="s">
        <v>37</v>
      </c>
      <c r="E2">
        <v>0.792507556</v>
      </c>
      <c r="F2">
        <v>0.68474871000000004</v>
      </c>
    </row>
    <row r="3" spans="1:6" x14ac:dyDescent="0.25">
      <c r="A3" t="s">
        <v>119</v>
      </c>
      <c r="B3" t="s">
        <v>8</v>
      </c>
      <c r="C3">
        <v>2011</v>
      </c>
      <c r="D3" t="s">
        <v>37</v>
      </c>
      <c r="E3">
        <v>0.78256216899999997</v>
      </c>
      <c r="F3">
        <v>0.69149596899999999</v>
      </c>
    </row>
    <row r="4" spans="1:6" x14ac:dyDescent="0.25">
      <c r="A4" t="s">
        <v>119</v>
      </c>
      <c r="B4" t="s">
        <v>8</v>
      </c>
      <c r="C4">
        <v>2008</v>
      </c>
      <c r="D4" t="s">
        <v>37</v>
      </c>
      <c r="E4">
        <v>0.92123278799999997</v>
      </c>
      <c r="F4">
        <v>0.86042488699999997</v>
      </c>
    </row>
    <row r="5" spans="1:6" x14ac:dyDescent="0.25">
      <c r="A5" t="s">
        <v>119</v>
      </c>
      <c r="B5" t="s">
        <v>8</v>
      </c>
      <c r="C5">
        <v>2008</v>
      </c>
      <c r="D5" t="s">
        <v>37</v>
      </c>
      <c r="E5">
        <v>0.90725569800000005</v>
      </c>
      <c r="F5">
        <v>0.82304371700000001</v>
      </c>
    </row>
    <row r="6" spans="1:6" x14ac:dyDescent="0.25">
      <c r="A6" t="s">
        <v>119</v>
      </c>
      <c r="B6" t="s">
        <v>8</v>
      </c>
      <c r="C6">
        <v>2009</v>
      </c>
      <c r="D6" t="s">
        <v>37</v>
      </c>
      <c r="E6">
        <v>0.80625351000000001</v>
      </c>
      <c r="F6">
        <v>0.72637432400000002</v>
      </c>
    </row>
    <row r="7" spans="1:6" x14ac:dyDescent="0.25">
      <c r="A7" t="s">
        <v>119</v>
      </c>
      <c r="B7" t="s">
        <v>8</v>
      </c>
      <c r="C7">
        <v>2009</v>
      </c>
      <c r="D7" t="s">
        <v>37</v>
      </c>
      <c r="E7">
        <v>0.81637901300000004</v>
      </c>
      <c r="F7">
        <v>0.69697554299999998</v>
      </c>
    </row>
    <row r="8" spans="1:6" x14ac:dyDescent="0.25">
      <c r="A8" t="s">
        <v>119</v>
      </c>
      <c r="B8" t="s">
        <v>8</v>
      </c>
      <c r="C8">
        <v>2011</v>
      </c>
      <c r="D8" t="s">
        <v>37</v>
      </c>
      <c r="E8">
        <v>0.80911385899999999</v>
      </c>
      <c r="F8">
        <v>0.69614865199999998</v>
      </c>
    </row>
    <row r="9" spans="1:6" x14ac:dyDescent="0.25">
      <c r="A9" t="s">
        <v>119</v>
      </c>
      <c r="B9" t="s">
        <v>8</v>
      </c>
      <c r="C9">
        <v>2011</v>
      </c>
      <c r="D9" t="s">
        <v>37</v>
      </c>
      <c r="E9">
        <v>0.758541515</v>
      </c>
      <c r="F9">
        <v>0.64902571099999995</v>
      </c>
    </row>
    <row r="10" spans="1:6" x14ac:dyDescent="0.25">
      <c r="A10" t="s">
        <v>119</v>
      </c>
      <c r="B10" t="s">
        <v>120</v>
      </c>
      <c r="C10">
        <v>2012</v>
      </c>
      <c r="D10" t="s">
        <v>10</v>
      </c>
      <c r="E10">
        <v>0.72948195500000002</v>
      </c>
      <c r="F10">
        <v>0.66475992900000003</v>
      </c>
    </row>
    <row r="11" spans="1:6" x14ac:dyDescent="0.25">
      <c r="A11" t="s">
        <v>119</v>
      </c>
      <c r="B11" t="s">
        <v>120</v>
      </c>
      <c r="C11">
        <v>2012</v>
      </c>
      <c r="D11" t="s">
        <v>37</v>
      </c>
      <c r="E11">
        <v>0.85554189199999997</v>
      </c>
      <c r="F11">
        <v>0.77874378499999997</v>
      </c>
    </row>
    <row r="12" spans="1:6" x14ac:dyDescent="0.25">
      <c r="A12" t="s">
        <v>119</v>
      </c>
      <c r="B12" t="s">
        <v>120</v>
      </c>
      <c r="C12">
        <v>2012</v>
      </c>
      <c r="D12" t="s">
        <v>108</v>
      </c>
      <c r="E12">
        <v>0.29154744500000002</v>
      </c>
      <c r="F12">
        <v>0.25828521199999999</v>
      </c>
    </row>
    <row r="13" spans="1:6" x14ac:dyDescent="0.25">
      <c r="A13" t="s">
        <v>119</v>
      </c>
      <c r="B13" t="s">
        <v>120</v>
      </c>
      <c r="C13">
        <v>2012</v>
      </c>
      <c r="D13" t="s">
        <v>108</v>
      </c>
      <c r="E13">
        <v>0.82167778999999996</v>
      </c>
      <c r="F13">
        <v>0.75109819200000005</v>
      </c>
    </row>
    <row r="14" spans="1:6" x14ac:dyDescent="0.25">
      <c r="A14" t="s">
        <v>119</v>
      </c>
      <c r="B14" t="s">
        <v>120</v>
      </c>
      <c r="C14">
        <v>2012</v>
      </c>
      <c r="D14" t="s">
        <v>10</v>
      </c>
      <c r="E14">
        <v>0.77669606700000005</v>
      </c>
      <c r="F14">
        <v>0.71791296900000001</v>
      </c>
    </row>
    <row r="15" spans="1:6" x14ac:dyDescent="0.25">
      <c r="A15" t="s">
        <v>119</v>
      </c>
      <c r="B15" t="s">
        <v>120</v>
      </c>
      <c r="C15">
        <v>2012</v>
      </c>
      <c r="D15" t="s">
        <v>10</v>
      </c>
      <c r="E15">
        <v>0.75515674499999996</v>
      </c>
      <c r="F15">
        <v>0.69169421799999997</v>
      </c>
    </row>
    <row r="16" spans="1:6" x14ac:dyDescent="0.25">
      <c r="A16" t="s">
        <v>119</v>
      </c>
      <c r="B16" t="s">
        <v>120</v>
      </c>
      <c r="C16">
        <v>2012</v>
      </c>
      <c r="D16" t="s">
        <v>10</v>
      </c>
      <c r="E16">
        <v>0.71866839100000002</v>
      </c>
      <c r="F16">
        <v>0.64973885200000003</v>
      </c>
    </row>
    <row r="17" spans="1:6" x14ac:dyDescent="0.25">
      <c r="A17" t="s">
        <v>119</v>
      </c>
      <c r="B17" t="s">
        <v>120</v>
      </c>
      <c r="C17">
        <v>2012</v>
      </c>
      <c r="D17" t="s">
        <v>10</v>
      </c>
      <c r="E17">
        <v>0.75842055799999997</v>
      </c>
      <c r="F17">
        <v>0.68380169099999999</v>
      </c>
    </row>
    <row r="18" spans="1:6" x14ac:dyDescent="0.25">
      <c r="A18" t="s">
        <v>119</v>
      </c>
      <c r="B18" t="s">
        <v>120</v>
      </c>
      <c r="C18">
        <v>2004</v>
      </c>
      <c r="D18" t="s">
        <v>10</v>
      </c>
      <c r="E18">
        <v>0.89445449499999996</v>
      </c>
      <c r="F18">
        <v>0.81372436699999995</v>
      </c>
    </row>
    <row r="19" spans="1:6" x14ac:dyDescent="0.25">
      <c r="A19" t="s">
        <v>119</v>
      </c>
      <c r="B19" t="s">
        <v>120</v>
      </c>
      <c r="C19">
        <v>2004</v>
      </c>
      <c r="D19" t="s">
        <v>37</v>
      </c>
      <c r="E19">
        <v>0.70535282700000002</v>
      </c>
      <c r="F19">
        <v>0.63467171700000002</v>
      </c>
    </row>
    <row r="20" spans="1:6" x14ac:dyDescent="0.25">
      <c r="A20" t="s">
        <v>119</v>
      </c>
      <c r="B20" t="s">
        <v>120</v>
      </c>
      <c r="C20">
        <v>2004</v>
      </c>
      <c r="D20" t="s">
        <v>10</v>
      </c>
      <c r="E20">
        <v>0.92533553199999996</v>
      </c>
      <c r="F20">
        <v>0.84271776200000004</v>
      </c>
    </row>
    <row r="21" spans="1:6" x14ac:dyDescent="0.25">
      <c r="A21" t="s">
        <v>119</v>
      </c>
      <c r="B21" t="s">
        <v>120</v>
      </c>
      <c r="C21">
        <v>2004</v>
      </c>
      <c r="D21" t="s">
        <v>37</v>
      </c>
      <c r="E21">
        <v>0.53929447500000005</v>
      </c>
      <c r="F21">
        <v>0.48397002700000002</v>
      </c>
    </row>
    <row r="22" spans="1:6" x14ac:dyDescent="0.25">
      <c r="A22" t="s">
        <v>119</v>
      </c>
      <c r="B22" t="s">
        <v>101</v>
      </c>
      <c r="C22">
        <v>2003</v>
      </c>
      <c r="D22" t="s">
        <v>37</v>
      </c>
      <c r="E22">
        <v>0.95459857100000001</v>
      </c>
      <c r="F22">
        <v>0.87391445899999998</v>
      </c>
    </row>
    <row r="23" spans="1:6" x14ac:dyDescent="0.25">
      <c r="A23" t="s">
        <v>119</v>
      </c>
      <c r="B23" t="s">
        <v>101</v>
      </c>
      <c r="C23">
        <v>2003</v>
      </c>
      <c r="D23" t="s">
        <v>10</v>
      </c>
      <c r="E23">
        <v>0.87634542000000004</v>
      </c>
      <c r="F23">
        <v>0.81864995799999996</v>
      </c>
    </row>
    <row r="24" spans="1:6" x14ac:dyDescent="0.25">
      <c r="A24" t="s">
        <v>119</v>
      </c>
      <c r="B24" t="s">
        <v>101</v>
      </c>
      <c r="C24">
        <v>2003</v>
      </c>
      <c r="D24" t="s">
        <v>108</v>
      </c>
      <c r="E24">
        <v>0.91183293399999998</v>
      </c>
      <c r="F24">
        <v>0.86572340999999997</v>
      </c>
    </row>
    <row r="25" spans="1:6" x14ac:dyDescent="0.25">
      <c r="A25" t="s">
        <v>119</v>
      </c>
      <c r="B25" t="s">
        <v>101</v>
      </c>
      <c r="C25">
        <v>2005</v>
      </c>
      <c r="D25" t="s">
        <v>108</v>
      </c>
      <c r="E25">
        <v>0.80111635400000003</v>
      </c>
      <c r="F25">
        <v>0.71988648399999999</v>
      </c>
    </row>
    <row r="26" spans="1:6" x14ac:dyDescent="0.25">
      <c r="A26" t="s">
        <v>119</v>
      </c>
      <c r="B26" t="s">
        <v>101</v>
      </c>
      <c r="C26">
        <v>2005</v>
      </c>
      <c r="D26" t="s">
        <v>10</v>
      </c>
      <c r="E26">
        <v>0.90465122099999995</v>
      </c>
      <c r="F26">
        <v>0.84135782199999998</v>
      </c>
    </row>
    <row r="27" spans="1:6" x14ac:dyDescent="0.25">
      <c r="A27" t="s">
        <v>119</v>
      </c>
      <c r="B27" t="s">
        <v>101</v>
      </c>
      <c r="C27">
        <v>2005</v>
      </c>
      <c r="D27" t="s">
        <v>108</v>
      </c>
      <c r="E27">
        <v>0.89040489</v>
      </c>
      <c r="F27">
        <v>0.82163436400000001</v>
      </c>
    </row>
    <row r="28" spans="1:6" x14ac:dyDescent="0.25">
      <c r="A28" t="s">
        <v>119</v>
      </c>
      <c r="B28" t="s">
        <v>101</v>
      </c>
      <c r="C28">
        <v>2005</v>
      </c>
      <c r="D28" t="s">
        <v>108</v>
      </c>
      <c r="E28">
        <v>0.87180046600000005</v>
      </c>
      <c r="F28">
        <v>0.81656424000000005</v>
      </c>
    </row>
    <row r="29" spans="1:6" x14ac:dyDescent="0.25">
      <c r="A29" t="s">
        <v>119</v>
      </c>
      <c r="B29" t="s">
        <v>84</v>
      </c>
      <c r="C29">
        <v>2016</v>
      </c>
      <c r="D29" t="s">
        <v>10</v>
      </c>
      <c r="E29">
        <v>0.92084591000000005</v>
      </c>
      <c r="F29">
        <v>0.86340508500000002</v>
      </c>
    </row>
    <row r="30" spans="1:6" x14ac:dyDescent="0.25">
      <c r="A30" t="s">
        <v>119</v>
      </c>
      <c r="B30" t="s">
        <v>84</v>
      </c>
      <c r="C30">
        <v>2016</v>
      </c>
      <c r="D30" t="s">
        <v>10</v>
      </c>
      <c r="E30">
        <v>0.84858613800000005</v>
      </c>
      <c r="F30">
        <v>0.78279590600000004</v>
      </c>
    </row>
    <row r="31" spans="1:6" x14ac:dyDescent="0.25">
      <c r="A31" t="s">
        <v>119</v>
      </c>
      <c r="B31" t="s">
        <v>84</v>
      </c>
      <c r="C31">
        <v>2016</v>
      </c>
      <c r="D31" t="s">
        <v>10</v>
      </c>
      <c r="E31">
        <v>0.89393297999999999</v>
      </c>
      <c r="F31">
        <v>0.84200864600000003</v>
      </c>
    </row>
    <row r="32" spans="1:6" x14ac:dyDescent="0.25">
      <c r="A32" t="s">
        <v>119</v>
      </c>
      <c r="B32" t="s">
        <v>84</v>
      </c>
      <c r="C32">
        <v>2016</v>
      </c>
      <c r="D32" t="s">
        <v>10</v>
      </c>
      <c r="E32">
        <v>0.75828831900000004</v>
      </c>
      <c r="F32">
        <v>0.67424873399999996</v>
      </c>
    </row>
    <row r="33" spans="1:6" x14ac:dyDescent="0.25">
      <c r="A33" t="s">
        <v>119</v>
      </c>
      <c r="B33" t="s">
        <v>84</v>
      </c>
      <c r="C33">
        <v>2016</v>
      </c>
      <c r="D33" t="s">
        <v>10</v>
      </c>
      <c r="E33">
        <v>0.91674830600000001</v>
      </c>
      <c r="F33">
        <v>0.86965382800000002</v>
      </c>
    </row>
    <row r="34" spans="1:6" x14ac:dyDescent="0.25">
      <c r="A34" t="s">
        <v>119</v>
      </c>
      <c r="B34" t="s">
        <v>84</v>
      </c>
      <c r="C34">
        <v>2016</v>
      </c>
      <c r="D34" t="s">
        <v>10</v>
      </c>
      <c r="E34">
        <v>0.867495672</v>
      </c>
      <c r="F34">
        <v>0.79616110100000004</v>
      </c>
    </row>
    <row r="35" spans="1:6" x14ac:dyDescent="0.25">
      <c r="A35" t="s">
        <v>119</v>
      </c>
      <c r="B35" t="s">
        <v>84</v>
      </c>
      <c r="C35">
        <v>2016</v>
      </c>
      <c r="D35" t="s">
        <v>37</v>
      </c>
      <c r="E35">
        <v>0.87234887500000002</v>
      </c>
      <c r="F35">
        <v>0.797242652</v>
      </c>
    </row>
    <row r="36" spans="1:6" x14ac:dyDescent="0.25">
      <c r="A36" t="s">
        <v>119</v>
      </c>
      <c r="B36" t="s">
        <v>84</v>
      </c>
      <c r="C36">
        <v>2016</v>
      </c>
      <c r="D36" t="s">
        <v>37</v>
      </c>
      <c r="E36">
        <v>0.92105143499999997</v>
      </c>
      <c r="F36">
        <v>0.85281981200000001</v>
      </c>
    </row>
    <row r="37" spans="1:6" x14ac:dyDescent="0.25">
      <c r="A37" t="s">
        <v>119</v>
      </c>
      <c r="B37" t="s">
        <v>84</v>
      </c>
      <c r="C37">
        <v>2016</v>
      </c>
      <c r="D37" t="s">
        <v>37</v>
      </c>
      <c r="E37">
        <v>0.76468134600000004</v>
      </c>
      <c r="F37">
        <v>0.68623257100000001</v>
      </c>
    </row>
    <row r="38" spans="1:6" x14ac:dyDescent="0.25">
      <c r="A38" t="s">
        <v>119</v>
      </c>
      <c r="B38" t="s">
        <v>121</v>
      </c>
      <c r="C38">
        <v>2013</v>
      </c>
      <c r="D38" t="s">
        <v>10</v>
      </c>
      <c r="E38">
        <v>0.57521888200000004</v>
      </c>
      <c r="F38">
        <v>0.54936742100000002</v>
      </c>
    </row>
    <row r="39" spans="1:6" x14ac:dyDescent="0.25">
      <c r="A39" t="s">
        <v>119</v>
      </c>
      <c r="B39" t="s">
        <v>121</v>
      </c>
      <c r="C39">
        <v>2009</v>
      </c>
      <c r="D39" t="s">
        <v>108</v>
      </c>
      <c r="E39">
        <v>0.857954526</v>
      </c>
      <c r="F39">
        <v>0.80393064599999997</v>
      </c>
    </row>
    <row r="40" spans="1:6" x14ac:dyDescent="0.25">
      <c r="A40" t="s">
        <v>119</v>
      </c>
      <c r="B40" t="s">
        <v>121</v>
      </c>
      <c r="C40">
        <v>2009</v>
      </c>
      <c r="D40" t="s">
        <v>108</v>
      </c>
      <c r="E40">
        <v>0.86071316799999997</v>
      </c>
      <c r="F40">
        <v>0.81748925800000005</v>
      </c>
    </row>
    <row r="41" spans="1:6" x14ac:dyDescent="0.25">
      <c r="A41" t="s">
        <v>119</v>
      </c>
      <c r="B41" t="s">
        <v>121</v>
      </c>
      <c r="C41">
        <v>2009</v>
      </c>
      <c r="D41" t="s">
        <v>108</v>
      </c>
      <c r="E41">
        <v>0.834880289</v>
      </c>
      <c r="F41">
        <v>0.76707670100000003</v>
      </c>
    </row>
    <row r="42" spans="1:6" x14ac:dyDescent="0.25">
      <c r="A42" t="s">
        <v>119</v>
      </c>
      <c r="B42" t="s">
        <v>121</v>
      </c>
      <c r="C42">
        <v>2008</v>
      </c>
      <c r="D42" t="s">
        <v>10</v>
      </c>
      <c r="E42">
        <v>0.91371934300000002</v>
      </c>
      <c r="F42">
        <v>0.87482167799999999</v>
      </c>
    </row>
    <row r="43" spans="1:6" x14ac:dyDescent="0.25">
      <c r="A43" t="s">
        <v>119</v>
      </c>
      <c r="B43" t="s">
        <v>121</v>
      </c>
      <c r="C43">
        <v>2008</v>
      </c>
      <c r="D43" t="s">
        <v>108</v>
      </c>
      <c r="E43">
        <v>0.86925656799999995</v>
      </c>
      <c r="F43">
        <v>0.86109538500000005</v>
      </c>
    </row>
    <row r="44" spans="1:6" x14ac:dyDescent="0.25">
      <c r="A44" t="s">
        <v>119</v>
      </c>
      <c r="B44" t="s">
        <v>121</v>
      </c>
      <c r="C44">
        <v>2009</v>
      </c>
      <c r="D44" t="s">
        <v>10</v>
      </c>
      <c r="E44">
        <v>0.88912054299999999</v>
      </c>
      <c r="F44">
        <v>0.83435514899999996</v>
      </c>
    </row>
    <row r="45" spans="1:6" x14ac:dyDescent="0.25">
      <c r="A45" t="s">
        <v>119</v>
      </c>
      <c r="B45" t="s">
        <v>121</v>
      </c>
      <c r="C45">
        <v>2009</v>
      </c>
      <c r="D45" t="s">
        <v>108</v>
      </c>
      <c r="E45">
        <v>0.83282577400000002</v>
      </c>
      <c r="F45">
        <v>0.77646057999999996</v>
      </c>
    </row>
    <row r="46" spans="1:6" x14ac:dyDescent="0.25">
      <c r="A46" t="s">
        <v>119</v>
      </c>
      <c r="B46" t="s">
        <v>121</v>
      </c>
      <c r="C46">
        <v>2009</v>
      </c>
      <c r="D46" t="s">
        <v>108</v>
      </c>
      <c r="E46">
        <v>0.85539829899999997</v>
      </c>
      <c r="F46">
        <v>0.77628204099999998</v>
      </c>
    </row>
    <row r="47" spans="1:6" x14ac:dyDescent="0.25">
      <c r="A47" t="s">
        <v>119</v>
      </c>
      <c r="B47" t="s">
        <v>92</v>
      </c>
      <c r="C47">
        <v>2014</v>
      </c>
      <c r="D47" t="s">
        <v>122</v>
      </c>
      <c r="E47">
        <v>0.68418259100000001</v>
      </c>
      <c r="F47">
        <v>0.62774671900000001</v>
      </c>
    </row>
    <row r="48" spans="1:6" x14ac:dyDescent="0.25">
      <c r="A48" t="s">
        <v>119</v>
      </c>
      <c r="B48" t="s">
        <v>92</v>
      </c>
      <c r="C48">
        <v>2014</v>
      </c>
      <c r="D48" t="s">
        <v>108</v>
      </c>
      <c r="E48">
        <v>0.32775559700000001</v>
      </c>
      <c r="F48">
        <v>0.28311316399999997</v>
      </c>
    </row>
    <row r="49" spans="1:6" x14ac:dyDescent="0.25">
      <c r="A49" t="s">
        <v>119</v>
      </c>
      <c r="B49" t="s">
        <v>92</v>
      </c>
      <c r="C49">
        <v>2014</v>
      </c>
      <c r="D49" t="s">
        <v>108</v>
      </c>
      <c r="E49">
        <v>0.26221079800000002</v>
      </c>
      <c r="F49">
        <v>0.22314473700000001</v>
      </c>
    </row>
    <row r="50" spans="1:6" x14ac:dyDescent="0.25">
      <c r="A50" t="s">
        <v>119</v>
      </c>
      <c r="B50" t="s">
        <v>92</v>
      </c>
      <c r="C50">
        <v>2014</v>
      </c>
      <c r="D50" t="s">
        <v>37</v>
      </c>
      <c r="E50">
        <v>0.66011785999999995</v>
      </c>
      <c r="F50">
        <v>0.61565346200000004</v>
      </c>
    </row>
    <row r="51" spans="1:6" x14ac:dyDescent="0.25">
      <c r="A51" t="s">
        <v>119</v>
      </c>
      <c r="B51" t="s">
        <v>105</v>
      </c>
      <c r="C51">
        <v>1997</v>
      </c>
      <c r="D51" t="s">
        <v>10</v>
      </c>
      <c r="E51">
        <v>0.60361847899999999</v>
      </c>
      <c r="F51">
        <v>0.56074823200000001</v>
      </c>
    </row>
    <row r="52" spans="1:6" x14ac:dyDescent="0.25">
      <c r="A52" t="s">
        <v>119</v>
      </c>
      <c r="B52" t="s">
        <v>105</v>
      </c>
      <c r="C52">
        <v>2010</v>
      </c>
      <c r="D52" t="s">
        <v>10</v>
      </c>
      <c r="E52">
        <v>0.75586604800000001</v>
      </c>
      <c r="F52">
        <v>0.67959913900000002</v>
      </c>
    </row>
    <row r="53" spans="1:6" x14ac:dyDescent="0.25">
      <c r="A53" t="s">
        <v>119</v>
      </c>
      <c r="B53" t="s">
        <v>105</v>
      </c>
      <c r="C53">
        <v>2010</v>
      </c>
      <c r="D53" t="s">
        <v>10</v>
      </c>
      <c r="E53">
        <v>0.79126006699999996</v>
      </c>
      <c r="F53">
        <v>0.72550009299999996</v>
      </c>
    </row>
    <row r="54" spans="1:6" x14ac:dyDescent="0.25">
      <c r="A54" t="s">
        <v>119</v>
      </c>
      <c r="B54" t="s">
        <v>105</v>
      </c>
      <c r="C54">
        <v>2010</v>
      </c>
      <c r="D54" t="s">
        <v>10</v>
      </c>
      <c r="E54">
        <v>0.79468881800000002</v>
      </c>
      <c r="F54">
        <v>0.71014582699999995</v>
      </c>
    </row>
    <row r="55" spans="1:6" x14ac:dyDescent="0.25">
      <c r="A55" t="s">
        <v>119</v>
      </c>
      <c r="B55" t="s">
        <v>105</v>
      </c>
      <c r="C55">
        <v>2010</v>
      </c>
      <c r="D55" t="s">
        <v>10</v>
      </c>
      <c r="E55">
        <v>0.87756061200000002</v>
      </c>
      <c r="F55">
        <v>0.81903390399999998</v>
      </c>
    </row>
    <row r="56" spans="1:6" x14ac:dyDescent="0.25">
      <c r="A56" t="s">
        <v>119</v>
      </c>
      <c r="B56" t="s">
        <v>16</v>
      </c>
      <c r="C56">
        <v>2006</v>
      </c>
      <c r="D56" t="s">
        <v>10</v>
      </c>
      <c r="E56">
        <v>0.84689199400000004</v>
      </c>
      <c r="F56">
        <v>0.804870219</v>
      </c>
    </row>
    <row r="57" spans="1:6" x14ac:dyDescent="0.25">
      <c r="A57" t="s">
        <v>119</v>
      </c>
      <c r="B57" t="s">
        <v>16</v>
      </c>
      <c r="C57">
        <v>2007</v>
      </c>
      <c r="D57" t="s">
        <v>10</v>
      </c>
      <c r="E57">
        <v>0.96356173000000001</v>
      </c>
      <c r="F57">
        <v>0.92955844899999995</v>
      </c>
    </row>
    <row r="58" spans="1:6" x14ac:dyDescent="0.25">
      <c r="A58" t="s">
        <v>119</v>
      </c>
      <c r="B58" t="s">
        <v>16</v>
      </c>
      <c r="C58">
        <v>2007</v>
      </c>
      <c r="D58" t="s">
        <v>108</v>
      </c>
      <c r="E58">
        <v>0.83567508599999996</v>
      </c>
      <c r="F58">
        <v>0.81100756699999998</v>
      </c>
    </row>
    <row r="59" spans="1:6" x14ac:dyDescent="0.25">
      <c r="A59" t="s">
        <v>119</v>
      </c>
      <c r="B59" t="s">
        <v>16</v>
      </c>
      <c r="C59">
        <v>2007</v>
      </c>
      <c r="D59" t="s">
        <v>10</v>
      </c>
      <c r="E59">
        <v>0.97229185399999996</v>
      </c>
      <c r="F59">
        <v>0.95855196499999995</v>
      </c>
    </row>
    <row r="60" spans="1:6" x14ac:dyDescent="0.25">
      <c r="A60" t="s">
        <v>119</v>
      </c>
      <c r="B60" t="s">
        <v>16</v>
      </c>
      <c r="C60">
        <v>2007</v>
      </c>
      <c r="D60" t="s">
        <v>108</v>
      </c>
      <c r="E60">
        <v>0.94771115699999997</v>
      </c>
      <c r="F60">
        <v>0.91951008099999998</v>
      </c>
    </row>
    <row r="61" spans="1:6" x14ac:dyDescent="0.25">
      <c r="A61" t="s">
        <v>119</v>
      </c>
      <c r="B61" t="s">
        <v>16</v>
      </c>
      <c r="C61">
        <v>2013</v>
      </c>
      <c r="D61" t="s">
        <v>10</v>
      </c>
      <c r="E61">
        <v>0.94866379199999995</v>
      </c>
      <c r="F61">
        <v>0.93154851999999999</v>
      </c>
    </row>
    <row r="62" spans="1:6" x14ac:dyDescent="0.25">
      <c r="A62" t="s">
        <v>119</v>
      </c>
      <c r="B62" t="s">
        <v>102</v>
      </c>
      <c r="C62">
        <v>1989</v>
      </c>
      <c r="D62" t="s">
        <v>10</v>
      </c>
      <c r="E62">
        <v>0.95589187799999997</v>
      </c>
      <c r="F62">
        <v>0.86110857399999996</v>
      </c>
    </row>
    <row r="63" spans="1:6" x14ac:dyDescent="0.25">
      <c r="A63" t="s">
        <v>119</v>
      </c>
      <c r="B63" t="s">
        <v>102</v>
      </c>
      <c r="C63">
        <v>1989</v>
      </c>
      <c r="D63" t="s">
        <v>122</v>
      </c>
      <c r="E63">
        <v>0.95254007900000004</v>
      </c>
      <c r="F63">
        <v>0.86751782899999996</v>
      </c>
    </row>
    <row r="64" spans="1:6" x14ac:dyDescent="0.25">
      <c r="A64" t="s">
        <v>119</v>
      </c>
      <c r="B64" t="s">
        <v>102</v>
      </c>
      <c r="C64">
        <v>1989</v>
      </c>
      <c r="D64" t="s">
        <v>37</v>
      </c>
      <c r="E64">
        <v>0.98847112699999995</v>
      </c>
      <c r="F64">
        <v>0.877854354</v>
      </c>
    </row>
    <row r="65" spans="1:6" x14ac:dyDescent="0.25">
      <c r="A65" t="s">
        <v>119</v>
      </c>
      <c r="B65" t="s">
        <v>102</v>
      </c>
      <c r="C65">
        <v>2009</v>
      </c>
      <c r="D65" t="s">
        <v>122</v>
      </c>
      <c r="E65">
        <v>0.862801559</v>
      </c>
      <c r="F65">
        <v>0.78196183100000005</v>
      </c>
    </row>
    <row r="66" spans="1:6" x14ac:dyDescent="0.25">
      <c r="A66" t="s">
        <v>119</v>
      </c>
      <c r="B66" t="s">
        <v>102</v>
      </c>
      <c r="C66">
        <v>2009</v>
      </c>
      <c r="D66" t="s">
        <v>37</v>
      </c>
      <c r="E66">
        <v>0.89271403400000005</v>
      </c>
      <c r="F66">
        <v>0.82492006699999998</v>
      </c>
    </row>
    <row r="67" spans="1:6" x14ac:dyDescent="0.25">
      <c r="A67" t="s">
        <v>119</v>
      </c>
      <c r="B67" t="s">
        <v>102</v>
      </c>
      <c r="C67">
        <v>2011</v>
      </c>
      <c r="D67" t="s">
        <v>122</v>
      </c>
      <c r="E67">
        <v>0.89697085799999998</v>
      </c>
      <c r="F67">
        <v>0.80630792799999995</v>
      </c>
    </row>
    <row r="68" spans="1:6" x14ac:dyDescent="0.25">
      <c r="A68" t="s">
        <v>119</v>
      </c>
      <c r="B68" t="s">
        <v>102</v>
      </c>
      <c r="C68">
        <v>2011</v>
      </c>
      <c r="D68" t="s">
        <v>37</v>
      </c>
      <c r="E68">
        <v>0.91864111999999998</v>
      </c>
      <c r="F68">
        <v>0.84580938100000003</v>
      </c>
    </row>
    <row r="69" spans="1:6" x14ac:dyDescent="0.25">
      <c r="A69" t="s">
        <v>119</v>
      </c>
      <c r="B69" t="s">
        <v>102</v>
      </c>
      <c r="C69">
        <v>2011</v>
      </c>
      <c r="D69" t="s">
        <v>10</v>
      </c>
      <c r="E69">
        <v>0.92611514900000003</v>
      </c>
      <c r="F69">
        <v>0.81515077400000002</v>
      </c>
    </row>
    <row r="70" spans="1:6" x14ac:dyDescent="0.25">
      <c r="A70" t="s">
        <v>119</v>
      </c>
      <c r="B70" t="s">
        <v>102</v>
      </c>
      <c r="C70">
        <v>2011</v>
      </c>
      <c r="D70" t="s">
        <v>122</v>
      </c>
      <c r="E70">
        <v>0.78749501099999997</v>
      </c>
      <c r="F70">
        <v>0.742216031</v>
      </c>
    </row>
    <row r="71" spans="1:6" x14ac:dyDescent="0.25">
      <c r="A71" t="s">
        <v>119</v>
      </c>
      <c r="B71" t="s">
        <v>102</v>
      </c>
      <c r="C71">
        <v>2011</v>
      </c>
      <c r="D71" t="s">
        <v>37</v>
      </c>
      <c r="E71">
        <v>0.77607480799999995</v>
      </c>
      <c r="F71">
        <v>0.71315909600000005</v>
      </c>
    </row>
    <row r="72" spans="1:6" x14ac:dyDescent="0.25">
      <c r="A72" t="s">
        <v>119</v>
      </c>
      <c r="B72" t="s">
        <v>102</v>
      </c>
      <c r="C72">
        <v>1995</v>
      </c>
      <c r="D72" t="s">
        <v>10</v>
      </c>
      <c r="E72">
        <v>0.92100916799999999</v>
      </c>
      <c r="F72">
        <v>0.829058607</v>
      </c>
    </row>
    <row r="73" spans="1:6" x14ac:dyDescent="0.25">
      <c r="A73" t="s">
        <v>119</v>
      </c>
      <c r="B73" t="s">
        <v>102</v>
      </c>
      <c r="C73">
        <v>1995</v>
      </c>
      <c r="D73" t="s">
        <v>122</v>
      </c>
      <c r="E73">
        <v>0.87644930700000001</v>
      </c>
      <c r="F73">
        <v>0.79977153199999995</v>
      </c>
    </row>
    <row r="74" spans="1:6" x14ac:dyDescent="0.25">
      <c r="A74" t="s">
        <v>119</v>
      </c>
      <c r="B74" t="s">
        <v>102</v>
      </c>
      <c r="C74">
        <v>1995</v>
      </c>
      <c r="D74" t="s">
        <v>37</v>
      </c>
      <c r="E74">
        <v>0.82956298699999997</v>
      </c>
      <c r="F74">
        <v>0.735967661</v>
      </c>
    </row>
    <row r="75" spans="1:6" x14ac:dyDescent="0.25">
      <c r="A75" t="s">
        <v>119</v>
      </c>
      <c r="B75" t="s">
        <v>102</v>
      </c>
      <c r="C75">
        <v>2010</v>
      </c>
      <c r="D75" t="s">
        <v>10</v>
      </c>
      <c r="E75">
        <v>0.85488758799999998</v>
      </c>
      <c r="F75">
        <v>0.77471533599999998</v>
      </c>
    </row>
    <row r="76" spans="1:6" x14ac:dyDescent="0.25">
      <c r="A76" t="s">
        <v>119</v>
      </c>
      <c r="B76" t="s">
        <v>102</v>
      </c>
      <c r="C76">
        <v>2010</v>
      </c>
      <c r="D76" t="s">
        <v>37</v>
      </c>
      <c r="E76">
        <v>0.90376683400000002</v>
      </c>
      <c r="F76">
        <v>0.83882017600000003</v>
      </c>
    </row>
    <row r="77" spans="1:6" x14ac:dyDescent="0.25">
      <c r="A77" t="s">
        <v>119</v>
      </c>
      <c r="B77" t="s">
        <v>102</v>
      </c>
      <c r="C77">
        <v>2014</v>
      </c>
      <c r="D77" t="s">
        <v>10</v>
      </c>
      <c r="E77">
        <v>0.45583807399999998</v>
      </c>
      <c r="F77">
        <v>0.39663866599999997</v>
      </c>
    </row>
    <row r="78" spans="1:6" x14ac:dyDescent="0.25">
      <c r="A78" t="s">
        <v>119</v>
      </c>
      <c r="B78" t="s">
        <v>102</v>
      </c>
      <c r="C78">
        <v>2014</v>
      </c>
      <c r="D78" t="s">
        <v>37</v>
      </c>
      <c r="E78">
        <v>0.55403479</v>
      </c>
      <c r="F78">
        <v>0.50586990899999995</v>
      </c>
    </row>
    <row r="79" spans="1:6" x14ac:dyDescent="0.25">
      <c r="A79" t="s">
        <v>119</v>
      </c>
      <c r="B79" t="s">
        <v>42</v>
      </c>
      <c r="C79">
        <v>1996</v>
      </c>
      <c r="D79" t="s">
        <v>122</v>
      </c>
      <c r="E79">
        <v>0.82855130799999999</v>
      </c>
      <c r="F79">
        <v>0.79676125799999997</v>
      </c>
    </row>
    <row r="80" spans="1:6" x14ac:dyDescent="0.25">
      <c r="A80" t="s">
        <v>119</v>
      </c>
      <c r="B80" t="s">
        <v>42</v>
      </c>
      <c r="C80">
        <v>1996</v>
      </c>
      <c r="D80" t="s">
        <v>37</v>
      </c>
      <c r="E80">
        <v>0.94763757800000004</v>
      </c>
      <c r="F80">
        <v>0.912280435</v>
      </c>
    </row>
    <row r="81" spans="1:6" x14ac:dyDescent="0.25">
      <c r="A81" t="s">
        <v>119</v>
      </c>
      <c r="B81" t="s">
        <v>43</v>
      </c>
      <c r="C81">
        <v>1998</v>
      </c>
      <c r="D81" t="s">
        <v>10</v>
      </c>
      <c r="E81">
        <v>0.933197057</v>
      </c>
      <c r="F81">
        <v>0.91668629099999999</v>
      </c>
    </row>
    <row r="82" spans="1:6" x14ac:dyDescent="0.25">
      <c r="A82" t="s">
        <v>119</v>
      </c>
      <c r="B82" t="s">
        <v>43</v>
      </c>
      <c r="C82">
        <v>1999</v>
      </c>
      <c r="D82" t="s">
        <v>10</v>
      </c>
      <c r="E82">
        <v>0.90550542099999998</v>
      </c>
      <c r="F82">
        <v>0.89159130200000003</v>
      </c>
    </row>
    <row r="83" spans="1:6" x14ac:dyDescent="0.25">
      <c r="A83" t="s">
        <v>119</v>
      </c>
      <c r="B83" t="s">
        <v>43</v>
      </c>
      <c r="C83">
        <v>1999</v>
      </c>
      <c r="D83" t="s">
        <v>10</v>
      </c>
      <c r="E83">
        <v>0.88138119299999995</v>
      </c>
      <c r="F83">
        <v>0.843407872</v>
      </c>
    </row>
    <row r="84" spans="1:6" x14ac:dyDescent="0.25">
      <c r="A84" t="s">
        <v>119</v>
      </c>
      <c r="B84" t="s">
        <v>103</v>
      </c>
      <c r="C84">
        <v>1996</v>
      </c>
      <c r="D84" t="s">
        <v>10</v>
      </c>
      <c r="E84">
        <v>0.92991553800000004</v>
      </c>
      <c r="F84">
        <v>0.82663282299999996</v>
      </c>
    </row>
    <row r="85" spans="1:6" x14ac:dyDescent="0.25">
      <c r="A85" t="s">
        <v>119</v>
      </c>
      <c r="B85" t="s">
        <v>103</v>
      </c>
      <c r="C85">
        <v>1996</v>
      </c>
      <c r="D85" t="s">
        <v>122</v>
      </c>
      <c r="E85">
        <v>0.84696859999999996</v>
      </c>
      <c r="F85">
        <v>0.73196897100000002</v>
      </c>
    </row>
    <row r="86" spans="1:6" x14ac:dyDescent="0.25">
      <c r="A86" t="s">
        <v>119</v>
      </c>
      <c r="B86" t="s">
        <v>99</v>
      </c>
      <c r="C86">
        <v>2013</v>
      </c>
      <c r="D86" t="s">
        <v>122</v>
      </c>
      <c r="E86">
        <v>0.92555940199999998</v>
      </c>
      <c r="F86">
        <v>0.83848882000000002</v>
      </c>
    </row>
    <row r="87" spans="1:6" x14ac:dyDescent="0.25">
      <c r="A87" t="s">
        <v>119</v>
      </c>
      <c r="B87" t="s">
        <v>99</v>
      </c>
      <c r="C87">
        <v>2013</v>
      </c>
      <c r="D87" t="s">
        <v>37</v>
      </c>
      <c r="E87">
        <v>0.73220467700000003</v>
      </c>
      <c r="F87">
        <v>0.67462350800000004</v>
      </c>
    </row>
    <row r="88" spans="1:6" x14ac:dyDescent="0.25">
      <c r="A88" t="s">
        <v>119</v>
      </c>
      <c r="B88" t="s">
        <v>99</v>
      </c>
      <c r="C88">
        <v>2006</v>
      </c>
      <c r="D88" t="s">
        <v>10</v>
      </c>
      <c r="E88">
        <v>0.86072432700000001</v>
      </c>
      <c r="F88">
        <v>0.80659440999999998</v>
      </c>
    </row>
    <row r="89" spans="1:6" x14ac:dyDescent="0.25">
      <c r="A89" t="s">
        <v>119</v>
      </c>
      <c r="B89" t="s">
        <v>99</v>
      </c>
      <c r="C89">
        <v>2006</v>
      </c>
      <c r="D89" t="s">
        <v>122</v>
      </c>
      <c r="E89">
        <v>0.62821988500000003</v>
      </c>
      <c r="F89">
        <v>0.56698744199999995</v>
      </c>
    </row>
    <row r="90" spans="1:6" x14ac:dyDescent="0.25">
      <c r="A90" t="s">
        <v>119</v>
      </c>
      <c r="B90" t="s">
        <v>99</v>
      </c>
      <c r="C90">
        <v>2006</v>
      </c>
      <c r="D90" t="s">
        <v>10</v>
      </c>
      <c r="E90">
        <v>0.80638085199999998</v>
      </c>
      <c r="F90">
        <v>0.75241572000000001</v>
      </c>
    </row>
    <row r="91" spans="1:6" x14ac:dyDescent="0.25">
      <c r="A91" t="s">
        <v>119</v>
      </c>
      <c r="B91" t="s">
        <v>99</v>
      </c>
      <c r="C91">
        <v>2004</v>
      </c>
      <c r="D91" t="s">
        <v>10</v>
      </c>
      <c r="E91">
        <v>0.93371619800000005</v>
      </c>
      <c r="F91">
        <v>0.86349691699999997</v>
      </c>
    </row>
    <row r="92" spans="1:6" x14ac:dyDescent="0.25">
      <c r="A92" t="s">
        <v>119</v>
      </c>
      <c r="B92" t="s">
        <v>99</v>
      </c>
      <c r="C92">
        <v>2004</v>
      </c>
      <c r="D92" t="s">
        <v>10</v>
      </c>
      <c r="E92">
        <v>0.88633334500000005</v>
      </c>
      <c r="F92">
        <v>0.76237944499999999</v>
      </c>
    </row>
    <row r="93" spans="1:6" x14ac:dyDescent="0.25">
      <c r="A93" t="s">
        <v>119</v>
      </c>
      <c r="B93" t="s">
        <v>99</v>
      </c>
      <c r="C93">
        <v>1997</v>
      </c>
      <c r="D93" t="s">
        <v>10</v>
      </c>
      <c r="E93">
        <v>0.83623062699999995</v>
      </c>
      <c r="F93">
        <v>0.76047969800000004</v>
      </c>
    </row>
    <row r="94" spans="1:6" x14ac:dyDescent="0.25">
      <c r="A94" t="s">
        <v>119</v>
      </c>
      <c r="B94" t="s">
        <v>99</v>
      </c>
      <c r="C94">
        <v>2004</v>
      </c>
      <c r="D94" t="s">
        <v>10</v>
      </c>
      <c r="E94">
        <v>0.91360459599999999</v>
      </c>
      <c r="F94">
        <v>0.81217925400000002</v>
      </c>
    </row>
    <row r="95" spans="1:6" x14ac:dyDescent="0.25">
      <c r="A95" t="s">
        <v>119</v>
      </c>
      <c r="B95" t="s">
        <v>99</v>
      </c>
      <c r="C95">
        <v>1997</v>
      </c>
      <c r="D95" t="s">
        <v>10</v>
      </c>
      <c r="E95">
        <v>0.83599922199999999</v>
      </c>
      <c r="F95">
        <v>0.75988859200000003</v>
      </c>
    </row>
    <row r="96" spans="1:6" x14ac:dyDescent="0.25">
      <c r="A96" t="s">
        <v>119</v>
      </c>
      <c r="B96" t="s">
        <v>99</v>
      </c>
      <c r="C96">
        <v>1997</v>
      </c>
      <c r="D96" t="s">
        <v>37</v>
      </c>
      <c r="E96">
        <v>0.85726985</v>
      </c>
      <c r="F96">
        <v>0.77021948900000003</v>
      </c>
    </row>
    <row r="97" spans="1:6" x14ac:dyDescent="0.25">
      <c r="A97" t="s">
        <v>119</v>
      </c>
      <c r="B97" t="s">
        <v>99</v>
      </c>
      <c r="C97">
        <v>2004</v>
      </c>
      <c r="D97" t="s">
        <v>10</v>
      </c>
      <c r="E97">
        <v>0.84492921099999996</v>
      </c>
      <c r="F97">
        <v>0.75013752199999995</v>
      </c>
    </row>
    <row r="98" spans="1:6" x14ac:dyDescent="0.25">
      <c r="A98" t="s">
        <v>119</v>
      </c>
      <c r="B98" t="s">
        <v>99</v>
      </c>
      <c r="C98">
        <v>2004</v>
      </c>
      <c r="D98" t="s">
        <v>37</v>
      </c>
      <c r="E98">
        <v>0.77616557100000005</v>
      </c>
      <c r="F98">
        <v>0.68650655299999996</v>
      </c>
    </row>
    <row r="99" spans="1:6" x14ac:dyDescent="0.25">
      <c r="A99" t="s">
        <v>119</v>
      </c>
      <c r="B99" t="s">
        <v>99</v>
      </c>
      <c r="C99">
        <v>2009</v>
      </c>
      <c r="D99" t="s">
        <v>10</v>
      </c>
      <c r="E99">
        <v>0.85072211499999995</v>
      </c>
      <c r="F99">
        <v>0.76520577599999995</v>
      </c>
    </row>
    <row r="100" spans="1:6" x14ac:dyDescent="0.25">
      <c r="A100" t="s">
        <v>119</v>
      </c>
      <c r="B100" t="s">
        <v>99</v>
      </c>
      <c r="C100">
        <v>2009</v>
      </c>
      <c r="D100" t="s">
        <v>37</v>
      </c>
      <c r="E100">
        <v>0.671391921</v>
      </c>
      <c r="F100">
        <v>0.58904506700000003</v>
      </c>
    </row>
    <row r="101" spans="1:6" x14ac:dyDescent="0.25">
      <c r="A101" t="s">
        <v>119</v>
      </c>
      <c r="B101" t="s">
        <v>123</v>
      </c>
      <c r="C101">
        <v>2013</v>
      </c>
      <c r="D101" t="s">
        <v>10</v>
      </c>
      <c r="E101">
        <v>0.82526543799999996</v>
      </c>
      <c r="F101">
        <v>0.74196838600000004</v>
      </c>
    </row>
    <row r="102" spans="1:6" x14ac:dyDescent="0.25">
      <c r="A102" t="s">
        <v>119</v>
      </c>
      <c r="B102" t="s">
        <v>123</v>
      </c>
      <c r="C102">
        <v>2013</v>
      </c>
      <c r="D102" t="s">
        <v>10</v>
      </c>
      <c r="E102">
        <v>0.88300175299999994</v>
      </c>
      <c r="F102">
        <v>0.81576531299999999</v>
      </c>
    </row>
    <row r="103" spans="1:6" x14ac:dyDescent="0.25">
      <c r="A103" t="s">
        <v>119</v>
      </c>
      <c r="B103" t="s">
        <v>123</v>
      </c>
      <c r="C103">
        <v>2013</v>
      </c>
      <c r="D103" t="s">
        <v>10</v>
      </c>
      <c r="E103">
        <v>0.80395571499999996</v>
      </c>
      <c r="F103">
        <v>0.71766199900000005</v>
      </c>
    </row>
    <row r="104" spans="1:6" x14ac:dyDescent="0.25">
      <c r="A104" t="s">
        <v>119</v>
      </c>
      <c r="B104" t="s">
        <v>123</v>
      </c>
      <c r="C104">
        <v>2013</v>
      </c>
      <c r="D104" t="s">
        <v>10</v>
      </c>
      <c r="E104">
        <v>0.81796985799999999</v>
      </c>
      <c r="F104">
        <v>0.73003328499999998</v>
      </c>
    </row>
    <row r="105" spans="1:6" x14ac:dyDescent="0.25">
      <c r="A105" t="s">
        <v>119</v>
      </c>
      <c r="B105" t="s">
        <v>123</v>
      </c>
      <c r="C105">
        <v>2013</v>
      </c>
      <c r="D105" t="s">
        <v>10</v>
      </c>
      <c r="E105">
        <v>0.80582403700000005</v>
      </c>
      <c r="F105">
        <v>0.69902548900000006</v>
      </c>
    </row>
    <row r="106" spans="1:6" x14ac:dyDescent="0.25">
      <c r="A106" t="s">
        <v>119</v>
      </c>
      <c r="B106" t="s">
        <v>123</v>
      </c>
      <c r="C106">
        <v>2013</v>
      </c>
      <c r="D106" t="s">
        <v>10</v>
      </c>
      <c r="E106">
        <v>0.84138060699999995</v>
      </c>
      <c r="F106">
        <v>0.73164903999999997</v>
      </c>
    </row>
    <row r="107" spans="1:6" x14ac:dyDescent="0.25">
      <c r="A107" t="s">
        <v>119</v>
      </c>
      <c r="B107" t="s">
        <v>123</v>
      </c>
      <c r="C107">
        <v>2013</v>
      </c>
      <c r="D107" t="s">
        <v>10</v>
      </c>
      <c r="E107">
        <v>0.83948882199999997</v>
      </c>
      <c r="F107">
        <v>0.75549143900000004</v>
      </c>
    </row>
    <row r="108" spans="1:6" x14ac:dyDescent="0.25">
      <c r="A108" t="s">
        <v>119</v>
      </c>
      <c r="B108" t="s">
        <v>123</v>
      </c>
      <c r="C108">
        <v>2013</v>
      </c>
      <c r="D108" t="s">
        <v>122</v>
      </c>
      <c r="E108">
        <v>0.85932373299999998</v>
      </c>
      <c r="F108">
        <v>0.76625515899999996</v>
      </c>
    </row>
    <row r="109" spans="1:6" x14ac:dyDescent="0.25">
      <c r="A109" t="s">
        <v>119</v>
      </c>
      <c r="B109" t="s">
        <v>123</v>
      </c>
      <c r="C109">
        <v>2013</v>
      </c>
      <c r="D109" t="s">
        <v>108</v>
      </c>
      <c r="E109">
        <v>0.82359336299999997</v>
      </c>
      <c r="F109">
        <v>0.71044457800000005</v>
      </c>
    </row>
    <row r="110" spans="1:6" x14ac:dyDescent="0.25">
      <c r="A110" t="s">
        <v>119</v>
      </c>
      <c r="B110" t="s">
        <v>123</v>
      </c>
      <c r="C110">
        <v>2013</v>
      </c>
      <c r="D110" t="s">
        <v>108</v>
      </c>
      <c r="E110">
        <v>0.85010691000000005</v>
      </c>
      <c r="F110">
        <v>0.73690657400000004</v>
      </c>
    </row>
    <row r="111" spans="1:6" x14ac:dyDescent="0.25">
      <c r="A111" t="s">
        <v>119</v>
      </c>
      <c r="B111" t="s">
        <v>123</v>
      </c>
      <c r="C111">
        <v>1992</v>
      </c>
      <c r="D111" t="s">
        <v>10</v>
      </c>
      <c r="E111">
        <v>0.89538455299999997</v>
      </c>
      <c r="F111">
        <v>0.81345556299999999</v>
      </c>
    </row>
    <row r="112" spans="1:6" x14ac:dyDescent="0.25">
      <c r="A112" t="s">
        <v>119</v>
      </c>
      <c r="B112" t="s">
        <v>123</v>
      </c>
      <c r="C112">
        <v>1992</v>
      </c>
      <c r="D112" t="s">
        <v>10</v>
      </c>
      <c r="E112">
        <v>0.92433317299999995</v>
      </c>
      <c r="F112">
        <v>0.84693341099999997</v>
      </c>
    </row>
    <row r="113" spans="1:6" x14ac:dyDescent="0.25">
      <c r="A113" t="s">
        <v>119</v>
      </c>
      <c r="B113" t="s">
        <v>100</v>
      </c>
      <c r="C113">
        <v>2010</v>
      </c>
      <c r="D113" t="s">
        <v>108</v>
      </c>
      <c r="E113">
        <v>0.83641947000000005</v>
      </c>
      <c r="F113">
        <v>0.75539491999999997</v>
      </c>
    </row>
    <row r="114" spans="1:6" x14ac:dyDescent="0.25">
      <c r="A114" t="s">
        <v>119</v>
      </c>
      <c r="B114" t="s">
        <v>100</v>
      </c>
      <c r="C114">
        <v>2010</v>
      </c>
      <c r="D114" t="s">
        <v>108</v>
      </c>
      <c r="E114">
        <v>0.81924216699999997</v>
      </c>
      <c r="F114">
        <v>0.73875423100000004</v>
      </c>
    </row>
    <row r="115" spans="1:6" x14ac:dyDescent="0.25">
      <c r="A115" t="s">
        <v>119</v>
      </c>
      <c r="B115" t="s">
        <v>100</v>
      </c>
      <c r="C115">
        <v>2011</v>
      </c>
      <c r="D115" t="s">
        <v>108</v>
      </c>
      <c r="E115">
        <v>0.95181010799999999</v>
      </c>
      <c r="F115">
        <v>0.877429181</v>
      </c>
    </row>
    <row r="116" spans="1:6" x14ac:dyDescent="0.25">
      <c r="A116" t="s">
        <v>119</v>
      </c>
      <c r="B116" t="s">
        <v>100</v>
      </c>
      <c r="C116">
        <v>2012</v>
      </c>
      <c r="D116" t="s">
        <v>108</v>
      </c>
      <c r="E116">
        <v>0.86814545399999998</v>
      </c>
      <c r="F116">
        <v>0.81830788099999996</v>
      </c>
    </row>
    <row r="117" spans="1:6" x14ac:dyDescent="0.25">
      <c r="A117" t="s">
        <v>119</v>
      </c>
      <c r="B117" t="s">
        <v>100</v>
      </c>
      <c r="C117">
        <v>2012</v>
      </c>
      <c r="D117" t="s">
        <v>108</v>
      </c>
      <c r="E117">
        <v>0.90241057999999996</v>
      </c>
      <c r="F117">
        <v>0.83215898200000005</v>
      </c>
    </row>
    <row r="118" spans="1:6" x14ac:dyDescent="0.25">
      <c r="A118" t="s">
        <v>119</v>
      </c>
      <c r="B118" t="s">
        <v>104</v>
      </c>
      <c r="C118">
        <v>2007</v>
      </c>
      <c r="D118" t="s">
        <v>122</v>
      </c>
      <c r="E118">
        <v>0.82684909600000001</v>
      </c>
      <c r="F118">
        <v>0.78553168100000004</v>
      </c>
    </row>
    <row r="119" spans="1:6" x14ac:dyDescent="0.25">
      <c r="A119" t="s">
        <v>119</v>
      </c>
      <c r="B119" t="s">
        <v>104</v>
      </c>
      <c r="C119">
        <v>2008</v>
      </c>
      <c r="D119" t="s">
        <v>122</v>
      </c>
      <c r="E119">
        <v>0.83857514799999999</v>
      </c>
      <c r="F119">
        <v>0.78914219600000002</v>
      </c>
    </row>
    <row r="120" spans="1:6" x14ac:dyDescent="0.25">
      <c r="A120" t="s">
        <v>119</v>
      </c>
      <c r="B120" t="s">
        <v>104</v>
      </c>
      <c r="C120">
        <v>2010</v>
      </c>
      <c r="D120" t="s">
        <v>10</v>
      </c>
      <c r="E120">
        <v>0.87831682899999997</v>
      </c>
      <c r="F120">
        <v>0.79819468400000004</v>
      </c>
    </row>
    <row r="121" spans="1:6" x14ac:dyDescent="0.25">
      <c r="A121" t="s">
        <v>119</v>
      </c>
      <c r="B121" t="s">
        <v>104</v>
      </c>
      <c r="C121">
        <v>2010</v>
      </c>
      <c r="D121" t="s">
        <v>37</v>
      </c>
      <c r="E121">
        <v>0.85041076999999998</v>
      </c>
      <c r="F121">
        <v>0.75456986699999995</v>
      </c>
    </row>
    <row r="122" spans="1:6" x14ac:dyDescent="0.25">
      <c r="A122" t="s">
        <v>119</v>
      </c>
      <c r="B122" t="s">
        <v>104</v>
      </c>
      <c r="C122">
        <v>2010</v>
      </c>
      <c r="D122" t="s">
        <v>37</v>
      </c>
      <c r="E122">
        <v>0.84213639699999998</v>
      </c>
      <c r="F122">
        <v>0.75543758000000005</v>
      </c>
    </row>
    <row r="123" spans="1:6" x14ac:dyDescent="0.25">
      <c r="A123" t="s">
        <v>119</v>
      </c>
      <c r="B123" t="s">
        <v>104</v>
      </c>
      <c r="C123">
        <v>2010</v>
      </c>
      <c r="D123" t="s">
        <v>108</v>
      </c>
      <c r="E123">
        <v>0.78286468799999998</v>
      </c>
      <c r="F123">
        <v>0.70358159300000001</v>
      </c>
    </row>
    <row r="124" spans="1:6" x14ac:dyDescent="0.25">
      <c r="A124" t="s">
        <v>119</v>
      </c>
      <c r="B124" t="s">
        <v>104</v>
      </c>
      <c r="C124">
        <v>2010</v>
      </c>
      <c r="D124" t="s">
        <v>37</v>
      </c>
      <c r="E124">
        <v>0.84640315600000005</v>
      </c>
      <c r="F124">
        <v>0.74575995799999995</v>
      </c>
    </row>
    <row r="125" spans="1:6" x14ac:dyDescent="0.25">
      <c r="A125" t="s">
        <v>119</v>
      </c>
      <c r="B125" t="s">
        <v>104</v>
      </c>
      <c r="C125">
        <v>2010</v>
      </c>
      <c r="D125" t="s">
        <v>108</v>
      </c>
      <c r="E125">
        <v>0.80236908100000004</v>
      </c>
      <c r="F125">
        <v>0.72213535699999998</v>
      </c>
    </row>
    <row r="126" spans="1:6" x14ac:dyDescent="0.25">
      <c r="A126" t="s">
        <v>119</v>
      </c>
      <c r="B126" t="s">
        <v>61</v>
      </c>
      <c r="C126">
        <v>2014</v>
      </c>
      <c r="D126" t="s">
        <v>37</v>
      </c>
      <c r="E126">
        <v>0.98056220699999996</v>
      </c>
      <c r="F126">
        <v>0.91753953600000004</v>
      </c>
    </row>
    <row r="127" spans="1:6" x14ac:dyDescent="0.25">
      <c r="A127" t="s">
        <v>119</v>
      </c>
      <c r="B127" t="s">
        <v>61</v>
      </c>
      <c r="C127">
        <v>2014</v>
      </c>
      <c r="D127" t="s">
        <v>37</v>
      </c>
      <c r="E127">
        <v>0.97178649399999995</v>
      </c>
      <c r="F127">
        <v>0.905002953</v>
      </c>
    </row>
    <row r="128" spans="1:6" x14ac:dyDescent="0.25">
      <c r="A128" t="s">
        <v>109</v>
      </c>
      <c r="B128" t="s">
        <v>8</v>
      </c>
      <c r="C128">
        <v>2012</v>
      </c>
      <c r="D128" t="s">
        <v>10</v>
      </c>
      <c r="E128">
        <v>0.86486492000000004</v>
      </c>
      <c r="F128">
        <v>0.80574379299999999</v>
      </c>
    </row>
    <row r="129" spans="1:6" x14ac:dyDescent="0.25">
      <c r="A129" t="s">
        <v>109</v>
      </c>
      <c r="B129" t="s">
        <v>8</v>
      </c>
      <c r="C129">
        <v>2012</v>
      </c>
      <c r="D129" t="s">
        <v>10</v>
      </c>
      <c r="E129">
        <v>0.93256319200000004</v>
      </c>
      <c r="F129">
        <v>0.872888263</v>
      </c>
    </row>
    <row r="130" spans="1:6" x14ac:dyDescent="0.25">
      <c r="A130" t="s">
        <v>109</v>
      </c>
      <c r="B130" t="s">
        <v>8</v>
      </c>
      <c r="C130">
        <v>2012</v>
      </c>
      <c r="D130" t="s">
        <v>10</v>
      </c>
      <c r="E130">
        <v>0.952172401</v>
      </c>
      <c r="F130">
        <v>0.89017629899999995</v>
      </c>
    </row>
    <row r="131" spans="1:6" x14ac:dyDescent="0.25">
      <c r="A131" t="s">
        <v>109</v>
      </c>
      <c r="B131" t="s">
        <v>8</v>
      </c>
      <c r="C131">
        <v>2012</v>
      </c>
      <c r="D131" t="s">
        <v>10</v>
      </c>
      <c r="E131">
        <v>0.873729164</v>
      </c>
      <c r="F131">
        <v>0.82233016800000003</v>
      </c>
    </row>
    <row r="132" spans="1:6" x14ac:dyDescent="0.25">
      <c r="A132" t="s">
        <v>109</v>
      </c>
      <c r="B132" t="s">
        <v>8</v>
      </c>
      <c r="C132">
        <v>2012</v>
      </c>
      <c r="D132" t="s">
        <v>10</v>
      </c>
      <c r="E132">
        <v>0.89059896400000005</v>
      </c>
      <c r="F132">
        <v>0.85610517600000002</v>
      </c>
    </row>
    <row r="133" spans="1:6" x14ac:dyDescent="0.25">
      <c r="A133" t="s">
        <v>109</v>
      </c>
      <c r="B133" t="s">
        <v>8</v>
      </c>
      <c r="C133">
        <v>2012</v>
      </c>
      <c r="D133" t="s">
        <v>10</v>
      </c>
      <c r="E133">
        <v>0.96503327500000002</v>
      </c>
      <c r="F133">
        <v>0.91187262599999996</v>
      </c>
    </row>
    <row r="134" spans="1:6" x14ac:dyDescent="0.25">
      <c r="A134" t="s">
        <v>109</v>
      </c>
      <c r="B134" t="s">
        <v>84</v>
      </c>
      <c r="C134">
        <v>2013</v>
      </c>
      <c r="D134" t="s">
        <v>10</v>
      </c>
      <c r="E134">
        <v>0.67679852699999998</v>
      </c>
      <c r="F134">
        <v>0.593882354</v>
      </c>
    </row>
    <row r="135" spans="1:6" x14ac:dyDescent="0.25">
      <c r="A135" t="s">
        <v>109</v>
      </c>
      <c r="B135" t="s">
        <v>84</v>
      </c>
      <c r="C135">
        <v>2013</v>
      </c>
      <c r="D135" t="s">
        <v>10</v>
      </c>
      <c r="E135">
        <v>0.82887732800000002</v>
      </c>
      <c r="F135">
        <v>0.75575683800000004</v>
      </c>
    </row>
    <row r="136" spans="1:6" x14ac:dyDescent="0.25">
      <c r="A136" t="s">
        <v>109</v>
      </c>
      <c r="B136" t="s">
        <v>84</v>
      </c>
      <c r="C136">
        <v>2013</v>
      </c>
      <c r="D136" t="s">
        <v>37</v>
      </c>
      <c r="E136">
        <v>0.81559343900000003</v>
      </c>
      <c r="F136">
        <v>0.73641593000000005</v>
      </c>
    </row>
    <row r="137" spans="1:6" x14ac:dyDescent="0.25">
      <c r="A137" t="s">
        <v>109</v>
      </c>
      <c r="B137" t="s">
        <v>84</v>
      </c>
      <c r="C137">
        <v>2013</v>
      </c>
      <c r="D137" t="s">
        <v>37</v>
      </c>
      <c r="E137">
        <v>0.95712159500000005</v>
      </c>
      <c r="F137">
        <v>0.88563305699999995</v>
      </c>
    </row>
    <row r="138" spans="1:6" x14ac:dyDescent="0.25">
      <c r="A138" t="s">
        <v>109</v>
      </c>
      <c r="B138" t="s">
        <v>84</v>
      </c>
      <c r="C138">
        <v>2013</v>
      </c>
      <c r="D138" t="s">
        <v>10</v>
      </c>
      <c r="E138">
        <v>0.84155625000000001</v>
      </c>
      <c r="F138">
        <v>0.74024023000000005</v>
      </c>
    </row>
    <row r="139" spans="1:6" x14ac:dyDescent="0.25">
      <c r="A139" t="s">
        <v>109</v>
      </c>
      <c r="B139" t="s">
        <v>84</v>
      </c>
      <c r="C139">
        <v>2013</v>
      </c>
      <c r="D139" t="s">
        <v>10</v>
      </c>
      <c r="E139">
        <v>0.89773322499999997</v>
      </c>
      <c r="F139">
        <v>0.81959911900000004</v>
      </c>
    </row>
    <row r="140" spans="1:6" x14ac:dyDescent="0.25">
      <c r="A140" t="s">
        <v>109</v>
      </c>
      <c r="B140" t="s">
        <v>84</v>
      </c>
      <c r="C140">
        <v>2013</v>
      </c>
      <c r="D140" t="s">
        <v>10</v>
      </c>
      <c r="E140">
        <v>0.91338167599999998</v>
      </c>
      <c r="F140">
        <v>0.81314319899999998</v>
      </c>
    </row>
    <row r="141" spans="1:6" x14ac:dyDescent="0.25">
      <c r="A141" t="s">
        <v>109</v>
      </c>
      <c r="B141" t="s">
        <v>84</v>
      </c>
      <c r="C141">
        <v>2013</v>
      </c>
      <c r="D141" t="s">
        <v>10</v>
      </c>
      <c r="E141">
        <v>0.91434707699999995</v>
      </c>
      <c r="F141">
        <v>0.77958475999999999</v>
      </c>
    </row>
    <row r="142" spans="1:6" x14ac:dyDescent="0.25">
      <c r="A142" t="s">
        <v>109</v>
      </c>
      <c r="B142" t="s">
        <v>84</v>
      </c>
      <c r="C142">
        <v>2014</v>
      </c>
      <c r="D142" t="s">
        <v>10</v>
      </c>
      <c r="E142">
        <v>0.78670700299999996</v>
      </c>
      <c r="F142">
        <v>0.68957624699999998</v>
      </c>
    </row>
    <row r="143" spans="1:6" x14ac:dyDescent="0.25">
      <c r="A143" t="s">
        <v>109</v>
      </c>
      <c r="B143" t="s">
        <v>84</v>
      </c>
      <c r="C143">
        <v>2014</v>
      </c>
      <c r="D143" t="s">
        <v>10</v>
      </c>
      <c r="E143">
        <v>0.90455381599999996</v>
      </c>
      <c r="F143">
        <v>0.789269573</v>
      </c>
    </row>
    <row r="144" spans="1:6" x14ac:dyDescent="0.25">
      <c r="A144" t="s">
        <v>109</v>
      </c>
      <c r="B144" t="s">
        <v>84</v>
      </c>
      <c r="C144">
        <v>2014</v>
      </c>
      <c r="D144" t="s">
        <v>10</v>
      </c>
      <c r="E144">
        <v>0.94150718200000005</v>
      </c>
      <c r="F144">
        <v>0.84549671699999995</v>
      </c>
    </row>
    <row r="145" spans="1:6" x14ac:dyDescent="0.25">
      <c r="A145" t="s">
        <v>109</v>
      </c>
      <c r="B145" t="s">
        <v>84</v>
      </c>
      <c r="C145">
        <v>2014</v>
      </c>
      <c r="D145" t="s">
        <v>10</v>
      </c>
      <c r="E145">
        <v>0.83153354000000002</v>
      </c>
      <c r="F145">
        <v>0.74117349200000004</v>
      </c>
    </row>
    <row r="146" spans="1:6" x14ac:dyDescent="0.25">
      <c r="A146" t="s">
        <v>109</v>
      </c>
      <c r="B146" t="s">
        <v>84</v>
      </c>
      <c r="C146">
        <v>2014</v>
      </c>
      <c r="D146" t="s">
        <v>10</v>
      </c>
      <c r="E146">
        <v>0.91584385300000004</v>
      </c>
      <c r="F146">
        <v>0.81776765299999998</v>
      </c>
    </row>
    <row r="147" spans="1:6" x14ac:dyDescent="0.25">
      <c r="A147" t="s">
        <v>109</v>
      </c>
      <c r="B147" t="s">
        <v>84</v>
      </c>
      <c r="C147">
        <v>2014</v>
      </c>
      <c r="D147" t="s">
        <v>37</v>
      </c>
      <c r="E147">
        <v>0.79317132800000001</v>
      </c>
      <c r="F147">
        <v>0.72605278299999998</v>
      </c>
    </row>
    <row r="148" spans="1:6" x14ac:dyDescent="0.25">
      <c r="A148" t="s">
        <v>109</v>
      </c>
      <c r="B148" t="s">
        <v>84</v>
      </c>
      <c r="C148">
        <v>2014</v>
      </c>
      <c r="D148" t="s">
        <v>10</v>
      </c>
      <c r="E148">
        <v>0.79709863400000003</v>
      </c>
      <c r="F148">
        <v>0.6954226</v>
      </c>
    </row>
    <row r="149" spans="1:6" x14ac:dyDescent="0.25">
      <c r="A149" t="s">
        <v>109</v>
      </c>
      <c r="B149" t="s">
        <v>84</v>
      </c>
      <c r="C149">
        <v>2014</v>
      </c>
      <c r="D149" t="s">
        <v>10</v>
      </c>
      <c r="E149">
        <v>0.85078097399999997</v>
      </c>
      <c r="F149">
        <v>0.73540380000000005</v>
      </c>
    </row>
    <row r="150" spans="1:6" x14ac:dyDescent="0.25">
      <c r="A150" t="s">
        <v>109</v>
      </c>
      <c r="B150" t="s">
        <v>84</v>
      </c>
      <c r="C150">
        <v>2014</v>
      </c>
      <c r="D150" t="s">
        <v>10</v>
      </c>
      <c r="E150">
        <v>0.91433431899999995</v>
      </c>
      <c r="F150">
        <v>0.853625458</v>
      </c>
    </row>
    <row r="151" spans="1:6" x14ac:dyDescent="0.25">
      <c r="A151" t="s">
        <v>109</v>
      </c>
      <c r="B151" t="s">
        <v>84</v>
      </c>
      <c r="C151">
        <v>2014</v>
      </c>
      <c r="D151" t="s">
        <v>10</v>
      </c>
      <c r="E151">
        <v>0.89463808</v>
      </c>
      <c r="F151">
        <v>0.78270761200000005</v>
      </c>
    </row>
    <row r="152" spans="1:6" x14ac:dyDescent="0.25">
      <c r="A152" t="s">
        <v>109</v>
      </c>
      <c r="B152" t="s">
        <v>92</v>
      </c>
      <c r="C152">
        <v>2015</v>
      </c>
      <c r="D152" t="s">
        <v>10</v>
      </c>
      <c r="E152">
        <v>0.78275726099999998</v>
      </c>
      <c r="F152">
        <v>0.68606565200000003</v>
      </c>
    </row>
    <row r="153" spans="1:6" x14ac:dyDescent="0.25">
      <c r="A153" t="s">
        <v>109</v>
      </c>
      <c r="B153" t="s">
        <v>92</v>
      </c>
      <c r="C153">
        <v>2015</v>
      </c>
      <c r="D153" t="s">
        <v>10</v>
      </c>
      <c r="E153">
        <v>0.57988510100000001</v>
      </c>
      <c r="F153">
        <v>0.44187048400000001</v>
      </c>
    </row>
    <row r="154" spans="1:6" x14ac:dyDescent="0.25">
      <c r="A154" t="s">
        <v>109</v>
      </c>
      <c r="B154" t="s">
        <v>92</v>
      </c>
      <c r="C154">
        <v>2015</v>
      </c>
      <c r="D154" t="s">
        <v>10</v>
      </c>
      <c r="E154">
        <v>0.86536184199999999</v>
      </c>
      <c r="F154">
        <v>0.76940925800000004</v>
      </c>
    </row>
    <row r="155" spans="1:6" x14ac:dyDescent="0.25">
      <c r="A155" t="s">
        <v>109</v>
      </c>
      <c r="B155" t="s">
        <v>92</v>
      </c>
      <c r="C155">
        <v>2014</v>
      </c>
      <c r="D155" t="s">
        <v>10</v>
      </c>
      <c r="E155">
        <v>0.699422934</v>
      </c>
      <c r="F155">
        <v>0.52375460500000004</v>
      </c>
    </row>
    <row r="156" spans="1:6" x14ac:dyDescent="0.25">
      <c r="A156" t="s">
        <v>109</v>
      </c>
      <c r="B156" t="s">
        <v>92</v>
      </c>
      <c r="C156">
        <v>2014</v>
      </c>
      <c r="D156" t="s">
        <v>10</v>
      </c>
      <c r="E156">
        <v>0.63820020200000005</v>
      </c>
      <c r="F156">
        <v>0.47113057400000002</v>
      </c>
    </row>
    <row r="157" spans="1:6" x14ac:dyDescent="0.25">
      <c r="A157" t="s">
        <v>109</v>
      </c>
      <c r="B157" t="s">
        <v>92</v>
      </c>
      <c r="C157">
        <v>2014</v>
      </c>
      <c r="D157" t="s">
        <v>10</v>
      </c>
      <c r="E157">
        <v>0.61806092300000004</v>
      </c>
      <c r="F157">
        <v>0.53037685999999995</v>
      </c>
    </row>
    <row r="158" spans="1:6" x14ac:dyDescent="0.25">
      <c r="A158" t="s">
        <v>109</v>
      </c>
      <c r="B158" t="s">
        <v>92</v>
      </c>
      <c r="C158">
        <v>2013</v>
      </c>
      <c r="D158" t="s">
        <v>10</v>
      </c>
      <c r="E158">
        <v>0.75212100199999998</v>
      </c>
      <c r="F158">
        <v>0.65436137699999997</v>
      </c>
    </row>
    <row r="159" spans="1:6" x14ac:dyDescent="0.25">
      <c r="A159" t="s">
        <v>109</v>
      </c>
      <c r="B159" t="s">
        <v>92</v>
      </c>
      <c r="C159">
        <v>2013</v>
      </c>
      <c r="D159" t="s">
        <v>10</v>
      </c>
      <c r="E159">
        <v>0.57485697199999997</v>
      </c>
      <c r="F159">
        <v>0.45536431799999999</v>
      </c>
    </row>
    <row r="160" spans="1:6" x14ac:dyDescent="0.25">
      <c r="A160" t="s">
        <v>109</v>
      </c>
      <c r="B160" t="s">
        <v>92</v>
      </c>
      <c r="C160">
        <v>2014</v>
      </c>
      <c r="D160" t="s">
        <v>10</v>
      </c>
      <c r="E160">
        <v>0.779623976</v>
      </c>
      <c r="F160">
        <v>0.70007061500000001</v>
      </c>
    </row>
    <row r="161" spans="1:6" x14ac:dyDescent="0.25">
      <c r="A161" t="s">
        <v>109</v>
      </c>
      <c r="B161" t="s">
        <v>16</v>
      </c>
      <c r="C161">
        <v>2012</v>
      </c>
      <c r="D161" t="s">
        <v>10</v>
      </c>
      <c r="E161">
        <v>0.93222282999999995</v>
      </c>
      <c r="F161">
        <v>0.85464240400000002</v>
      </c>
    </row>
    <row r="162" spans="1:6" x14ac:dyDescent="0.25">
      <c r="A162" t="s">
        <v>109</v>
      </c>
      <c r="B162" t="s">
        <v>16</v>
      </c>
      <c r="C162">
        <v>2012</v>
      </c>
      <c r="D162" t="s">
        <v>10</v>
      </c>
      <c r="E162">
        <v>0.97622295100000001</v>
      </c>
      <c r="F162">
        <v>0.89284208399999998</v>
      </c>
    </row>
    <row r="163" spans="1:6" x14ac:dyDescent="0.25">
      <c r="A163" t="s">
        <v>109</v>
      </c>
      <c r="B163" t="s">
        <v>16</v>
      </c>
      <c r="C163">
        <v>2012</v>
      </c>
      <c r="D163" t="s">
        <v>10</v>
      </c>
      <c r="E163">
        <v>0.921676995</v>
      </c>
      <c r="F163">
        <v>0.85404534300000001</v>
      </c>
    </row>
    <row r="164" spans="1:6" x14ac:dyDescent="0.25">
      <c r="A164" t="s">
        <v>109</v>
      </c>
      <c r="B164" t="s">
        <v>16</v>
      </c>
      <c r="C164">
        <v>2012</v>
      </c>
      <c r="D164" t="s">
        <v>10</v>
      </c>
      <c r="E164">
        <v>0.91818363400000003</v>
      </c>
      <c r="F164">
        <v>0.85090244400000004</v>
      </c>
    </row>
    <row r="165" spans="1:6" x14ac:dyDescent="0.25">
      <c r="A165" t="s">
        <v>109</v>
      </c>
      <c r="B165" t="s">
        <v>16</v>
      </c>
      <c r="C165">
        <v>2013</v>
      </c>
      <c r="D165" t="s">
        <v>10</v>
      </c>
      <c r="E165">
        <v>0.85822137099999996</v>
      </c>
      <c r="F165">
        <v>0.77380096499999995</v>
      </c>
    </row>
    <row r="166" spans="1:6" x14ac:dyDescent="0.25">
      <c r="A166" t="s">
        <v>109</v>
      </c>
      <c r="B166" t="s">
        <v>16</v>
      </c>
      <c r="C166">
        <v>2013</v>
      </c>
      <c r="D166" t="s">
        <v>10</v>
      </c>
      <c r="E166">
        <v>0.93280636299999997</v>
      </c>
      <c r="F166">
        <v>0.84831976399999998</v>
      </c>
    </row>
    <row r="167" spans="1:6" x14ac:dyDescent="0.25">
      <c r="A167" t="s">
        <v>109</v>
      </c>
      <c r="B167" t="s">
        <v>16</v>
      </c>
      <c r="C167">
        <v>2013</v>
      </c>
      <c r="D167" t="s">
        <v>10</v>
      </c>
      <c r="E167">
        <v>0.92999722299999998</v>
      </c>
      <c r="F167">
        <v>0.86587804099999999</v>
      </c>
    </row>
    <row r="168" spans="1:6" x14ac:dyDescent="0.25">
      <c r="A168" t="s">
        <v>109</v>
      </c>
      <c r="B168" t="s">
        <v>16</v>
      </c>
      <c r="C168">
        <v>2013</v>
      </c>
      <c r="D168" t="s">
        <v>10</v>
      </c>
      <c r="E168">
        <v>0.91030971999999999</v>
      </c>
      <c r="F168">
        <v>0.84123208199999999</v>
      </c>
    </row>
    <row r="169" spans="1:6" x14ac:dyDescent="0.25">
      <c r="A169" t="s">
        <v>109</v>
      </c>
      <c r="B169" t="s">
        <v>16</v>
      </c>
      <c r="C169">
        <v>2014</v>
      </c>
      <c r="D169" t="s">
        <v>10</v>
      </c>
      <c r="E169">
        <v>0.92857320200000004</v>
      </c>
      <c r="F169">
        <v>0.86662091500000005</v>
      </c>
    </row>
    <row r="170" spans="1:6" x14ac:dyDescent="0.25">
      <c r="A170" t="s">
        <v>109</v>
      </c>
      <c r="B170" t="s">
        <v>16</v>
      </c>
      <c r="C170">
        <v>2014</v>
      </c>
      <c r="D170" t="s">
        <v>10</v>
      </c>
      <c r="E170">
        <v>0.92577476999999997</v>
      </c>
      <c r="F170">
        <v>0.85377479599999995</v>
      </c>
    </row>
    <row r="171" spans="1:6" x14ac:dyDescent="0.25">
      <c r="A171" t="s">
        <v>109</v>
      </c>
      <c r="B171" t="s">
        <v>16</v>
      </c>
      <c r="C171">
        <v>2014</v>
      </c>
      <c r="D171" t="s">
        <v>10</v>
      </c>
      <c r="E171">
        <v>0.91205170300000005</v>
      </c>
      <c r="F171">
        <v>0.84400666800000002</v>
      </c>
    </row>
    <row r="172" spans="1:6" x14ac:dyDescent="0.25">
      <c r="A172" t="s">
        <v>109</v>
      </c>
      <c r="B172" t="s">
        <v>16</v>
      </c>
      <c r="C172">
        <v>2014</v>
      </c>
      <c r="D172" t="s">
        <v>10</v>
      </c>
      <c r="E172">
        <v>0.91188625499999998</v>
      </c>
      <c r="F172">
        <v>0.838902747</v>
      </c>
    </row>
    <row r="173" spans="1:6" x14ac:dyDescent="0.25">
      <c r="A173" t="s">
        <v>109</v>
      </c>
      <c r="B173" t="s">
        <v>78</v>
      </c>
      <c r="C173">
        <v>2013</v>
      </c>
      <c r="D173" t="s">
        <v>10</v>
      </c>
      <c r="E173">
        <v>0.94437532499999999</v>
      </c>
      <c r="F173">
        <v>0.91126564799999998</v>
      </c>
    </row>
    <row r="174" spans="1:6" x14ac:dyDescent="0.25">
      <c r="A174" t="s">
        <v>109</v>
      </c>
      <c r="B174" t="s">
        <v>78</v>
      </c>
      <c r="C174">
        <v>2013</v>
      </c>
      <c r="D174" t="s">
        <v>10</v>
      </c>
      <c r="E174">
        <v>0.92335813</v>
      </c>
      <c r="F174">
        <v>0.79405549499999994</v>
      </c>
    </row>
    <row r="175" spans="1:6" x14ac:dyDescent="0.25">
      <c r="A175" t="s">
        <v>109</v>
      </c>
      <c r="B175" t="s">
        <v>78</v>
      </c>
      <c r="C175">
        <v>2013</v>
      </c>
      <c r="D175" t="s">
        <v>10</v>
      </c>
      <c r="E175">
        <v>0.77143100899999995</v>
      </c>
      <c r="F175">
        <v>0.684019457</v>
      </c>
    </row>
    <row r="176" spans="1:6" x14ac:dyDescent="0.25">
      <c r="A176" t="s">
        <v>109</v>
      </c>
      <c r="B176" t="s">
        <v>78</v>
      </c>
      <c r="C176">
        <v>2013</v>
      </c>
      <c r="D176" t="s">
        <v>10</v>
      </c>
      <c r="E176">
        <v>0.97606740700000005</v>
      </c>
      <c r="F176">
        <v>0.932520927</v>
      </c>
    </row>
    <row r="177" spans="1:6" x14ac:dyDescent="0.25">
      <c r="A177" t="s">
        <v>109</v>
      </c>
      <c r="B177" t="s">
        <v>78</v>
      </c>
      <c r="C177">
        <v>2013</v>
      </c>
      <c r="D177" t="s">
        <v>10</v>
      </c>
      <c r="E177">
        <v>0.95008683500000002</v>
      </c>
      <c r="F177">
        <v>0.89768975600000001</v>
      </c>
    </row>
    <row r="178" spans="1:6" x14ac:dyDescent="0.25">
      <c r="A178" t="s">
        <v>109</v>
      </c>
      <c r="B178" t="s">
        <v>78</v>
      </c>
      <c r="C178">
        <v>2013</v>
      </c>
      <c r="D178" t="s">
        <v>10</v>
      </c>
      <c r="E178">
        <v>0.97460476600000001</v>
      </c>
      <c r="F178">
        <v>0.89428187199999998</v>
      </c>
    </row>
    <row r="179" spans="1:6" x14ac:dyDescent="0.25">
      <c r="A179" t="s">
        <v>109</v>
      </c>
      <c r="B179" t="s">
        <v>78</v>
      </c>
      <c r="C179">
        <v>2013</v>
      </c>
      <c r="D179" t="s">
        <v>10</v>
      </c>
      <c r="E179">
        <v>0.97393911200000005</v>
      </c>
      <c r="F179">
        <v>0.90627334400000004</v>
      </c>
    </row>
    <row r="180" spans="1:6" x14ac:dyDescent="0.25">
      <c r="A180" t="s">
        <v>109</v>
      </c>
      <c r="B180" t="s">
        <v>78</v>
      </c>
      <c r="C180">
        <v>2013</v>
      </c>
      <c r="D180" t="s">
        <v>10</v>
      </c>
      <c r="E180">
        <v>0.89455975300000001</v>
      </c>
      <c r="F180">
        <v>0.752944736</v>
      </c>
    </row>
    <row r="181" spans="1:6" x14ac:dyDescent="0.25">
      <c r="A181" t="s">
        <v>109</v>
      </c>
      <c r="B181" t="s">
        <v>78</v>
      </c>
      <c r="C181">
        <v>2013</v>
      </c>
      <c r="D181" t="s">
        <v>10</v>
      </c>
      <c r="E181">
        <v>0.95018215399999995</v>
      </c>
      <c r="F181">
        <v>0.90614815199999998</v>
      </c>
    </row>
    <row r="182" spans="1:6" x14ac:dyDescent="0.25">
      <c r="A182" t="s">
        <v>109</v>
      </c>
      <c r="B182" t="s">
        <v>78</v>
      </c>
      <c r="C182">
        <v>2013</v>
      </c>
      <c r="D182" t="s">
        <v>10</v>
      </c>
      <c r="E182">
        <v>0.94573006000000004</v>
      </c>
      <c r="F182">
        <v>0.86205407700000003</v>
      </c>
    </row>
    <row r="183" spans="1:6" x14ac:dyDescent="0.25">
      <c r="A183" t="s">
        <v>109</v>
      </c>
      <c r="B183" t="s">
        <v>78</v>
      </c>
      <c r="C183">
        <v>2013</v>
      </c>
      <c r="D183" t="s">
        <v>10</v>
      </c>
      <c r="E183">
        <v>0.97834986800000001</v>
      </c>
      <c r="F183">
        <v>0.88096051799999997</v>
      </c>
    </row>
    <row r="184" spans="1:6" x14ac:dyDescent="0.25">
      <c r="A184" t="s">
        <v>109</v>
      </c>
      <c r="B184" t="s">
        <v>78</v>
      </c>
      <c r="C184">
        <v>2013</v>
      </c>
      <c r="D184" t="s">
        <v>10</v>
      </c>
      <c r="E184">
        <v>0.94226484200000005</v>
      </c>
      <c r="F184">
        <v>0.89700342200000005</v>
      </c>
    </row>
    <row r="185" spans="1:6" x14ac:dyDescent="0.25">
      <c r="A185" t="s">
        <v>109</v>
      </c>
      <c r="B185" t="s">
        <v>78</v>
      </c>
      <c r="C185">
        <v>2013</v>
      </c>
      <c r="D185" t="s">
        <v>10</v>
      </c>
      <c r="E185">
        <v>0.96758478599999997</v>
      </c>
      <c r="F185">
        <v>0.89073675299999999</v>
      </c>
    </row>
    <row r="186" spans="1:6" x14ac:dyDescent="0.25">
      <c r="A186" t="s">
        <v>109</v>
      </c>
      <c r="B186" t="s">
        <v>78</v>
      </c>
      <c r="C186">
        <v>2013</v>
      </c>
      <c r="D186" t="s">
        <v>10</v>
      </c>
      <c r="E186">
        <v>0.98470624799999995</v>
      </c>
      <c r="F186">
        <v>0.95018257399999995</v>
      </c>
    </row>
    <row r="187" spans="1:6" x14ac:dyDescent="0.25">
      <c r="A187" t="s">
        <v>109</v>
      </c>
      <c r="B187" t="s">
        <v>78</v>
      </c>
      <c r="C187">
        <v>2013</v>
      </c>
      <c r="D187" t="s">
        <v>10</v>
      </c>
      <c r="E187">
        <v>0.98400826399999997</v>
      </c>
      <c r="F187">
        <v>0.91790711400000002</v>
      </c>
    </row>
    <row r="188" spans="1:6" x14ac:dyDescent="0.25">
      <c r="A188" t="s">
        <v>109</v>
      </c>
      <c r="B188" t="s">
        <v>78</v>
      </c>
      <c r="C188">
        <v>2013</v>
      </c>
      <c r="D188" t="s">
        <v>10</v>
      </c>
      <c r="E188">
        <v>0.74652531799999999</v>
      </c>
      <c r="F188">
        <v>0.67689557</v>
      </c>
    </row>
    <row r="189" spans="1:6" x14ac:dyDescent="0.25">
      <c r="A189" t="s">
        <v>109</v>
      </c>
      <c r="B189" t="s">
        <v>78</v>
      </c>
      <c r="C189">
        <v>2015</v>
      </c>
      <c r="D189" t="s">
        <v>10</v>
      </c>
      <c r="E189">
        <v>0.92283603599999997</v>
      </c>
      <c r="F189">
        <v>0.847028593</v>
      </c>
    </row>
    <row r="190" spans="1:6" x14ac:dyDescent="0.25">
      <c r="A190" t="s">
        <v>109</v>
      </c>
      <c r="B190" t="s">
        <v>78</v>
      </c>
      <c r="C190">
        <v>2015</v>
      </c>
      <c r="D190" t="s">
        <v>10</v>
      </c>
      <c r="E190">
        <v>0.97737812899999998</v>
      </c>
      <c r="F190">
        <v>0.94195232399999995</v>
      </c>
    </row>
    <row r="191" spans="1:6" x14ac:dyDescent="0.25">
      <c r="A191" t="s">
        <v>109</v>
      </c>
      <c r="B191" t="s">
        <v>32</v>
      </c>
      <c r="C191">
        <v>2013</v>
      </c>
      <c r="D191" t="s">
        <v>10</v>
      </c>
      <c r="E191">
        <v>0.84632717800000001</v>
      </c>
      <c r="F191">
        <v>0.76111884699999999</v>
      </c>
    </row>
    <row r="192" spans="1:6" x14ac:dyDescent="0.25">
      <c r="A192" t="s">
        <v>109</v>
      </c>
      <c r="B192" t="s">
        <v>32</v>
      </c>
      <c r="C192">
        <v>2013</v>
      </c>
      <c r="D192" t="s">
        <v>10</v>
      </c>
      <c r="E192">
        <v>0.77454503699999999</v>
      </c>
      <c r="F192">
        <v>0.71588080399999998</v>
      </c>
    </row>
    <row r="193" spans="1:6" x14ac:dyDescent="0.25">
      <c r="A193" t="s">
        <v>109</v>
      </c>
      <c r="B193" t="s">
        <v>32</v>
      </c>
      <c r="C193">
        <v>2013</v>
      </c>
      <c r="D193" t="s">
        <v>10</v>
      </c>
      <c r="E193">
        <v>0.84661636100000004</v>
      </c>
      <c r="F193">
        <v>0.79533490100000004</v>
      </c>
    </row>
    <row r="194" spans="1:6" x14ac:dyDescent="0.25">
      <c r="A194" t="s">
        <v>109</v>
      </c>
      <c r="B194" t="s">
        <v>32</v>
      </c>
      <c r="C194">
        <v>2013</v>
      </c>
      <c r="D194" t="s">
        <v>10</v>
      </c>
      <c r="E194">
        <v>0.85082121300000002</v>
      </c>
      <c r="F194">
        <v>0.80169948400000002</v>
      </c>
    </row>
    <row r="195" spans="1:6" x14ac:dyDescent="0.25">
      <c r="A195" t="s">
        <v>109</v>
      </c>
      <c r="B195" t="s">
        <v>32</v>
      </c>
      <c r="C195">
        <v>2013</v>
      </c>
      <c r="D195" t="s">
        <v>10</v>
      </c>
      <c r="E195">
        <v>0.91148350199999995</v>
      </c>
      <c r="F195">
        <v>0.83624671500000003</v>
      </c>
    </row>
    <row r="196" spans="1:6" x14ac:dyDescent="0.25">
      <c r="A196" t="s">
        <v>109</v>
      </c>
      <c r="B196" t="s">
        <v>32</v>
      </c>
      <c r="C196">
        <v>2013</v>
      </c>
      <c r="D196" t="s">
        <v>10</v>
      </c>
      <c r="E196">
        <v>0.84639499200000001</v>
      </c>
      <c r="F196">
        <v>0.73515814599999996</v>
      </c>
    </row>
    <row r="197" spans="1:6" x14ac:dyDescent="0.25">
      <c r="A197" t="s">
        <v>109</v>
      </c>
      <c r="B197" t="s">
        <v>32</v>
      </c>
      <c r="C197">
        <v>2013</v>
      </c>
      <c r="D197" t="s">
        <v>10</v>
      </c>
      <c r="E197">
        <v>0.859527233</v>
      </c>
      <c r="F197">
        <v>0.74303965199999999</v>
      </c>
    </row>
    <row r="198" spans="1:6" x14ac:dyDescent="0.25">
      <c r="A198" t="s">
        <v>109</v>
      </c>
      <c r="B198" t="s">
        <v>32</v>
      </c>
      <c r="C198">
        <v>2013</v>
      </c>
      <c r="D198" t="s">
        <v>10</v>
      </c>
      <c r="E198">
        <v>0.86531272199999998</v>
      </c>
      <c r="F198">
        <v>0.77073776500000002</v>
      </c>
    </row>
    <row r="199" spans="1:6" x14ac:dyDescent="0.25">
      <c r="A199" t="s">
        <v>109</v>
      </c>
      <c r="B199" t="s">
        <v>32</v>
      </c>
      <c r="C199">
        <v>2014</v>
      </c>
      <c r="D199" t="s">
        <v>10</v>
      </c>
      <c r="E199">
        <v>0.91767911899999999</v>
      </c>
      <c r="F199">
        <v>0.82706308399999995</v>
      </c>
    </row>
    <row r="200" spans="1:6" x14ac:dyDescent="0.25">
      <c r="A200" t="s">
        <v>109</v>
      </c>
      <c r="B200" t="s">
        <v>32</v>
      </c>
      <c r="C200">
        <v>2014</v>
      </c>
      <c r="D200" t="s">
        <v>10</v>
      </c>
      <c r="E200">
        <v>0.83016120299999996</v>
      </c>
      <c r="F200">
        <v>0.77105389599999996</v>
      </c>
    </row>
    <row r="201" spans="1:6" x14ac:dyDescent="0.25">
      <c r="A201" t="s">
        <v>109</v>
      </c>
      <c r="B201" t="s">
        <v>32</v>
      </c>
      <c r="C201">
        <v>2014</v>
      </c>
      <c r="D201" t="s">
        <v>10</v>
      </c>
      <c r="E201">
        <v>0.905481914</v>
      </c>
      <c r="F201">
        <v>0.82734265600000001</v>
      </c>
    </row>
    <row r="202" spans="1:6" x14ac:dyDescent="0.25">
      <c r="A202" t="s">
        <v>109</v>
      </c>
      <c r="B202" t="s">
        <v>32</v>
      </c>
      <c r="C202">
        <v>2014</v>
      </c>
      <c r="D202" t="s">
        <v>10</v>
      </c>
      <c r="E202">
        <v>0.85358980200000001</v>
      </c>
      <c r="F202">
        <v>0.79732157699999995</v>
      </c>
    </row>
    <row r="203" spans="1:6" x14ac:dyDescent="0.25">
      <c r="A203" t="s">
        <v>109</v>
      </c>
      <c r="B203" t="s">
        <v>32</v>
      </c>
      <c r="C203">
        <v>2014</v>
      </c>
      <c r="D203" t="s">
        <v>10</v>
      </c>
      <c r="E203">
        <v>0.88728279300000001</v>
      </c>
      <c r="F203">
        <v>0.81120257799999995</v>
      </c>
    </row>
    <row r="204" spans="1:6" x14ac:dyDescent="0.25">
      <c r="A204" t="s">
        <v>109</v>
      </c>
      <c r="B204" t="s">
        <v>32</v>
      </c>
      <c r="C204">
        <v>2014</v>
      </c>
      <c r="D204" t="s">
        <v>10</v>
      </c>
      <c r="E204">
        <v>0.82566317700000003</v>
      </c>
      <c r="F204">
        <v>0.75321041399999999</v>
      </c>
    </row>
    <row r="205" spans="1:6" x14ac:dyDescent="0.25">
      <c r="A205" t="s">
        <v>109</v>
      </c>
      <c r="B205" t="s">
        <v>32</v>
      </c>
      <c r="C205">
        <v>2014</v>
      </c>
      <c r="D205" t="s">
        <v>10</v>
      </c>
      <c r="E205">
        <v>0.91421548399999997</v>
      </c>
      <c r="F205">
        <v>0.82726636899999995</v>
      </c>
    </row>
    <row r="206" spans="1:6" x14ac:dyDescent="0.25">
      <c r="A206" t="s">
        <v>109</v>
      </c>
      <c r="B206" t="s">
        <v>32</v>
      </c>
      <c r="C206">
        <v>2014</v>
      </c>
      <c r="D206" t="s">
        <v>10</v>
      </c>
      <c r="E206">
        <v>0.87545818900000005</v>
      </c>
      <c r="F206">
        <v>0.80941289500000002</v>
      </c>
    </row>
    <row r="207" spans="1:6" x14ac:dyDescent="0.25">
      <c r="A207" t="s">
        <v>109</v>
      </c>
      <c r="B207" t="s">
        <v>32</v>
      </c>
      <c r="C207">
        <v>2014</v>
      </c>
      <c r="D207" t="s">
        <v>10</v>
      </c>
      <c r="E207">
        <v>0.80196524899999999</v>
      </c>
      <c r="F207">
        <v>0.75407463799999996</v>
      </c>
    </row>
    <row r="208" spans="1:6" x14ac:dyDescent="0.25">
      <c r="A208" t="s">
        <v>109</v>
      </c>
      <c r="B208" t="s">
        <v>32</v>
      </c>
      <c r="C208">
        <v>2014</v>
      </c>
      <c r="D208" t="s">
        <v>10</v>
      </c>
      <c r="E208">
        <v>0.89372273199999996</v>
      </c>
      <c r="F208">
        <v>0.81894917700000003</v>
      </c>
    </row>
    <row r="209" spans="1:6" x14ac:dyDescent="0.25">
      <c r="A209" t="s">
        <v>109</v>
      </c>
      <c r="B209" t="s">
        <v>32</v>
      </c>
      <c r="C209">
        <v>2014</v>
      </c>
      <c r="D209" t="s">
        <v>10</v>
      </c>
      <c r="E209">
        <v>0.89387825600000004</v>
      </c>
      <c r="F209">
        <v>0.81418259699999995</v>
      </c>
    </row>
    <row r="210" spans="1:6" x14ac:dyDescent="0.25">
      <c r="A210" t="s">
        <v>109</v>
      </c>
      <c r="B210" t="s">
        <v>32</v>
      </c>
      <c r="C210">
        <v>2014</v>
      </c>
      <c r="D210" t="s">
        <v>10</v>
      </c>
      <c r="E210">
        <v>0.84977693399999998</v>
      </c>
      <c r="F210">
        <v>0.80267845400000004</v>
      </c>
    </row>
    <row r="211" spans="1:6" x14ac:dyDescent="0.25">
      <c r="A211" t="s">
        <v>109</v>
      </c>
      <c r="B211" t="s">
        <v>32</v>
      </c>
      <c r="C211">
        <v>2014</v>
      </c>
      <c r="D211" t="s">
        <v>10</v>
      </c>
      <c r="E211">
        <v>0.85819595000000004</v>
      </c>
      <c r="F211">
        <v>0.77536413500000001</v>
      </c>
    </row>
    <row r="212" spans="1:6" x14ac:dyDescent="0.25">
      <c r="A212" t="s">
        <v>109</v>
      </c>
      <c r="B212" t="s">
        <v>32</v>
      </c>
      <c r="C212">
        <v>2015</v>
      </c>
      <c r="D212" t="s">
        <v>10</v>
      </c>
      <c r="E212">
        <v>0.92710281100000003</v>
      </c>
      <c r="F212">
        <v>0.81954674400000005</v>
      </c>
    </row>
    <row r="213" spans="1:6" x14ac:dyDescent="0.25">
      <c r="A213" t="s">
        <v>109</v>
      </c>
      <c r="B213" t="s">
        <v>32</v>
      </c>
      <c r="C213">
        <v>2015</v>
      </c>
      <c r="D213" t="s">
        <v>10</v>
      </c>
      <c r="E213">
        <v>0.90356182900000004</v>
      </c>
      <c r="F213">
        <v>0.82450076100000003</v>
      </c>
    </row>
    <row r="214" spans="1:6" x14ac:dyDescent="0.25">
      <c r="A214" t="s">
        <v>109</v>
      </c>
      <c r="B214" t="s">
        <v>32</v>
      </c>
      <c r="C214">
        <v>2015</v>
      </c>
      <c r="D214" t="s">
        <v>10</v>
      </c>
      <c r="E214">
        <v>0.89006960999999996</v>
      </c>
      <c r="F214">
        <v>0.84747687400000005</v>
      </c>
    </row>
    <row r="215" spans="1:6" x14ac:dyDescent="0.25">
      <c r="A215" t="s">
        <v>109</v>
      </c>
      <c r="B215" t="s">
        <v>32</v>
      </c>
      <c r="C215">
        <v>2015</v>
      </c>
      <c r="D215" t="s">
        <v>10</v>
      </c>
      <c r="E215">
        <v>0.97950090400000001</v>
      </c>
      <c r="F215">
        <v>0.94308799799999998</v>
      </c>
    </row>
    <row r="216" spans="1:6" x14ac:dyDescent="0.25">
      <c r="A216" t="s">
        <v>109</v>
      </c>
      <c r="B216" t="s">
        <v>32</v>
      </c>
      <c r="C216">
        <v>2015</v>
      </c>
      <c r="D216" t="s">
        <v>10</v>
      </c>
      <c r="E216">
        <v>0.74922718700000002</v>
      </c>
      <c r="F216">
        <v>0.66925633699999998</v>
      </c>
    </row>
    <row r="217" spans="1:6" x14ac:dyDescent="0.25">
      <c r="A217" t="s">
        <v>109</v>
      </c>
      <c r="B217" t="s">
        <v>32</v>
      </c>
      <c r="C217">
        <v>2013</v>
      </c>
      <c r="D217" t="s">
        <v>10</v>
      </c>
      <c r="E217">
        <v>0.93158578199999997</v>
      </c>
      <c r="F217">
        <v>0.82529467999999995</v>
      </c>
    </row>
    <row r="218" spans="1:6" x14ac:dyDescent="0.25">
      <c r="A218" t="s">
        <v>109</v>
      </c>
      <c r="B218" t="s">
        <v>32</v>
      </c>
      <c r="C218">
        <v>2013</v>
      </c>
      <c r="D218" t="s">
        <v>10</v>
      </c>
      <c r="E218">
        <v>0.82621802300000002</v>
      </c>
      <c r="F218">
        <v>0.76007974599999995</v>
      </c>
    </row>
    <row r="219" spans="1:6" x14ac:dyDescent="0.25">
      <c r="A219" t="s">
        <v>109</v>
      </c>
      <c r="B219" t="s">
        <v>42</v>
      </c>
      <c r="C219">
        <v>2013</v>
      </c>
      <c r="D219" t="s">
        <v>37</v>
      </c>
      <c r="E219">
        <v>0.84727438300000002</v>
      </c>
      <c r="F219">
        <v>0.771374381</v>
      </c>
    </row>
    <row r="220" spans="1:6" x14ac:dyDescent="0.25">
      <c r="A220" t="s">
        <v>109</v>
      </c>
      <c r="B220" t="s">
        <v>42</v>
      </c>
      <c r="C220">
        <v>2013</v>
      </c>
      <c r="D220" t="s">
        <v>10</v>
      </c>
      <c r="E220">
        <v>0.70941723000000001</v>
      </c>
      <c r="F220">
        <v>0.64261635100000003</v>
      </c>
    </row>
    <row r="221" spans="1:6" x14ac:dyDescent="0.25">
      <c r="A221" t="s">
        <v>109</v>
      </c>
      <c r="B221" t="s">
        <v>42</v>
      </c>
      <c r="C221">
        <v>2013</v>
      </c>
      <c r="D221" t="s">
        <v>37</v>
      </c>
      <c r="E221">
        <v>0.85811186699999997</v>
      </c>
      <c r="F221">
        <v>0.78861706099999995</v>
      </c>
    </row>
    <row r="222" spans="1:6" x14ac:dyDescent="0.25">
      <c r="A222" t="s">
        <v>109</v>
      </c>
      <c r="B222" t="s">
        <v>42</v>
      </c>
      <c r="C222">
        <v>2013</v>
      </c>
      <c r="D222" t="s">
        <v>10</v>
      </c>
      <c r="E222">
        <v>0.77808695800000005</v>
      </c>
      <c r="F222">
        <v>0.70618935400000005</v>
      </c>
    </row>
    <row r="223" spans="1:6" x14ac:dyDescent="0.25">
      <c r="A223" t="s">
        <v>109</v>
      </c>
      <c r="B223" t="s">
        <v>42</v>
      </c>
      <c r="C223">
        <v>2013</v>
      </c>
      <c r="D223" t="s">
        <v>37</v>
      </c>
      <c r="E223">
        <v>0.95289557300000005</v>
      </c>
      <c r="F223">
        <v>0.88673265800000001</v>
      </c>
    </row>
    <row r="224" spans="1:6" x14ac:dyDescent="0.25">
      <c r="A224" t="s">
        <v>109</v>
      </c>
      <c r="B224" t="s">
        <v>42</v>
      </c>
      <c r="C224">
        <v>2013</v>
      </c>
      <c r="D224" t="s">
        <v>10</v>
      </c>
      <c r="E224">
        <v>0.93662438000000003</v>
      </c>
      <c r="F224">
        <v>0.85480992</v>
      </c>
    </row>
    <row r="225" spans="1:6" x14ac:dyDescent="0.25">
      <c r="A225" t="s">
        <v>109</v>
      </c>
      <c r="B225" t="s">
        <v>43</v>
      </c>
      <c r="C225">
        <v>2014</v>
      </c>
      <c r="D225" t="s">
        <v>10</v>
      </c>
      <c r="E225">
        <v>0.98985549399999995</v>
      </c>
      <c r="F225">
        <v>0.89516789200000002</v>
      </c>
    </row>
    <row r="226" spans="1:6" x14ac:dyDescent="0.25">
      <c r="A226" t="s">
        <v>109</v>
      </c>
      <c r="B226" t="s">
        <v>43</v>
      </c>
      <c r="C226">
        <v>2014</v>
      </c>
      <c r="D226" t="s">
        <v>10</v>
      </c>
      <c r="E226">
        <v>0.958551669</v>
      </c>
      <c r="F226">
        <v>0.879122599</v>
      </c>
    </row>
    <row r="227" spans="1:6" x14ac:dyDescent="0.25">
      <c r="A227" t="s">
        <v>109</v>
      </c>
      <c r="B227" t="s">
        <v>43</v>
      </c>
      <c r="C227">
        <v>2014</v>
      </c>
      <c r="D227" t="s">
        <v>10</v>
      </c>
      <c r="E227">
        <v>0.65836689999999998</v>
      </c>
      <c r="F227">
        <v>0.533510072</v>
      </c>
    </row>
    <row r="228" spans="1:6" x14ac:dyDescent="0.25">
      <c r="A228" t="s">
        <v>109</v>
      </c>
      <c r="B228" t="s">
        <v>43</v>
      </c>
      <c r="C228">
        <v>2014</v>
      </c>
      <c r="D228" t="s">
        <v>10</v>
      </c>
      <c r="E228">
        <v>0.88882869600000003</v>
      </c>
      <c r="F228">
        <v>0.78887680400000004</v>
      </c>
    </row>
    <row r="229" spans="1:6" x14ac:dyDescent="0.25">
      <c r="A229" t="s">
        <v>109</v>
      </c>
      <c r="B229" t="s">
        <v>43</v>
      </c>
      <c r="C229">
        <v>2014</v>
      </c>
      <c r="D229" t="s">
        <v>10</v>
      </c>
      <c r="E229">
        <v>0.67238465999999997</v>
      </c>
      <c r="F229">
        <v>0.57429153099999997</v>
      </c>
    </row>
    <row r="230" spans="1:6" x14ac:dyDescent="0.25">
      <c r="A230" t="s">
        <v>109</v>
      </c>
      <c r="B230" t="s">
        <v>43</v>
      </c>
      <c r="C230">
        <v>2014</v>
      </c>
      <c r="D230" t="s">
        <v>10</v>
      </c>
      <c r="E230">
        <v>0.83120569300000002</v>
      </c>
      <c r="F230">
        <v>0.74477205999999996</v>
      </c>
    </row>
    <row r="231" spans="1:6" x14ac:dyDescent="0.25">
      <c r="A231" t="s">
        <v>109</v>
      </c>
      <c r="B231" t="s">
        <v>43</v>
      </c>
      <c r="C231">
        <v>2014</v>
      </c>
      <c r="D231" t="s">
        <v>10</v>
      </c>
      <c r="E231">
        <v>0.938378143</v>
      </c>
      <c r="F231">
        <v>0.74306701600000002</v>
      </c>
    </row>
    <row r="232" spans="1:6" x14ac:dyDescent="0.25">
      <c r="A232" t="s">
        <v>109</v>
      </c>
      <c r="B232" t="s">
        <v>51</v>
      </c>
      <c r="C232">
        <v>2014</v>
      </c>
      <c r="D232" t="s">
        <v>10</v>
      </c>
      <c r="E232">
        <v>0.86986852000000003</v>
      </c>
      <c r="F232">
        <v>0.72036384799999997</v>
      </c>
    </row>
    <row r="233" spans="1:6" x14ac:dyDescent="0.25">
      <c r="A233" t="s">
        <v>109</v>
      </c>
      <c r="B233" t="s">
        <v>51</v>
      </c>
      <c r="C233">
        <v>2014</v>
      </c>
      <c r="D233" t="s">
        <v>10</v>
      </c>
      <c r="E233">
        <v>0.90000668900000003</v>
      </c>
      <c r="F233">
        <v>0.80478882200000001</v>
      </c>
    </row>
    <row r="234" spans="1:6" x14ac:dyDescent="0.25">
      <c r="A234" t="s">
        <v>109</v>
      </c>
      <c r="B234" t="s">
        <v>51</v>
      </c>
      <c r="C234">
        <v>2014</v>
      </c>
      <c r="D234" t="s">
        <v>10</v>
      </c>
      <c r="E234">
        <v>0.87285796400000004</v>
      </c>
      <c r="F234">
        <v>0.77023071799999998</v>
      </c>
    </row>
    <row r="235" spans="1:6" x14ac:dyDescent="0.25">
      <c r="A235" t="s">
        <v>109</v>
      </c>
      <c r="B235" t="s">
        <v>51</v>
      </c>
      <c r="C235">
        <v>2014</v>
      </c>
      <c r="D235" t="s">
        <v>10</v>
      </c>
      <c r="E235">
        <v>0.82479802800000002</v>
      </c>
      <c r="F235">
        <v>0.73001107799999998</v>
      </c>
    </row>
    <row r="236" spans="1:6" x14ac:dyDescent="0.25">
      <c r="A236" t="s">
        <v>109</v>
      </c>
      <c r="B236" t="s">
        <v>51</v>
      </c>
      <c r="C236">
        <v>2014</v>
      </c>
      <c r="D236" t="s">
        <v>10</v>
      </c>
      <c r="E236">
        <v>0.79159837600000005</v>
      </c>
      <c r="F236">
        <v>0.71536628300000005</v>
      </c>
    </row>
    <row r="237" spans="1:6" x14ac:dyDescent="0.25">
      <c r="A237" t="s">
        <v>109</v>
      </c>
      <c r="B237" t="s">
        <v>51</v>
      </c>
      <c r="C237">
        <v>2012</v>
      </c>
      <c r="D237" t="s">
        <v>10</v>
      </c>
      <c r="E237">
        <v>0.78607837199999997</v>
      </c>
      <c r="F237">
        <v>0.70098403099999995</v>
      </c>
    </row>
    <row r="238" spans="1:6" x14ac:dyDescent="0.25">
      <c r="A238" t="s">
        <v>109</v>
      </c>
      <c r="B238" t="s">
        <v>51</v>
      </c>
      <c r="C238">
        <v>2012</v>
      </c>
      <c r="D238" t="s">
        <v>10</v>
      </c>
      <c r="E238">
        <v>0.85677344799999999</v>
      </c>
      <c r="F238">
        <v>0.76037006100000004</v>
      </c>
    </row>
    <row r="239" spans="1:6" x14ac:dyDescent="0.25">
      <c r="A239" t="s">
        <v>109</v>
      </c>
      <c r="B239" t="s">
        <v>61</v>
      </c>
      <c r="C239">
        <v>2012</v>
      </c>
      <c r="D239" t="s">
        <v>37</v>
      </c>
      <c r="E239">
        <v>0.98862315700000003</v>
      </c>
      <c r="F239">
        <v>0.91103702499999994</v>
      </c>
    </row>
    <row r="240" spans="1:6" x14ac:dyDescent="0.25">
      <c r="A240" t="s">
        <v>124</v>
      </c>
      <c r="B240" t="s">
        <v>110</v>
      </c>
      <c r="C240">
        <v>2017</v>
      </c>
      <c r="D240" t="s">
        <v>122</v>
      </c>
      <c r="E240">
        <v>0.92713262299999999</v>
      </c>
      <c r="F240">
        <v>0.87120636299999998</v>
      </c>
    </row>
    <row r="241" spans="1:6" x14ac:dyDescent="0.25">
      <c r="A241" t="s">
        <v>124</v>
      </c>
      <c r="B241" t="s">
        <v>110</v>
      </c>
      <c r="C241">
        <v>2017</v>
      </c>
      <c r="D241" t="s">
        <v>122</v>
      </c>
      <c r="E241">
        <v>0.87816741799999998</v>
      </c>
      <c r="F241">
        <v>0.77985075100000001</v>
      </c>
    </row>
    <row r="242" spans="1:6" x14ac:dyDescent="0.25">
      <c r="A242" t="s">
        <v>124</v>
      </c>
      <c r="B242" t="s">
        <v>110</v>
      </c>
      <c r="C242">
        <v>2017</v>
      </c>
      <c r="D242" t="s">
        <v>122</v>
      </c>
      <c r="E242">
        <v>0.62823092999999997</v>
      </c>
      <c r="F242">
        <v>0.58394041100000005</v>
      </c>
    </row>
    <row r="243" spans="1:6" x14ac:dyDescent="0.25">
      <c r="A243" t="s">
        <v>124</v>
      </c>
      <c r="B243" t="s">
        <v>110</v>
      </c>
      <c r="C243">
        <v>2017</v>
      </c>
      <c r="D243" t="s">
        <v>122</v>
      </c>
      <c r="E243">
        <v>0.196392657</v>
      </c>
      <c r="F243">
        <v>0.16936097999999999</v>
      </c>
    </row>
    <row r="244" spans="1:6" x14ac:dyDescent="0.25">
      <c r="A244" t="s">
        <v>124</v>
      </c>
      <c r="B244" t="s">
        <v>110</v>
      </c>
      <c r="C244">
        <v>2017</v>
      </c>
      <c r="D244" t="s">
        <v>122</v>
      </c>
      <c r="E244">
        <v>0.87619930400000001</v>
      </c>
      <c r="F244">
        <v>0.78911428699999997</v>
      </c>
    </row>
    <row r="245" spans="1:6" x14ac:dyDescent="0.25">
      <c r="A245" t="s">
        <v>124</v>
      </c>
      <c r="B245" t="s">
        <v>110</v>
      </c>
      <c r="C245">
        <v>2017</v>
      </c>
      <c r="D245" t="s">
        <v>122</v>
      </c>
      <c r="E245">
        <v>0.67628980900000002</v>
      </c>
      <c r="F245">
        <v>0.637504403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2"/>
  <sheetViews>
    <sheetView workbookViewId="0">
      <pane ySplit="2" topLeftCell="A120" activePane="bottomLeft" state="frozen"/>
      <selection pane="bottomLeft" activeCell="E137" sqref="E137"/>
    </sheetView>
  </sheetViews>
  <sheetFormatPr defaultRowHeight="15" x14ac:dyDescent="0.25"/>
  <cols>
    <col min="3" max="3" width="25.28515625" customWidth="1"/>
  </cols>
  <sheetData>
    <row r="1" spans="1:15" s="1" customFormat="1" x14ac:dyDescent="0.25">
      <c r="H1" s="1" t="s">
        <v>73</v>
      </c>
    </row>
    <row r="2" spans="1:15" s="1" customFormat="1" x14ac:dyDescent="0.25">
      <c r="A2" s="1" t="s">
        <v>0</v>
      </c>
      <c r="B2" s="1" t="s">
        <v>1</v>
      </c>
      <c r="C2" s="1" t="s">
        <v>2</v>
      </c>
      <c r="D2" s="1" t="s">
        <v>23</v>
      </c>
      <c r="E2" s="1" t="s">
        <v>3</v>
      </c>
      <c r="F2" s="1" t="s">
        <v>4</v>
      </c>
      <c r="G2" s="1" t="s">
        <v>5</v>
      </c>
      <c r="H2" s="1" t="s">
        <v>6</v>
      </c>
      <c r="I2" s="1" t="s">
        <v>7</v>
      </c>
      <c r="J2" s="1" t="s">
        <v>17</v>
      </c>
      <c r="K2" s="1" t="s">
        <v>18</v>
      </c>
      <c r="L2" s="1" t="s">
        <v>27</v>
      </c>
      <c r="M2" s="1" t="s">
        <v>33</v>
      </c>
      <c r="N2" s="1" t="s">
        <v>59</v>
      </c>
      <c r="O2" s="1" t="s">
        <v>60</v>
      </c>
    </row>
    <row r="3" spans="1:15" x14ac:dyDescent="0.25">
      <c r="A3">
        <v>2012</v>
      </c>
      <c r="B3" t="s">
        <v>8</v>
      </c>
      <c r="C3" t="s">
        <v>9</v>
      </c>
      <c r="D3" t="s">
        <v>24</v>
      </c>
      <c r="E3" t="s">
        <v>10</v>
      </c>
      <c r="F3">
        <v>0.86486491991940639</v>
      </c>
      <c r="G3">
        <v>0.80574379288843556</v>
      </c>
      <c r="H3">
        <v>0.67569999999999997</v>
      </c>
      <c r="I3">
        <v>0.79210000000000003</v>
      </c>
    </row>
    <row r="4" spans="1:15" x14ac:dyDescent="0.25">
      <c r="A4">
        <v>2012</v>
      </c>
      <c r="B4" t="s">
        <v>8</v>
      </c>
      <c r="C4" t="s">
        <v>11</v>
      </c>
      <c r="D4" t="s">
        <v>24</v>
      </c>
      <c r="E4" t="s">
        <v>10</v>
      </c>
      <c r="F4">
        <v>0.93256319212617811</v>
      </c>
      <c r="G4">
        <v>0.87288826335935421</v>
      </c>
      <c r="H4">
        <v>0.45829999999999999</v>
      </c>
      <c r="I4">
        <v>0.63400000000000001</v>
      </c>
    </row>
    <row r="5" spans="1:15" x14ac:dyDescent="0.25">
      <c r="A5">
        <v>2012</v>
      </c>
      <c r="B5" t="s">
        <v>8</v>
      </c>
      <c r="C5" t="s">
        <v>12</v>
      </c>
      <c r="D5" t="s">
        <v>24</v>
      </c>
      <c r="E5" t="s">
        <v>10</v>
      </c>
      <c r="F5">
        <v>0.95217240097131872</v>
      </c>
      <c r="G5">
        <v>0.89017629851143187</v>
      </c>
    </row>
    <row r="6" spans="1:15" x14ac:dyDescent="0.25">
      <c r="A6">
        <v>2012</v>
      </c>
      <c r="B6" t="s">
        <v>8</v>
      </c>
      <c r="C6" t="s">
        <v>13</v>
      </c>
      <c r="D6" t="s">
        <v>24</v>
      </c>
      <c r="E6" t="s">
        <v>10</v>
      </c>
      <c r="F6">
        <v>0.87372916353946983</v>
      </c>
      <c r="G6">
        <v>0.82233016754212163</v>
      </c>
      <c r="H6">
        <v>0.57099999999999995</v>
      </c>
      <c r="I6">
        <v>0.61899999999999999</v>
      </c>
    </row>
    <row r="7" spans="1:15" x14ac:dyDescent="0.25">
      <c r="A7">
        <v>2012</v>
      </c>
      <c r="B7" t="s">
        <v>8</v>
      </c>
      <c r="C7" t="s">
        <v>14</v>
      </c>
      <c r="D7" t="s">
        <v>24</v>
      </c>
      <c r="E7" t="s">
        <v>10</v>
      </c>
      <c r="F7">
        <v>0.89059896368376745</v>
      </c>
      <c r="G7">
        <v>0.85610517603246994</v>
      </c>
      <c r="H7">
        <v>0.49249999999999999</v>
      </c>
      <c r="I7">
        <v>0.78890000000000005</v>
      </c>
    </row>
    <row r="8" spans="1:15" x14ac:dyDescent="0.25">
      <c r="A8">
        <v>2012</v>
      </c>
      <c r="B8" t="s">
        <v>8</v>
      </c>
      <c r="C8" t="s">
        <v>15</v>
      </c>
      <c r="D8" t="s">
        <v>25</v>
      </c>
      <c r="E8" t="s">
        <v>10</v>
      </c>
      <c r="F8">
        <v>0.96503327530736882</v>
      </c>
      <c r="G8">
        <v>0.91187262622061793</v>
      </c>
    </row>
    <row r="10" spans="1:15" x14ac:dyDescent="0.25">
      <c r="A10">
        <v>2013</v>
      </c>
      <c r="B10" t="s">
        <v>84</v>
      </c>
      <c r="C10" t="s">
        <v>85</v>
      </c>
      <c r="D10" t="s">
        <v>90</v>
      </c>
      <c r="E10" t="s">
        <v>10</v>
      </c>
      <c r="F10">
        <v>0.67679852700922083</v>
      </c>
      <c r="G10">
        <v>0.59388235369845288</v>
      </c>
      <c r="H10">
        <v>0.92</v>
      </c>
      <c r="I10">
        <v>1</v>
      </c>
      <c r="L10">
        <v>0.45</v>
      </c>
    </row>
    <row r="11" spans="1:15" x14ac:dyDescent="0.25">
      <c r="A11">
        <v>2013</v>
      </c>
      <c r="B11" t="s">
        <v>84</v>
      </c>
      <c r="C11" t="s">
        <v>85</v>
      </c>
      <c r="D11" t="s">
        <v>90</v>
      </c>
      <c r="E11" t="s">
        <v>10</v>
      </c>
      <c r="F11">
        <v>0.82887732775708822</v>
      </c>
      <c r="G11">
        <v>0.75575683831829266</v>
      </c>
      <c r="H11">
        <v>0.92</v>
      </c>
      <c r="I11">
        <v>1</v>
      </c>
      <c r="L11">
        <v>0.45</v>
      </c>
    </row>
    <row r="12" spans="1:15" x14ac:dyDescent="0.25">
      <c r="A12">
        <v>2013</v>
      </c>
      <c r="B12" t="s">
        <v>84</v>
      </c>
      <c r="C12" t="s">
        <v>85</v>
      </c>
      <c r="D12" t="s">
        <v>90</v>
      </c>
      <c r="E12" t="s">
        <v>37</v>
      </c>
      <c r="F12">
        <v>0.81559343930843842</v>
      </c>
      <c r="G12">
        <v>0.7364159296246281</v>
      </c>
    </row>
    <row r="13" spans="1:15" x14ac:dyDescent="0.25">
      <c r="A13">
        <v>2013</v>
      </c>
      <c r="B13" t="s">
        <v>84</v>
      </c>
      <c r="C13" t="s">
        <v>87</v>
      </c>
      <c r="D13" t="s">
        <v>90</v>
      </c>
      <c r="E13" t="s">
        <v>10</v>
      </c>
      <c r="F13">
        <v>0.95712159458816004</v>
      </c>
      <c r="G13">
        <v>0.88563305651060054</v>
      </c>
      <c r="H13">
        <v>0.96</v>
      </c>
      <c r="I13">
        <v>1</v>
      </c>
      <c r="L13">
        <v>0.49</v>
      </c>
    </row>
    <row r="14" spans="1:15" x14ac:dyDescent="0.25">
      <c r="A14">
        <v>2013</v>
      </c>
      <c r="B14" t="s">
        <v>84</v>
      </c>
      <c r="C14" t="s">
        <v>91</v>
      </c>
      <c r="D14" t="s">
        <v>90</v>
      </c>
      <c r="E14" t="s">
        <v>10</v>
      </c>
      <c r="F14">
        <v>0.84155624950133268</v>
      </c>
      <c r="G14">
        <v>0.74024023000896766</v>
      </c>
      <c r="H14">
        <v>1</v>
      </c>
      <c r="I14">
        <v>1</v>
      </c>
      <c r="L14">
        <v>0.27200000000000002</v>
      </c>
    </row>
    <row r="15" spans="1:15" x14ac:dyDescent="0.25">
      <c r="A15">
        <v>2013</v>
      </c>
      <c r="B15" t="s">
        <v>84</v>
      </c>
      <c r="C15" t="s">
        <v>91</v>
      </c>
      <c r="D15" t="s">
        <v>90</v>
      </c>
      <c r="E15" t="s">
        <v>10</v>
      </c>
      <c r="F15">
        <v>0.89773322531403332</v>
      </c>
      <c r="G15">
        <v>0.81959911936099483</v>
      </c>
      <c r="H15">
        <v>1</v>
      </c>
      <c r="I15">
        <v>1</v>
      </c>
      <c r="L15">
        <v>0.27200000000000002</v>
      </c>
    </row>
    <row r="16" spans="1:15" x14ac:dyDescent="0.25">
      <c r="A16">
        <v>2013</v>
      </c>
      <c r="B16" t="s">
        <v>84</v>
      </c>
      <c r="C16" t="s">
        <v>88</v>
      </c>
      <c r="D16" t="s">
        <v>90</v>
      </c>
      <c r="E16" t="s">
        <v>10</v>
      </c>
      <c r="F16">
        <v>0.91338167615912813</v>
      </c>
      <c r="G16">
        <v>0.81314319875824759</v>
      </c>
      <c r="H16">
        <v>0.95</v>
      </c>
      <c r="I16">
        <v>1</v>
      </c>
      <c r="L16">
        <v>0.39200000000000002</v>
      </c>
    </row>
    <row r="17" spans="1:15" x14ac:dyDescent="0.25">
      <c r="A17">
        <v>2013</v>
      </c>
      <c r="B17" t="s">
        <v>84</v>
      </c>
      <c r="C17" t="s">
        <v>88</v>
      </c>
      <c r="D17" t="s">
        <v>90</v>
      </c>
      <c r="E17" t="s">
        <v>10</v>
      </c>
      <c r="F17">
        <v>0.91434707745390542</v>
      </c>
      <c r="G17">
        <v>0.77958476017677958</v>
      </c>
      <c r="H17">
        <v>0.95</v>
      </c>
      <c r="I17">
        <v>1</v>
      </c>
      <c r="L17">
        <v>0.39200000000000002</v>
      </c>
    </row>
    <row r="19" spans="1:15" x14ac:dyDescent="0.25">
      <c r="A19">
        <v>2014</v>
      </c>
      <c r="B19" t="s">
        <v>84</v>
      </c>
      <c r="C19" t="s">
        <v>85</v>
      </c>
      <c r="D19" t="s">
        <v>90</v>
      </c>
      <c r="E19" t="s">
        <v>10</v>
      </c>
      <c r="F19">
        <v>0.84563040979109516</v>
      </c>
      <c r="G19">
        <v>0.73942291020667594</v>
      </c>
      <c r="H19">
        <v>0.98</v>
      </c>
      <c r="I19">
        <v>1</v>
      </c>
      <c r="M19">
        <v>1</v>
      </c>
    </row>
    <row r="20" spans="1:15" x14ac:dyDescent="0.25">
      <c r="A20">
        <v>2014</v>
      </c>
      <c r="B20" t="s">
        <v>84</v>
      </c>
      <c r="C20" t="s">
        <v>87</v>
      </c>
      <c r="D20" t="s">
        <v>90</v>
      </c>
      <c r="E20" t="s">
        <v>10</v>
      </c>
      <c r="F20">
        <v>0.87368869661171689</v>
      </c>
      <c r="G20">
        <v>0.77947057241994233</v>
      </c>
      <c r="H20">
        <v>0.98</v>
      </c>
      <c r="I20">
        <v>1</v>
      </c>
      <c r="M20">
        <v>1</v>
      </c>
    </row>
    <row r="21" spans="1:15" x14ac:dyDescent="0.25">
      <c r="A21">
        <v>2014</v>
      </c>
      <c r="B21" t="s">
        <v>84</v>
      </c>
      <c r="C21" t="s">
        <v>88</v>
      </c>
      <c r="D21" t="s">
        <v>90</v>
      </c>
      <c r="E21" t="s">
        <v>10</v>
      </c>
      <c r="F21">
        <v>0.82393980435120584</v>
      </c>
      <c r="G21">
        <v>0.71541319986688334</v>
      </c>
      <c r="H21">
        <v>0.99</v>
      </c>
      <c r="I21">
        <v>1</v>
      </c>
      <c r="M21">
        <v>1</v>
      </c>
    </row>
    <row r="22" spans="1:15" x14ac:dyDescent="0.25">
      <c r="A22">
        <v>2014</v>
      </c>
      <c r="B22" t="s">
        <v>84</v>
      </c>
      <c r="C22" t="s">
        <v>89</v>
      </c>
      <c r="D22" t="s">
        <v>90</v>
      </c>
      <c r="E22" t="s">
        <v>10</v>
      </c>
      <c r="F22">
        <v>0.90448619984279066</v>
      </c>
      <c r="G22">
        <v>0.8181665346438427</v>
      </c>
      <c r="H22">
        <v>0.99</v>
      </c>
      <c r="I22">
        <v>1</v>
      </c>
      <c r="M22">
        <v>1</v>
      </c>
    </row>
    <row r="23" spans="1:15" x14ac:dyDescent="0.25">
      <c r="A23">
        <v>2014</v>
      </c>
      <c r="B23" t="s">
        <v>84</v>
      </c>
      <c r="C23" t="s">
        <v>86</v>
      </c>
      <c r="D23" t="s">
        <v>90</v>
      </c>
      <c r="E23" t="s">
        <v>10</v>
      </c>
      <c r="F23">
        <v>0.94150718248616871</v>
      </c>
      <c r="G23">
        <v>0.84549700000000005</v>
      </c>
      <c r="H23">
        <v>0.99</v>
      </c>
      <c r="I23">
        <v>1</v>
      </c>
      <c r="M23">
        <v>1</v>
      </c>
    </row>
    <row r="24" spans="1:15" x14ac:dyDescent="0.25">
      <c r="A24">
        <v>2014</v>
      </c>
      <c r="B24" t="s">
        <v>84</v>
      </c>
      <c r="C24" t="s">
        <v>87</v>
      </c>
      <c r="D24" t="s">
        <v>90</v>
      </c>
      <c r="E24" t="s">
        <v>37</v>
      </c>
      <c r="F24">
        <v>0.79317132811334667</v>
      </c>
      <c r="G24">
        <v>0.72605299999999995</v>
      </c>
    </row>
    <row r="26" spans="1:15" x14ac:dyDescent="0.25">
      <c r="A26">
        <v>2013</v>
      </c>
      <c r="B26" t="s">
        <v>92</v>
      </c>
      <c r="C26" t="s">
        <v>93</v>
      </c>
      <c r="D26" t="s">
        <v>24</v>
      </c>
      <c r="E26" t="s">
        <v>41</v>
      </c>
      <c r="F26">
        <v>0.7533120443032254</v>
      </c>
      <c r="G26">
        <v>0.654425390549501</v>
      </c>
    </row>
    <row r="27" spans="1:15" x14ac:dyDescent="0.25">
      <c r="A27">
        <v>2013</v>
      </c>
      <c r="B27" t="s">
        <v>92</v>
      </c>
      <c r="C27" t="s">
        <v>94</v>
      </c>
      <c r="D27" t="s">
        <v>24</v>
      </c>
      <c r="E27" t="s">
        <v>41</v>
      </c>
      <c r="F27">
        <v>0.57657490500706665</v>
      </c>
      <c r="G27">
        <v>0.45536431765632229</v>
      </c>
      <c r="H27">
        <v>0.26</v>
      </c>
      <c r="I27">
        <v>0.92</v>
      </c>
      <c r="L27">
        <v>0.22</v>
      </c>
      <c r="M27">
        <v>1</v>
      </c>
      <c r="N27">
        <v>0.15</v>
      </c>
    </row>
    <row r="28" spans="1:15" x14ac:dyDescent="0.25">
      <c r="A28">
        <v>2013</v>
      </c>
      <c r="B28" t="s">
        <v>92</v>
      </c>
      <c r="C28" t="s">
        <v>95</v>
      </c>
      <c r="D28" t="s">
        <v>25</v>
      </c>
      <c r="E28" t="s">
        <v>41</v>
      </c>
      <c r="F28">
        <v>0.77962397626918667</v>
      </c>
      <c r="G28">
        <v>0.69949438297660926</v>
      </c>
      <c r="H28">
        <v>0.23</v>
      </c>
      <c r="I28">
        <v>1</v>
      </c>
      <c r="L28">
        <v>0.19</v>
      </c>
      <c r="M28">
        <v>1</v>
      </c>
      <c r="N28">
        <v>0.18</v>
      </c>
    </row>
    <row r="30" spans="1:15" x14ac:dyDescent="0.25">
      <c r="A30">
        <v>2014</v>
      </c>
      <c r="B30" t="s">
        <v>92</v>
      </c>
      <c r="C30" t="s">
        <v>93</v>
      </c>
      <c r="D30" t="s">
        <v>24</v>
      </c>
      <c r="E30" t="s">
        <v>41</v>
      </c>
      <c r="F30">
        <v>0.6994229336459965</v>
      </c>
      <c r="G30">
        <v>0.52375460478680802</v>
      </c>
      <c r="H30">
        <v>0.18</v>
      </c>
      <c r="I30">
        <v>0.92</v>
      </c>
      <c r="J30">
        <v>0.15</v>
      </c>
      <c r="L30">
        <v>0.28000000000000003</v>
      </c>
      <c r="M30">
        <v>1</v>
      </c>
      <c r="N30">
        <v>0.15</v>
      </c>
      <c r="O30">
        <v>0.11</v>
      </c>
    </row>
    <row r="31" spans="1:15" x14ac:dyDescent="0.25">
      <c r="A31">
        <v>2014</v>
      </c>
      <c r="B31" t="s">
        <v>92</v>
      </c>
      <c r="C31" t="s">
        <v>94</v>
      </c>
      <c r="D31" t="s">
        <v>24</v>
      </c>
      <c r="E31" t="s">
        <v>41</v>
      </c>
      <c r="F31">
        <v>0.63820020229908492</v>
      </c>
      <c r="G31">
        <v>0.47113057370001216</v>
      </c>
      <c r="H31">
        <v>0.42</v>
      </c>
      <c r="I31">
        <v>0.86</v>
      </c>
      <c r="J31">
        <v>0.35</v>
      </c>
      <c r="L31">
        <v>0.16</v>
      </c>
      <c r="M31">
        <v>1</v>
      </c>
      <c r="N31">
        <v>0.39</v>
      </c>
      <c r="O31">
        <v>0.55000000000000004</v>
      </c>
    </row>
    <row r="32" spans="1:15" x14ac:dyDescent="0.25">
      <c r="A32">
        <v>2014</v>
      </c>
      <c r="B32" t="s">
        <v>92</v>
      </c>
      <c r="C32" t="s">
        <v>95</v>
      </c>
      <c r="D32" t="s">
        <v>25</v>
      </c>
      <c r="E32" t="s">
        <v>41</v>
      </c>
      <c r="F32">
        <v>0.61806092329530937</v>
      </c>
      <c r="G32">
        <v>0.53037685992779993</v>
      </c>
    </row>
    <row r="34" spans="1:11" x14ac:dyDescent="0.25">
      <c r="A34">
        <v>2015</v>
      </c>
      <c r="B34" t="s">
        <v>92</v>
      </c>
      <c r="C34" t="s">
        <v>93</v>
      </c>
      <c r="D34" t="s">
        <v>24</v>
      </c>
      <c r="E34" t="s">
        <v>41</v>
      </c>
      <c r="F34">
        <v>0.78275726064342854</v>
      </c>
      <c r="G34">
        <v>0.68606565239849882</v>
      </c>
    </row>
    <row r="35" spans="1:11" x14ac:dyDescent="0.25">
      <c r="A35">
        <v>2015</v>
      </c>
      <c r="B35" t="s">
        <v>92</v>
      </c>
      <c r="C35" t="s">
        <v>94</v>
      </c>
      <c r="D35" t="s">
        <v>24</v>
      </c>
      <c r="E35" t="s">
        <v>41</v>
      </c>
      <c r="F35">
        <v>0.5798851008218131</v>
      </c>
      <c r="G35">
        <v>0.44187048375839105</v>
      </c>
    </row>
    <row r="36" spans="1:11" x14ac:dyDescent="0.25">
      <c r="A36">
        <v>2015</v>
      </c>
      <c r="B36" t="s">
        <v>92</v>
      </c>
      <c r="C36" t="s">
        <v>95</v>
      </c>
      <c r="D36" t="s">
        <v>25</v>
      </c>
      <c r="E36" t="s">
        <v>41</v>
      </c>
      <c r="F36">
        <v>0.86536184159114582</v>
      </c>
      <c r="G36">
        <v>0.76940925838219376</v>
      </c>
    </row>
    <row r="38" spans="1:11" x14ac:dyDescent="0.25">
      <c r="A38">
        <v>2012</v>
      </c>
      <c r="B38" t="s">
        <v>16</v>
      </c>
      <c r="C38" t="s">
        <v>19</v>
      </c>
      <c r="D38" t="s">
        <v>24</v>
      </c>
      <c r="E38" t="s">
        <v>10</v>
      </c>
      <c r="F38">
        <v>0.93222283043011445</v>
      </c>
      <c r="G38">
        <v>0.85464240366099264</v>
      </c>
    </row>
    <row r="39" spans="1:11" x14ac:dyDescent="0.25">
      <c r="A39">
        <v>2012</v>
      </c>
      <c r="B39" t="s">
        <v>16</v>
      </c>
      <c r="C39" t="s">
        <v>20</v>
      </c>
      <c r="D39" t="s">
        <v>24</v>
      </c>
      <c r="E39" t="s">
        <v>10</v>
      </c>
      <c r="F39">
        <v>0.97622295070892939</v>
      </c>
      <c r="G39">
        <v>0.89284208435402912</v>
      </c>
      <c r="J39">
        <v>0.75</v>
      </c>
    </row>
    <row r="40" spans="1:11" x14ac:dyDescent="0.25">
      <c r="A40">
        <v>2012</v>
      </c>
      <c r="B40" t="s">
        <v>16</v>
      </c>
      <c r="C40" t="s">
        <v>21</v>
      </c>
      <c r="D40" t="s">
        <v>25</v>
      </c>
      <c r="E40" t="s">
        <v>10</v>
      </c>
      <c r="F40">
        <v>0.92167699501520128</v>
      </c>
      <c r="G40">
        <v>0.85404534275045274</v>
      </c>
      <c r="J40">
        <v>0.94</v>
      </c>
    </row>
    <row r="41" spans="1:11" x14ac:dyDescent="0.25">
      <c r="A41">
        <v>2012</v>
      </c>
      <c r="B41" t="s">
        <v>16</v>
      </c>
      <c r="C41" t="s">
        <v>22</v>
      </c>
      <c r="D41" t="s">
        <v>25</v>
      </c>
      <c r="E41" t="s">
        <v>10</v>
      </c>
      <c r="F41">
        <v>0.91818363402937586</v>
      </c>
      <c r="G41">
        <v>0.85090244399226189</v>
      </c>
    </row>
    <row r="43" spans="1:11" x14ac:dyDescent="0.25">
      <c r="A43">
        <v>2013</v>
      </c>
      <c r="B43" t="s">
        <v>16</v>
      </c>
      <c r="C43" t="s">
        <v>19</v>
      </c>
      <c r="D43" t="s">
        <v>24</v>
      </c>
      <c r="E43" t="s">
        <v>10</v>
      </c>
      <c r="F43">
        <v>0.8582213712735085</v>
      </c>
      <c r="G43">
        <v>0.77380096514156826</v>
      </c>
      <c r="J43">
        <v>0.78100000000000003</v>
      </c>
      <c r="K43">
        <v>0.9</v>
      </c>
    </row>
    <row r="44" spans="1:11" x14ac:dyDescent="0.25">
      <c r="A44">
        <v>2013</v>
      </c>
      <c r="B44" t="s">
        <v>16</v>
      </c>
      <c r="C44" t="s">
        <v>20</v>
      </c>
      <c r="D44" t="s">
        <v>24</v>
      </c>
      <c r="E44" t="s">
        <v>10</v>
      </c>
      <c r="F44">
        <v>0.9328063627948131</v>
      </c>
      <c r="G44">
        <v>0.84831976371179729</v>
      </c>
      <c r="J44">
        <v>0.24</v>
      </c>
      <c r="K44">
        <v>0.54</v>
      </c>
    </row>
    <row r="45" spans="1:11" x14ac:dyDescent="0.25">
      <c r="A45">
        <v>2013</v>
      </c>
      <c r="B45" t="s">
        <v>16</v>
      </c>
      <c r="C45" t="s">
        <v>21</v>
      </c>
      <c r="D45" t="s">
        <v>25</v>
      </c>
      <c r="E45" t="s">
        <v>10</v>
      </c>
      <c r="F45">
        <v>0.92999722275093832</v>
      </c>
      <c r="G45">
        <v>0.86587804068786733</v>
      </c>
      <c r="J45">
        <v>0.34</v>
      </c>
      <c r="K45">
        <v>0.53</v>
      </c>
    </row>
    <row r="46" spans="1:11" x14ac:dyDescent="0.25">
      <c r="A46">
        <v>2013</v>
      </c>
      <c r="B46" t="s">
        <v>16</v>
      </c>
      <c r="C46" t="s">
        <v>22</v>
      </c>
      <c r="D46" t="s">
        <v>25</v>
      </c>
      <c r="E46" t="s">
        <v>10</v>
      </c>
      <c r="F46">
        <v>0.91030972016561251</v>
      </c>
      <c r="G46">
        <v>0.84123208179594711</v>
      </c>
      <c r="J46">
        <v>0.98</v>
      </c>
    </row>
    <row r="48" spans="1:11" x14ac:dyDescent="0.25">
      <c r="A48">
        <v>2014</v>
      </c>
      <c r="B48" t="s">
        <v>16</v>
      </c>
      <c r="C48" t="s">
        <v>19</v>
      </c>
      <c r="D48" t="s">
        <v>24</v>
      </c>
      <c r="E48" t="s">
        <v>10</v>
      </c>
      <c r="F48">
        <v>0.92857320179902669</v>
      </c>
      <c r="G48">
        <v>0.86662091486139792</v>
      </c>
      <c r="J48">
        <v>0.98</v>
      </c>
      <c r="K48">
        <v>0.97299999999999998</v>
      </c>
    </row>
    <row r="49" spans="1:14" x14ac:dyDescent="0.25">
      <c r="A49">
        <v>2014</v>
      </c>
      <c r="B49" t="s">
        <v>16</v>
      </c>
      <c r="C49" t="s">
        <v>20</v>
      </c>
      <c r="D49" t="s">
        <v>24</v>
      </c>
      <c r="E49" t="s">
        <v>10</v>
      </c>
      <c r="F49">
        <v>0.92577477021708876</v>
      </c>
      <c r="G49">
        <v>0.85377479550571822</v>
      </c>
      <c r="J49">
        <v>0.92</v>
      </c>
      <c r="K49">
        <v>0.52</v>
      </c>
    </row>
    <row r="50" spans="1:14" x14ac:dyDescent="0.25">
      <c r="A50">
        <v>2014</v>
      </c>
      <c r="B50" t="s">
        <v>16</v>
      </c>
      <c r="C50" t="s">
        <v>21</v>
      </c>
      <c r="D50" t="s">
        <v>25</v>
      </c>
      <c r="E50" t="s">
        <v>10</v>
      </c>
      <c r="F50">
        <v>0.91205170256497958</v>
      </c>
      <c r="G50">
        <v>0.84400666775961697</v>
      </c>
      <c r="J50">
        <v>0.92</v>
      </c>
      <c r="K50">
        <v>0.56999999999999995</v>
      </c>
    </row>
    <row r="51" spans="1:14" x14ac:dyDescent="0.25">
      <c r="A51">
        <v>2014</v>
      </c>
      <c r="B51" t="s">
        <v>16</v>
      </c>
      <c r="C51" t="s">
        <v>22</v>
      </c>
      <c r="D51" t="s">
        <v>25</v>
      </c>
      <c r="E51" t="s">
        <v>10</v>
      </c>
      <c r="F51">
        <v>0.91188625496137399</v>
      </c>
      <c r="G51">
        <v>0.83890274727124969</v>
      </c>
      <c r="J51">
        <v>0.92</v>
      </c>
      <c r="K51">
        <v>0.97</v>
      </c>
    </row>
    <row r="53" spans="1:14" x14ac:dyDescent="0.25">
      <c r="A53">
        <v>2013</v>
      </c>
      <c r="B53" t="s">
        <v>78</v>
      </c>
      <c r="C53" t="s">
        <v>82</v>
      </c>
      <c r="D53" t="s">
        <v>24</v>
      </c>
      <c r="E53" t="s">
        <v>10</v>
      </c>
      <c r="F53">
        <v>0.94437532529434076</v>
      </c>
      <c r="G53">
        <v>0.91126564825978851</v>
      </c>
    </row>
    <row r="54" spans="1:14" x14ac:dyDescent="0.25">
      <c r="A54">
        <v>2013</v>
      </c>
      <c r="B54" t="s">
        <v>78</v>
      </c>
      <c r="C54" t="s">
        <v>79</v>
      </c>
      <c r="D54" t="s">
        <v>25</v>
      </c>
      <c r="E54" t="s">
        <v>10</v>
      </c>
      <c r="F54">
        <v>0.92888435843115813</v>
      </c>
      <c r="G54">
        <v>0.84777642409810683</v>
      </c>
      <c r="H54">
        <v>0.1484</v>
      </c>
      <c r="I54">
        <v>0.97</v>
      </c>
      <c r="J54">
        <v>0.22</v>
      </c>
      <c r="M54">
        <v>1</v>
      </c>
    </row>
    <row r="55" spans="1:14" x14ac:dyDescent="0.25">
      <c r="A55">
        <v>2013</v>
      </c>
      <c r="B55" t="s">
        <v>78</v>
      </c>
      <c r="C55" t="s">
        <v>80</v>
      </c>
      <c r="D55" t="s">
        <v>24</v>
      </c>
      <c r="E55" t="s">
        <v>10</v>
      </c>
      <c r="F55">
        <v>0.97834986820138048</v>
      </c>
      <c r="G55">
        <v>0.88096051817220311</v>
      </c>
      <c r="H55">
        <v>0.34310000000000002</v>
      </c>
    </row>
    <row r="56" spans="1:14" x14ac:dyDescent="0.25">
      <c r="A56">
        <v>2013</v>
      </c>
      <c r="B56" t="s">
        <v>78</v>
      </c>
      <c r="C56" t="s">
        <v>83</v>
      </c>
      <c r="D56" t="s">
        <v>81</v>
      </c>
      <c r="E56" t="s">
        <v>10</v>
      </c>
      <c r="F56">
        <v>0.92501789141591195</v>
      </c>
      <c r="G56">
        <v>0.86654508644319539</v>
      </c>
    </row>
    <row r="58" spans="1:14" x14ac:dyDescent="0.25">
      <c r="A58">
        <v>2015</v>
      </c>
      <c r="B58" t="s">
        <v>78</v>
      </c>
      <c r="C58" t="s">
        <v>82</v>
      </c>
      <c r="D58" t="s">
        <v>24</v>
      </c>
      <c r="E58" t="s">
        <v>10</v>
      </c>
      <c r="F58">
        <v>0.97737812903936716</v>
      </c>
      <c r="G58">
        <v>0.94195232410303686</v>
      </c>
    </row>
    <row r="59" spans="1:14" x14ac:dyDescent="0.25">
      <c r="A59">
        <v>2015</v>
      </c>
      <c r="B59" t="s">
        <v>78</v>
      </c>
      <c r="C59" t="s">
        <v>83</v>
      </c>
      <c r="D59" t="s">
        <v>24</v>
      </c>
      <c r="E59" t="s">
        <v>10</v>
      </c>
      <c r="F59">
        <v>0.92283603646271151</v>
      </c>
      <c r="G59">
        <v>0.84702859289469701</v>
      </c>
      <c r="H59">
        <f>(19+35)/(128+102)</f>
        <v>0.23478260869565218</v>
      </c>
      <c r="J59">
        <v>0.23</v>
      </c>
      <c r="M59">
        <v>1</v>
      </c>
    </row>
    <row r="61" spans="1:14" x14ac:dyDescent="0.25">
      <c r="A61">
        <v>2014</v>
      </c>
      <c r="B61" t="s">
        <v>26</v>
      </c>
      <c r="C61" t="s">
        <v>68</v>
      </c>
      <c r="D61" t="s">
        <v>24</v>
      </c>
      <c r="E61" t="s">
        <v>10</v>
      </c>
      <c r="F61">
        <v>0.94506469612750166</v>
      </c>
      <c r="G61">
        <v>0.83170753351493099</v>
      </c>
      <c r="H61">
        <v>1</v>
      </c>
      <c r="I61">
        <v>1</v>
      </c>
      <c r="L61">
        <v>0.95</v>
      </c>
      <c r="M61">
        <v>1</v>
      </c>
      <c r="N61">
        <v>1</v>
      </c>
    </row>
    <row r="62" spans="1:14" x14ac:dyDescent="0.25">
      <c r="A62">
        <v>2014</v>
      </c>
      <c r="B62" t="s">
        <v>26</v>
      </c>
      <c r="C62" t="s">
        <v>69</v>
      </c>
      <c r="D62" t="s">
        <v>24</v>
      </c>
      <c r="E62" t="s">
        <v>10</v>
      </c>
      <c r="F62">
        <v>0.79509687429721776</v>
      </c>
      <c r="G62">
        <v>0.70707527925826352</v>
      </c>
      <c r="H62">
        <v>0.93</v>
      </c>
      <c r="I62">
        <v>1</v>
      </c>
      <c r="L62">
        <v>0.96</v>
      </c>
      <c r="M62">
        <v>1</v>
      </c>
      <c r="N62">
        <v>0.98</v>
      </c>
    </row>
    <row r="63" spans="1:14" x14ac:dyDescent="0.25">
      <c r="A63">
        <v>2014</v>
      </c>
      <c r="B63" t="s">
        <v>26</v>
      </c>
      <c r="C63" t="s">
        <v>70</v>
      </c>
      <c r="D63" t="s">
        <v>24</v>
      </c>
      <c r="E63" t="s">
        <v>10</v>
      </c>
      <c r="F63">
        <v>0.83016029851130002</v>
      </c>
      <c r="G63">
        <v>0.73629679678020454</v>
      </c>
      <c r="H63">
        <v>0.99</v>
      </c>
      <c r="I63">
        <v>1</v>
      </c>
      <c r="J63">
        <v>0.91</v>
      </c>
      <c r="L63">
        <v>0.61</v>
      </c>
      <c r="M63">
        <v>1</v>
      </c>
      <c r="N63">
        <v>1</v>
      </c>
    </row>
    <row r="64" spans="1:14" x14ac:dyDescent="0.25">
      <c r="A64">
        <v>2014</v>
      </c>
      <c r="B64" t="s">
        <v>26</v>
      </c>
      <c r="C64" t="s">
        <v>71</v>
      </c>
      <c r="D64" t="s">
        <v>24</v>
      </c>
      <c r="E64" t="s">
        <v>10</v>
      </c>
      <c r="F64">
        <v>0.25397329667125312</v>
      </c>
      <c r="G64">
        <v>0.19679899348409219</v>
      </c>
      <c r="H64">
        <v>0.95</v>
      </c>
      <c r="I64">
        <v>1</v>
      </c>
      <c r="L64">
        <v>0.9</v>
      </c>
      <c r="M64">
        <v>1</v>
      </c>
      <c r="N64">
        <v>1</v>
      </c>
    </row>
    <row r="65" spans="1:14" x14ac:dyDescent="0.25">
      <c r="A65">
        <v>2014</v>
      </c>
      <c r="B65" t="s">
        <v>26</v>
      </c>
      <c r="C65" t="s">
        <v>72</v>
      </c>
      <c r="D65" t="s">
        <v>24</v>
      </c>
      <c r="E65" t="s">
        <v>10</v>
      </c>
      <c r="F65">
        <v>0.70512433622950454</v>
      </c>
      <c r="G65">
        <v>0.59406648928592853</v>
      </c>
      <c r="H65">
        <v>1</v>
      </c>
      <c r="I65">
        <v>1</v>
      </c>
      <c r="L65">
        <v>1</v>
      </c>
      <c r="M65">
        <v>1</v>
      </c>
      <c r="N65">
        <v>1</v>
      </c>
    </row>
    <row r="66" spans="1:14" x14ac:dyDescent="0.25">
      <c r="A66">
        <v>2014</v>
      </c>
      <c r="B66" t="s">
        <v>26</v>
      </c>
      <c r="C66" t="s">
        <v>63</v>
      </c>
      <c r="D66" t="s">
        <v>24</v>
      </c>
      <c r="E66" t="s">
        <v>10</v>
      </c>
      <c r="F66">
        <v>0.72655284895659056</v>
      </c>
      <c r="G66">
        <v>0.61410250740295724</v>
      </c>
      <c r="H66">
        <v>1</v>
      </c>
      <c r="I66">
        <v>1</v>
      </c>
      <c r="J66">
        <v>0.94</v>
      </c>
      <c r="L66">
        <v>0.99</v>
      </c>
      <c r="M66">
        <v>1</v>
      </c>
      <c r="N66">
        <v>0.98</v>
      </c>
    </row>
    <row r="67" spans="1:14" x14ac:dyDescent="0.25">
      <c r="A67">
        <v>2014</v>
      </c>
      <c r="B67" t="s">
        <v>26</v>
      </c>
      <c r="C67" t="s">
        <v>64</v>
      </c>
      <c r="D67" t="s">
        <v>25</v>
      </c>
      <c r="E67" t="s">
        <v>10</v>
      </c>
      <c r="F67">
        <v>0.45416595904340018</v>
      </c>
      <c r="G67">
        <v>0.41546818859429197</v>
      </c>
      <c r="H67">
        <v>0.92</v>
      </c>
      <c r="I67">
        <v>1</v>
      </c>
      <c r="L67">
        <v>0.9</v>
      </c>
      <c r="M67">
        <v>1</v>
      </c>
      <c r="N67">
        <v>1</v>
      </c>
    </row>
    <row r="68" spans="1:14" x14ac:dyDescent="0.25">
      <c r="A68">
        <v>2014</v>
      </c>
      <c r="B68" t="s">
        <v>26</v>
      </c>
      <c r="C68" t="s">
        <v>65</v>
      </c>
      <c r="D68" t="s">
        <v>25</v>
      </c>
      <c r="E68" t="s">
        <v>10</v>
      </c>
      <c r="F68">
        <v>0.873858683740248</v>
      </c>
      <c r="G68">
        <v>0.54370911462834459</v>
      </c>
      <c r="H68">
        <v>1</v>
      </c>
      <c r="I68">
        <v>1</v>
      </c>
      <c r="L68">
        <v>1</v>
      </c>
      <c r="M68">
        <v>1</v>
      </c>
      <c r="N68">
        <v>0.98</v>
      </c>
    </row>
    <row r="69" spans="1:14" x14ac:dyDescent="0.25">
      <c r="A69">
        <v>2014</v>
      </c>
      <c r="B69" t="s">
        <v>26</v>
      </c>
      <c r="C69" t="s">
        <v>66</v>
      </c>
      <c r="D69" t="s">
        <v>24</v>
      </c>
      <c r="E69" t="s">
        <v>10</v>
      </c>
      <c r="F69">
        <v>0.59742869490186779</v>
      </c>
      <c r="G69">
        <v>0.47235412209756972</v>
      </c>
      <c r="H69">
        <v>0.98</v>
      </c>
      <c r="I69">
        <v>0.98</v>
      </c>
      <c r="J69">
        <v>0.91</v>
      </c>
      <c r="L69">
        <v>0.7</v>
      </c>
      <c r="M69">
        <v>1</v>
      </c>
      <c r="N69">
        <v>1</v>
      </c>
    </row>
    <row r="71" spans="1:14" x14ac:dyDescent="0.25">
      <c r="A71">
        <v>2015</v>
      </c>
      <c r="B71" t="s">
        <v>26</v>
      </c>
      <c r="C71" t="s">
        <v>68</v>
      </c>
      <c r="D71" t="s">
        <v>24</v>
      </c>
      <c r="E71" t="s">
        <v>10</v>
      </c>
      <c r="F71">
        <v>0.80608088457324178</v>
      </c>
      <c r="G71">
        <v>0.71762146091264167</v>
      </c>
      <c r="H71">
        <v>1</v>
      </c>
      <c r="J71">
        <v>1</v>
      </c>
      <c r="L71">
        <v>0.95</v>
      </c>
    </row>
    <row r="72" spans="1:14" x14ac:dyDescent="0.25">
      <c r="A72">
        <v>2015</v>
      </c>
      <c r="B72" t="s">
        <v>26</v>
      </c>
      <c r="C72" t="s">
        <v>69</v>
      </c>
      <c r="D72" t="s">
        <v>24</v>
      </c>
      <c r="E72" t="s">
        <v>10</v>
      </c>
      <c r="F72">
        <v>0.60314075234572972</v>
      </c>
      <c r="G72">
        <v>0.50402870989541693</v>
      </c>
      <c r="H72">
        <v>0.91</v>
      </c>
      <c r="J72">
        <v>0.97</v>
      </c>
      <c r="L72">
        <v>0.95</v>
      </c>
    </row>
    <row r="73" spans="1:14" x14ac:dyDescent="0.25">
      <c r="A73">
        <v>2015</v>
      </c>
      <c r="B73" t="s">
        <v>26</v>
      </c>
      <c r="C73" t="s">
        <v>70</v>
      </c>
      <c r="D73" t="s">
        <v>24</v>
      </c>
      <c r="E73" t="s">
        <v>10</v>
      </c>
      <c r="F73">
        <v>0.78533627324881994</v>
      </c>
      <c r="G73">
        <v>0.72403239833589383</v>
      </c>
      <c r="H73">
        <v>1</v>
      </c>
      <c r="J73">
        <v>0.91</v>
      </c>
      <c r="L73">
        <v>1</v>
      </c>
    </row>
    <row r="74" spans="1:14" x14ac:dyDescent="0.25">
      <c r="A74">
        <v>2015</v>
      </c>
      <c r="B74" t="s">
        <v>26</v>
      </c>
      <c r="C74" t="s">
        <v>67</v>
      </c>
      <c r="D74" t="s">
        <v>25</v>
      </c>
      <c r="E74" t="s">
        <v>10</v>
      </c>
      <c r="F74">
        <v>0.65202224509529516</v>
      </c>
      <c r="G74">
        <v>0.54598410190899005</v>
      </c>
      <c r="H74">
        <v>0.96</v>
      </c>
      <c r="J74">
        <v>0.99</v>
      </c>
      <c r="L74">
        <v>0.88</v>
      </c>
    </row>
    <row r="75" spans="1:14" x14ac:dyDescent="0.25">
      <c r="A75">
        <v>2015</v>
      </c>
      <c r="B75" t="s">
        <v>26</v>
      </c>
      <c r="C75" t="s">
        <v>74</v>
      </c>
      <c r="D75" t="s">
        <v>77</v>
      </c>
      <c r="E75" t="s">
        <v>10</v>
      </c>
      <c r="F75">
        <v>0.7863180770601651</v>
      </c>
      <c r="G75">
        <v>0.72671974483354873</v>
      </c>
      <c r="H75">
        <v>1</v>
      </c>
      <c r="J75">
        <v>1</v>
      </c>
      <c r="L75">
        <v>1</v>
      </c>
    </row>
    <row r="76" spans="1:14" x14ac:dyDescent="0.25">
      <c r="A76">
        <v>2015</v>
      </c>
      <c r="B76" t="s">
        <v>26</v>
      </c>
      <c r="C76" t="s">
        <v>75</v>
      </c>
      <c r="D76" t="s">
        <v>76</v>
      </c>
      <c r="E76" t="s">
        <v>10</v>
      </c>
      <c r="F76">
        <v>0.81513326795682683</v>
      </c>
      <c r="G76">
        <v>0.75277337315467863</v>
      </c>
      <c r="H76">
        <v>1</v>
      </c>
      <c r="J76">
        <v>1</v>
      </c>
      <c r="L76">
        <v>1</v>
      </c>
    </row>
    <row r="78" spans="1:14" x14ac:dyDescent="0.25">
      <c r="A78">
        <v>2013</v>
      </c>
      <c r="B78" t="s">
        <v>32</v>
      </c>
      <c r="C78" t="s">
        <v>28</v>
      </c>
      <c r="D78" t="s">
        <v>24</v>
      </c>
      <c r="E78" t="s">
        <v>10</v>
      </c>
      <c r="F78">
        <v>0.84632717822481895</v>
      </c>
      <c r="G78">
        <v>0.76111884742390701</v>
      </c>
      <c r="H78">
        <v>0.16700000000000001</v>
      </c>
      <c r="I78">
        <v>0.99</v>
      </c>
    </row>
    <row r="79" spans="1:14" x14ac:dyDescent="0.25">
      <c r="A79">
        <v>2013</v>
      </c>
      <c r="B79" t="s">
        <v>32</v>
      </c>
      <c r="C79" t="s">
        <v>28</v>
      </c>
      <c r="D79" t="s">
        <v>24</v>
      </c>
      <c r="E79" t="s">
        <v>10</v>
      </c>
      <c r="F79">
        <v>0.77454503727965773</v>
      </c>
      <c r="G79">
        <v>0.71588080353307437</v>
      </c>
      <c r="H79">
        <v>0.16700000000000001</v>
      </c>
      <c r="I79">
        <v>0.99</v>
      </c>
    </row>
    <row r="80" spans="1:14" x14ac:dyDescent="0.25">
      <c r="A80">
        <v>2013</v>
      </c>
      <c r="B80" t="s">
        <v>32</v>
      </c>
      <c r="C80" t="s">
        <v>28</v>
      </c>
      <c r="D80" t="s">
        <v>24</v>
      </c>
      <c r="E80" t="s">
        <v>10</v>
      </c>
      <c r="F80">
        <v>0.84661636130615614</v>
      </c>
      <c r="G80">
        <v>0.79533490097172577</v>
      </c>
      <c r="H80">
        <v>0.16700000000000001</v>
      </c>
      <c r="I80">
        <v>0.99</v>
      </c>
    </row>
    <row r="81" spans="1:9" x14ac:dyDescent="0.25">
      <c r="A81">
        <v>2013</v>
      </c>
      <c r="B81" t="s">
        <v>32</v>
      </c>
      <c r="C81" t="s">
        <v>28</v>
      </c>
      <c r="D81" t="s">
        <v>24</v>
      </c>
      <c r="E81" t="s">
        <v>10</v>
      </c>
      <c r="F81">
        <v>0.85082121318481174</v>
      </c>
      <c r="G81">
        <v>0.80169948352123355</v>
      </c>
      <c r="H81">
        <v>0.16700000000000001</v>
      </c>
      <c r="I81">
        <v>0.99</v>
      </c>
    </row>
    <row r="82" spans="1:9" x14ac:dyDescent="0.25">
      <c r="A82">
        <v>2013</v>
      </c>
      <c r="B82" t="s">
        <v>32</v>
      </c>
      <c r="C82" t="s">
        <v>29</v>
      </c>
      <c r="D82" t="s">
        <v>25</v>
      </c>
      <c r="E82" t="s">
        <v>10</v>
      </c>
      <c r="F82">
        <v>0.91148350214199103</v>
      </c>
      <c r="G82">
        <v>0.83624671542255002</v>
      </c>
    </row>
    <row r="83" spans="1:9" x14ac:dyDescent="0.25">
      <c r="A83">
        <v>2013</v>
      </c>
      <c r="B83" t="s">
        <v>32</v>
      </c>
      <c r="C83" t="s">
        <v>29</v>
      </c>
      <c r="D83" t="s">
        <v>25</v>
      </c>
      <c r="E83" t="s">
        <v>10</v>
      </c>
      <c r="F83">
        <v>0.84639499223918702</v>
      </c>
      <c r="G83">
        <v>0.73515814602126017</v>
      </c>
    </row>
    <row r="84" spans="1:9" x14ac:dyDescent="0.25">
      <c r="A84">
        <v>2013</v>
      </c>
      <c r="B84" t="s">
        <v>32</v>
      </c>
      <c r="C84" t="s">
        <v>29</v>
      </c>
      <c r="D84" t="s">
        <v>25</v>
      </c>
      <c r="E84" t="s">
        <v>10</v>
      </c>
      <c r="F84">
        <v>0.85952723332032444</v>
      </c>
      <c r="G84">
        <v>0.74303965170855635</v>
      </c>
    </row>
    <row r="85" spans="1:9" x14ac:dyDescent="0.25">
      <c r="A85">
        <v>2013</v>
      </c>
      <c r="B85" t="s">
        <v>32</v>
      </c>
      <c r="C85" t="s">
        <v>29</v>
      </c>
      <c r="D85" t="s">
        <v>25</v>
      </c>
      <c r="E85" t="s">
        <v>10</v>
      </c>
      <c r="F85">
        <v>0.86531272228811507</v>
      </c>
      <c r="G85">
        <v>0.77073776490378332</v>
      </c>
    </row>
    <row r="86" spans="1:9" x14ac:dyDescent="0.25">
      <c r="A86">
        <v>2013</v>
      </c>
      <c r="B86" t="s">
        <v>32</v>
      </c>
      <c r="C86" t="s">
        <v>30</v>
      </c>
      <c r="D86" t="s">
        <v>24</v>
      </c>
      <c r="E86" t="s">
        <v>10</v>
      </c>
      <c r="F86">
        <v>0.93158578193502817</v>
      </c>
      <c r="G86">
        <v>0.82529468035242681</v>
      </c>
      <c r="H86">
        <v>0.27600000000000002</v>
      </c>
      <c r="I86">
        <v>0.97</v>
      </c>
    </row>
    <row r="87" spans="1:9" x14ac:dyDescent="0.25">
      <c r="A87">
        <v>2013</v>
      </c>
      <c r="B87" t="s">
        <v>32</v>
      </c>
      <c r="C87" t="s">
        <v>31</v>
      </c>
      <c r="D87" t="s">
        <v>25</v>
      </c>
      <c r="E87" t="s">
        <v>10</v>
      </c>
      <c r="F87">
        <v>0.82621802265004551</v>
      </c>
      <c r="G87">
        <v>0.76007974617419016</v>
      </c>
    </row>
    <row r="89" spans="1:9" x14ac:dyDescent="0.25">
      <c r="A89">
        <v>2014</v>
      </c>
      <c r="B89" t="s">
        <v>32</v>
      </c>
      <c r="C89" t="s">
        <v>28</v>
      </c>
      <c r="D89" t="s">
        <v>24</v>
      </c>
      <c r="E89" t="s">
        <v>10</v>
      </c>
      <c r="F89">
        <v>0.91767911915506761</v>
      </c>
      <c r="G89">
        <v>0.8270630836801689</v>
      </c>
      <c r="H89">
        <v>0.98</v>
      </c>
      <c r="I89">
        <v>0.98</v>
      </c>
    </row>
    <row r="90" spans="1:9" x14ac:dyDescent="0.25">
      <c r="A90">
        <v>2014</v>
      </c>
      <c r="B90" t="s">
        <v>32</v>
      </c>
      <c r="C90" t="s">
        <v>28</v>
      </c>
      <c r="D90" t="s">
        <v>24</v>
      </c>
      <c r="E90" t="s">
        <v>10</v>
      </c>
      <c r="F90">
        <v>0.83016120269728932</v>
      </c>
      <c r="G90">
        <v>0.77105389617597508</v>
      </c>
      <c r="H90">
        <v>0.98</v>
      </c>
      <c r="I90">
        <v>0.98</v>
      </c>
    </row>
    <row r="91" spans="1:9" x14ac:dyDescent="0.25">
      <c r="A91">
        <v>2014</v>
      </c>
      <c r="B91" t="s">
        <v>32</v>
      </c>
      <c r="C91" t="s">
        <v>28</v>
      </c>
      <c r="D91" t="s">
        <v>24</v>
      </c>
      <c r="E91" t="s">
        <v>10</v>
      </c>
      <c r="F91">
        <v>0.90548191360010799</v>
      </c>
      <c r="G91">
        <v>0.82734265555629904</v>
      </c>
      <c r="H91">
        <v>0.98</v>
      </c>
      <c r="I91">
        <v>0.98</v>
      </c>
    </row>
    <row r="92" spans="1:9" x14ac:dyDescent="0.25">
      <c r="A92">
        <v>2014</v>
      </c>
      <c r="B92" t="s">
        <v>32</v>
      </c>
      <c r="C92" t="s">
        <v>28</v>
      </c>
      <c r="D92" t="s">
        <v>24</v>
      </c>
      <c r="E92" t="s">
        <v>10</v>
      </c>
      <c r="F92">
        <v>0.85358980203220225</v>
      </c>
      <c r="G92">
        <v>0.79732157663627334</v>
      </c>
      <c r="H92">
        <v>0.98</v>
      </c>
      <c r="I92">
        <v>0.98</v>
      </c>
    </row>
    <row r="93" spans="1:9" x14ac:dyDescent="0.25">
      <c r="A93">
        <v>2014</v>
      </c>
      <c r="B93" t="s">
        <v>32</v>
      </c>
      <c r="C93" t="s">
        <v>29</v>
      </c>
      <c r="D93" t="s">
        <v>25</v>
      </c>
      <c r="E93" t="s">
        <v>10</v>
      </c>
      <c r="F93">
        <v>0.88728279327040194</v>
      </c>
      <c r="G93">
        <v>0.81120257777932703</v>
      </c>
    </row>
    <row r="94" spans="1:9" x14ac:dyDescent="0.25">
      <c r="A94">
        <v>2014</v>
      </c>
      <c r="B94" t="s">
        <v>32</v>
      </c>
      <c r="C94" t="s">
        <v>29</v>
      </c>
      <c r="D94" t="s">
        <v>25</v>
      </c>
      <c r="E94" t="s">
        <v>10</v>
      </c>
      <c r="F94">
        <v>0.82566317685318247</v>
      </c>
      <c r="G94">
        <v>0.75321041354964147</v>
      </c>
    </row>
    <row r="95" spans="1:9" x14ac:dyDescent="0.25">
      <c r="A95">
        <v>2014</v>
      </c>
      <c r="B95" t="s">
        <v>32</v>
      </c>
      <c r="C95" t="s">
        <v>29</v>
      </c>
      <c r="D95" t="s">
        <v>25</v>
      </c>
      <c r="E95" t="s">
        <v>10</v>
      </c>
      <c r="F95">
        <v>0.91421548434482802</v>
      </c>
      <c r="G95">
        <v>0.82726636862266523</v>
      </c>
    </row>
    <row r="96" spans="1:9" x14ac:dyDescent="0.25">
      <c r="A96">
        <v>2014</v>
      </c>
      <c r="B96" t="s">
        <v>32</v>
      </c>
      <c r="C96" t="s">
        <v>29</v>
      </c>
      <c r="D96" t="s">
        <v>25</v>
      </c>
      <c r="E96" t="s">
        <v>10</v>
      </c>
      <c r="F96">
        <v>0.87545818856739788</v>
      </c>
      <c r="G96">
        <v>0.80941289515393622</v>
      </c>
    </row>
    <row r="97" spans="1:13" x14ac:dyDescent="0.25">
      <c r="A97">
        <v>2014</v>
      </c>
      <c r="B97" t="s">
        <v>32</v>
      </c>
      <c r="C97" t="s">
        <v>30</v>
      </c>
      <c r="D97" t="s">
        <v>24</v>
      </c>
      <c r="E97" t="s">
        <v>10</v>
      </c>
      <c r="F97">
        <v>0.80196524864220475</v>
      </c>
      <c r="G97">
        <v>0.75407463836013167</v>
      </c>
      <c r="H97">
        <v>0.38</v>
      </c>
      <c r="M97">
        <v>1</v>
      </c>
    </row>
    <row r="98" spans="1:13" x14ac:dyDescent="0.25">
      <c r="A98">
        <v>2014</v>
      </c>
      <c r="B98" t="s">
        <v>32</v>
      </c>
      <c r="C98" t="s">
        <v>31</v>
      </c>
      <c r="D98" t="s">
        <v>25</v>
      </c>
      <c r="E98" t="s">
        <v>10</v>
      </c>
      <c r="F98">
        <v>0.89372273195886676</v>
      </c>
      <c r="G98">
        <v>0.81894917671653256</v>
      </c>
    </row>
    <row r="99" spans="1:13" x14ac:dyDescent="0.25">
      <c r="A99">
        <v>2014</v>
      </c>
      <c r="B99" t="s">
        <v>32</v>
      </c>
      <c r="C99" t="s">
        <v>31</v>
      </c>
      <c r="D99" t="s">
        <v>25</v>
      </c>
      <c r="E99" t="s">
        <v>10</v>
      </c>
      <c r="F99">
        <v>0.89387825552892286</v>
      </c>
      <c r="G99">
        <v>0.8141825972168385</v>
      </c>
    </row>
    <row r="100" spans="1:13" x14ac:dyDescent="0.25">
      <c r="A100">
        <v>2014</v>
      </c>
      <c r="B100" t="s">
        <v>32</v>
      </c>
      <c r="C100" t="s">
        <v>31</v>
      </c>
      <c r="D100" t="s">
        <v>25</v>
      </c>
      <c r="E100" t="s">
        <v>10</v>
      </c>
      <c r="F100">
        <v>0.84977693445347657</v>
      </c>
      <c r="G100">
        <v>0.80267845365803825</v>
      </c>
    </row>
    <row r="101" spans="1:13" x14ac:dyDescent="0.25">
      <c r="A101">
        <v>2014</v>
      </c>
      <c r="B101" t="s">
        <v>32</v>
      </c>
      <c r="C101" t="s">
        <v>31</v>
      </c>
      <c r="D101" t="s">
        <v>25</v>
      </c>
      <c r="E101" t="s">
        <v>10</v>
      </c>
      <c r="F101">
        <v>0.85819594966057489</v>
      </c>
      <c r="G101">
        <v>0.77536413464512699</v>
      </c>
    </row>
    <row r="103" spans="1:13" x14ac:dyDescent="0.25">
      <c r="A103">
        <v>2015</v>
      </c>
      <c r="B103" t="s">
        <v>32</v>
      </c>
      <c r="C103" t="s">
        <v>28</v>
      </c>
      <c r="D103" t="s">
        <v>24</v>
      </c>
      <c r="F103">
        <v>0.92710281080826751</v>
      </c>
      <c r="G103">
        <v>0.81954674383549486</v>
      </c>
      <c r="H103">
        <v>0.49</v>
      </c>
      <c r="M103">
        <v>1</v>
      </c>
    </row>
    <row r="104" spans="1:13" x14ac:dyDescent="0.25">
      <c r="A104">
        <v>2015</v>
      </c>
      <c r="B104" t="s">
        <v>32</v>
      </c>
      <c r="C104" t="s">
        <v>29</v>
      </c>
      <c r="D104" t="s">
        <v>25</v>
      </c>
      <c r="F104">
        <v>0.90356182871765856</v>
      </c>
      <c r="G104">
        <v>0.82450076091690683</v>
      </c>
    </row>
    <row r="105" spans="1:13" x14ac:dyDescent="0.25">
      <c r="A105">
        <v>2015</v>
      </c>
      <c r="B105" t="s">
        <v>32</v>
      </c>
      <c r="C105" t="s">
        <v>34</v>
      </c>
      <c r="D105" t="s">
        <v>24</v>
      </c>
      <c r="F105">
        <v>0.8900696103405713</v>
      </c>
      <c r="G105">
        <v>0.84747687365991797</v>
      </c>
      <c r="H105">
        <v>0.66</v>
      </c>
      <c r="M105">
        <v>1</v>
      </c>
    </row>
    <row r="106" spans="1:13" x14ac:dyDescent="0.25">
      <c r="A106">
        <v>2015</v>
      </c>
      <c r="B106" t="s">
        <v>32</v>
      </c>
      <c r="C106" t="s">
        <v>31</v>
      </c>
      <c r="D106" t="s">
        <v>25</v>
      </c>
      <c r="F106">
        <v>0.97950090404043977</v>
      </c>
      <c r="G106">
        <v>0.85158387231457211</v>
      </c>
    </row>
    <row r="107" spans="1:13" x14ac:dyDescent="0.25">
      <c r="A107">
        <v>2015</v>
      </c>
      <c r="B107" t="s">
        <v>32</v>
      </c>
      <c r="C107" t="s">
        <v>30</v>
      </c>
      <c r="D107" t="s">
        <v>35</v>
      </c>
      <c r="F107">
        <v>0.74922718734876859</v>
      </c>
      <c r="G107">
        <v>0.74727550881435101</v>
      </c>
      <c r="H107">
        <v>0.64</v>
      </c>
    </row>
    <row r="109" spans="1:13" x14ac:dyDescent="0.25">
      <c r="A109" t="s">
        <v>38</v>
      </c>
      <c r="B109" t="s">
        <v>42</v>
      </c>
      <c r="C109" t="s">
        <v>36</v>
      </c>
      <c r="D109" t="s">
        <v>24</v>
      </c>
      <c r="E109" t="s">
        <v>37</v>
      </c>
      <c r="F109">
        <v>0.84727438303669123</v>
      </c>
      <c r="G109">
        <v>0.77137438064638708</v>
      </c>
      <c r="H109">
        <v>0.74</v>
      </c>
    </row>
    <row r="110" spans="1:13" x14ac:dyDescent="0.25">
      <c r="A110" t="s">
        <v>38</v>
      </c>
      <c r="B110" t="s">
        <v>42</v>
      </c>
      <c r="C110" t="s">
        <v>39</v>
      </c>
      <c r="D110" t="s">
        <v>24</v>
      </c>
      <c r="E110" t="s">
        <v>37</v>
      </c>
      <c r="F110">
        <v>0.85811186698235853</v>
      </c>
      <c r="G110">
        <v>0.78861706097108464</v>
      </c>
      <c r="H110">
        <v>0.69</v>
      </c>
    </row>
    <row r="111" spans="1:13" x14ac:dyDescent="0.25">
      <c r="A111" t="s">
        <v>38</v>
      </c>
      <c r="B111" t="s">
        <v>42</v>
      </c>
      <c r="C111" t="s">
        <v>40</v>
      </c>
      <c r="D111" t="s">
        <v>25</v>
      </c>
      <c r="E111" t="s">
        <v>37</v>
      </c>
      <c r="F111">
        <v>0.95289557334983277</v>
      </c>
      <c r="G111">
        <v>0.88673265764634868</v>
      </c>
      <c r="H111">
        <v>1</v>
      </c>
    </row>
    <row r="112" spans="1:13" x14ac:dyDescent="0.25">
      <c r="A112" t="s">
        <v>38</v>
      </c>
      <c r="B112" t="s">
        <v>42</v>
      </c>
      <c r="C112" t="s">
        <v>36</v>
      </c>
      <c r="D112" t="s">
        <v>24</v>
      </c>
      <c r="E112" t="s">
        <v>41</v>
      </c>
      <c r="F112">
        <v>0.70941722978056887</v>
      </c>
      <c r="G112">
        <v>0.64261635084204727</v>
      </c>
      <c r="H112">
        <v>0.74</v>
      </c>
    </row>
    <row r="113" spans="1:14" x14ac:dyDescent="0.25">
      <c r="A113" t="s">
        <v>38</v>
      </c>
      <c r="B113" t="s">
        <v>42</v>
      </c>
      <c r="C113" t="s">
        <v>39</v>
      </c>
      <c r="D113" t="s">
        <v>24</v>
      </c>
      <c r="E113" t="s">
        <v>41</v>
      </c>
      <c r="F113">
        <v>0.77808695779578096</v>
      </c>
      <c r="G113">
        <v>0.70618935373789848</v>
      </c>
      <c r="H113">
        <v>0.69</v>
      </c>
    </row>
    <row r="114" spans="1:14" x14ac:dyDescent="0.25">
      <c r="A114" t="s">
        <v>38</v>
      </c>
      <c r="B114" t="s">
        <v>42</v>
      </c>
      <c r="C114" t="s">
        <v>40</v>
      </c>
      <c r="D114" t="s">
        <v>25</v>
      </c>
      <c r="E114" t="s">
        <v>41</v>
      </c>
      <c r="F114">
        <v>0.93662438000183257</v>
      </c>
      <c r="G114">
        <v>0.85480991990103694</v>
      </c>
      <c r="H114">
        <v>1</v>
      </c>
    </row>
    <row r="116" spans="1:14" x14ac:dyDescent="0.25">
      <c r="A116">
        <v>2013</v>
      </c>
      <c r="B116" t="s">
        <v>43</v>
      </c>
      <c r="C116" t="s">
        <v>48</v>
      </c>
      <c r="D116" t="s">
        <v>24</v>
      </c>
      <c r="E116" t="s">
        <v>10</v>
      </c>
      <c r="F116">
        <v>0.83512987315262033</v>
      </c>
      <c r="G116">
        <v>0.74831256284323933</v>
      </c>
      <c r="H116">
        <v>0.44</v>
      </c>
      <c r="I116">
        <v>1</v>
      </c>
      <c r="J116">
        <v>0.8</v>
      </c>
    </row>
    <row r="117" spans="1:14" x14ac:dyDescent="0.25">
      <c r="A117">
        <v>2013</v>
      </c>
      <c r="B117" t="s">
        <v>43</v>
      </c>
      <c r="C117" t="s">
        <v>49</v>
      </c>
      <c r="D117" t="s">
        <v>24</v>
      </c>
      <c r="E117" t="s">
        <v>10</v>
      </c>
      <c r="F117">
        <v>0.82009837431588928</v>
      </c>
      <c r="G117">
        <v>0.72627201350066706</v>
      </c>
      <c r="H117">
        <v>0.88500000000000001</v>
      </c>
      <c r="I117">
        <v>1</v>
      </c>
      <c r="J117">
        <v>1</v>
      </c>
      <c r="N117">
        <v>0.84299999999999997</v>
      </c>
    </row>
    <row r="119" spans="1:14" x14ac:dyDescent="0.25">
      <c r="A119">
        <v>2014</v>
      </c>
      <c r="B119" t="s">
        <v>43</v>
      </c>
      <c r="C119" t="s">
        <v>44</v>
      </c>
      <c r="D119" t="s">
        <v>90</v>
      </c>
      <c r="E119" t="s">
        <v>10</v>
      </c>
      <c r="F119">
        <v>0.98985549444001797</v>
      </c>
      <c r="G119">
        <v>0.89516789155899423</v>
      </c>
    </row>
    <row r="120" spans="1:14" x14ac:dyDescent="0.25">
      <c r="A120">
        <v>2014</v>
      </c>
      <c r="B120" t="s">
        <v>43</v>
      </c>
      <c r="C120" t="s">
        <v>45</v>
      </c>
      <c r="D120" t="s">
        <v>90</v>
      </c>
      <c r="E120" t="s">
        <v>10</v>
      </c>
      <c r="F120">
        <v>0.96389127086826631</v>
      </c>
      <c r="G120">
        <v>0.87912259935559622</v>
      </c>
    </row>
    <row r="121" spans="1:14" x14ac:dyDescent="0.25">
      <c r="A121">
        <v>2014</v>
      </c>
      <c r="B121" t="s">
        <v>43</v>
      </c>
      <c r="C121" t="s">
        <v>46</v>
      </c>
      <c r="D121" t="s">
        <v>90</v>
      </c>
      <c r="E121" t="s">
        <v>10</v>
      </c>
      <c r="F121">
        <v>0.67525113970098205</v>
      </c>
      <c r="G121">
        <v>0.53351007233950154</v>
      </c>
    </row>
    <row r="122" spans="1:14" x14ac:dyDescent="0.25">
      <c r="A122">
        <v>2014</v>
      </c>
      <c r="B122" t="s">
        <v>43</v>
      </c>
      <c r="C122" t="s">
        <v>47</v>
      </c>
      <c r="D122" t="s">
        <v>90</v>
      </c>
      <c r="E122" t="s">
        <v>10</v>
      </c>
      <c r="F122">
        <v>0.88534112862508929</v>
      </c>
      <c r="G122">
        <v>0.78887700000000005</v>
      </c>
    </row>
    <row r="123" spans="1:14" x14ac:dyDescent="0.25">
      <c r="A123">
        <v>2014</v>
      </c>
      <c r="B123" t="s">
        <v>43</v>
      </c>
      <c r="C123" t="s">
        <v>48</v>
      </c>
      <c r="D123" t="s">
        <v>35</v>
      </c>
      <c r="E123" t="s">
        <v>10</v>
      </c>
      <c r="F123">
        <v>0.69396263074113096</v>
      </c>
      <c r="G123">
        <v>0.57429153078008555</v>
      </c>
      <c r="H123">
        <v>0.44</v>
      </c>
      <c r="I123">
        <v>1</v>
      </c>
      <c r="J123">
        <v>0.8</v>
      </c>
      <c r="N123">
        <v>0.37</v>
      </c>
    </row>
    <row r="124" spans="1:14" x14ac:dyDescent="0.25">
      <c r="A124">
        <v>2014</v>
      </c>
      <c r="B124" t="s">
        <v>43</v>
      </c>
      <c r="C124" t="s">
        <v>49</v>
      </c>
      <c r="D124" t="s">
        <v>35</v>
      </c>
      <c r="E124" t="s">
        <v>10</v>
      </c>
      <c r="F124">
        <v>0.83887233899639324</v>
      </c>
      <c r="G124">
        <v>0.74477205991903273</v>
      </c>
      <c r="H124">
        <v>0.33</v>
      </c>
      <c r="I124">
        <v>1</v>
      </c>
      <c r="J124">
        <v>1</v>
      </c>
      <c r="N124">
        <v>0.28000000000000003</v>
      </c>
    </row>
    <row r="125" spans="1:14" x14ac:dyDescent="0.25">
      <c r="A125">
        <v>2014</v>
      </c>
      <c r="B125" t="s">
        <v>43</v>
      </c>
      <c r="C125" t="s">
        <v>50</v>
      </c>
      <c r="D125" t="s">
        <v>90</v>
      </c>
      <c r="E125" t="s">
        <v>10</v>
      </c>
      <c r="F125">
        <v>0.93837814314770773</v>
      </c>
      <c r="G125">
        <v>0.74306701613472592</v>
      </c>
    </row>
    <row r="127" spans="1:14" x14ac:dyDescent="0.25">
      <c r="A127">
        <v>2014</v>
      </c>
      <c r="B127" t="s">
        <v>51</v>
      </c>
      <c r="C127" t="s">
        <v>52</v>
      </c>
      <c r="D127" t="s">
        <v>24</v>
      </c>
      <c r="E127" t="s">
        <v>10</v>
      </c>
      <c r="F127">
        <v>0.86986851953962596</v>
      </c>
      <c r="G127">
        <v>0.72036384761779271</v>
      </c>
      <c r="H127" t="s">
        <v>53</v>
      </c>
      <c r="I127">
        <v>1</v>
      </c>
      <c r="L127" t="s">
        <v>53</v>
      </c>
      <c r="M127">
        <v>1</v>
      </c>
    </row>
    <row r="128" spans="1:14" x14ac:dyDescent="0.25">
      <c r="A128">
        <v>2014</v>
      </c>
      <c r="B128" t="s">
        <v>51</v>
      </c>
      <c r="C128" t="s">
        <v>54</v>
      </c>
      <c r="D128" t="s">
        <v>24</v>
      </c>
      <c r="E128" t="s">
        <v>10</v>
      </c>
      <c r="F128">
        <v>0.90000668856737875</v>
      </c>
      <c r="G128">
        <v>0.80478882227106774</v>
      </c>
      <c r="H128" t="s">
        <v>55</v>
      </c>
      <c r="I128">
        <v>1</v>
      </c>
      <c r="L128" t="s">
        <v>55</v>
      </c>
      <c r="M128">
        <v>1</v>
      </c>
    </row>
    <row r="129" spans="1:15" x14ac:dyDescent="0.25">
      <c r="A129">
        <v>2014</v>
      </c>
      <c r="B129" t="s">
        <v>51</v>
      </c>
      <c r="C129" t="s">
        <v>56</v>
      </c>
      <c r="E129" t="s">
        <v>10</v>
      </c>
      <c r="F129">
        <v>0.87285796365209722</v>
      </c>
      <c r="G129">
        <v>0.77023071817558086</v>
      </c>
      <c r="H129" t="s">
        <v>53</v>
      </c>
      <c r="I129">
        <v>1</v>
      </c>
      <c r="L129" t="s">
        <v>53</v>
      </c>
      <c r="M129" t="s">
        <v>55</v>
      </c>
    </row>
    <row r="130" spans="1:15" x14ac:dyDescent="0.25">
      <c r="A130">
        <v>2014</v>
      </c>
      <c r="B130" t="s">
        <v>51</v>
      </c>
      <c r="C130" t="s">
        <v>57</v>
      </c>
      <c r="D130" t="s">
        <v>24</v>
      </c>
      <c r="E130" t="s">
        <v>10</v>
      </c>
      <c r="F130">
        <v>0.8247980282861167</v>
      </c>
      <c r="G130">
        <v>0.73001107808085686</v>
      </c>
      <c r="H130" t="s">
        <v>53</v>
      </c>
      <c r="I130">
        <v>1</v>
      </c>
      <c r="L130" t="s">
        <v>55</v>
      </c>
      <c r="M130">
        <v>1</v>
      </c>
    </row>
    <row r="131" spans="1:15" x14ac:dyDescent="0.25">
      <c r="A131">
        <v>2014</v>
      </c>
      <c r="B131" t="s">
        <v>51</v>
      </c>
      <c r="C131" t="s">
        <v>58</v>
      </c>
      <c r="E131" t="s">
        <v>10</v>
      </c>
      <c r="F131">
        <v>0.79159837629567908</v>
      </c>
      <c r="G131">
        <v>0.71536628252878465</v>
      </c>
      <c r="H131" t="s">
        <v>53</v>
      </c>
      <c r="I131">
        <v>1</v>
      </c>
      <c r="L131" t="s">
        <v>53</v>
      </c>
      <c r="M131">
        <v>1</v>
      </c>
    </row>
    <row r="132" spans="1:15" x14ac:dyDescent="0.25">
      <c r="A132">
        <v>2012</v>
      </c>
      <c r="B132" t="s">
        <v>51</v>
      </c>
      <c r="C132" t="s">
        <v>54</v>
      </c>
      <c r="D132" t="s">
        <v>24</v>
      </c>
      <c r="E132" t="s">
        <v>10</v>
      </c>
      <c r="F132">
        <v>0.78607837159265703</v>
      </c>
      <c r="G132">
        <v>0.70098403143002952</v>
      </c>
      <c r="H132">
        <v>0.57999999999999996</v>
      </c>
      <c r="I132">
        <v>0.99</v>
      </c>
      <c r="L132">
        <v>0.5</v>
      </c>
    </row>
    <row r="133" spans="1:15" x14ac:dyDescent="0.25">
      <c r="A133">
        <v>2012</v>
      </c>
      <c r="B133" t="s">
        <v>51</v>
      </c>
      <c r="C133" t="s">
        <v>57</v>
      </c>
      <c r="D133" t="s">
        <v>24</v>
      </c>
      <c r="E133" t="s">
        <v>10</v>
      </c>
      <c r="F133">
        <v>0.85677344778990905</v>
      </c>
      <c r="G133">
        <v>0.76037006146636921</v>
      </c>
      <c r="H133">
        <v>0.81</v>
      </c>
      <c r="I133">
        <v>1</v>
      </c>
      <c r="L133">
        <v>0.66</v>
      </c>
    </row>
    <row r="135" spans="1:15" x14ac:dyDescent="0.25">
      <c r="A135">
        <v>2012</v>
      </c>
      <c r="B135" t="s">
        <v>61</v>
      </c>
      <c r="C135" t="s">
        <v>62</v>
      </c>
      <c r="E135" t="s">
        <v>37</v>
      </c>
      <c r="F135">
        <v>0.98862315660297329</v>
      </c>
      <c r="G135">
        <v>0.91103702519719887</v>
      </c>
      <c r="I135">
        <v>0.23499999999999999</v>
      </c>
      <c r="M135">
        <v>1</v>
      </c>
      <c r="N135">
        <v>6.5000000000000002E-2</v>
      </c>
      <c r="O135">
        <v>0.03</v>
      </c>
    </row>
    <row r="137" spans="1:15" x14ac:dyDescent="0.25">
      <c r="A137">
        <v>2017</v>
      </c>
      <c r="B137" t="s">
        <v>110</v>
      </c>
      <c r="C137" t="s">
        <v>111</v>
      </c>
      <c r="E137" t="s">
        <v>122</v>
      </c>
      <c r="F137">
        <v>0.92713262299999999</v>
      </c>
      <c r="G137">
        <v>0.87120636299999998</v>
      </c>
    </row>
    <row r="138" spans="1:15" x14ac:dyDescent="0.25">
      <c r="A138">
        <v>2017</v>
      </c>
      <c r="B138" t="s">
        <v>110</v>
      </c>
      <c r="C138" t="s">
        <v>111</v>
      </c>
      <c r="E138" t="s">
        <v>122</v>
      </c>
      <c r="F138">
        <v>0.87816741799999998</v>
      </c>
      <c r="G138">
        <v>0.77985075100000001</v>
      </c>
    </row>
    <row r="139" spans="1:15" x14ac:dyDescent="0.25">
      <c r="A139">
        <v>2017</v>
      </c>
      <c r="B139" t="s">
        <v>110</v>
      </c>
      <c r="C139" t="s">
        <v>112</v>
      </c>
      <c r="E139" t="s">
        <v>122</v>
      </c>
      <c r="F139">
        <v>0.62823092999999997</v>
      </c>
      <c r="G139">
        <v>0.58394041100000005</v>
      </c>
    </row>
    <row r="140" spans="1:15" x14ac:dyDescent="0.25">
      <c r="A140">
        <v>2017</v>
      </c>
      <c r="B140" t="s">
        <v>110</v>
      </c>
      <c r="C140" t="s">
        <v>112</v>
      </c>
      <c r="E140" t="s">
        <v>122</v>
      </c>
      <c r="F140">
        <v>0.196392657</v>
      </c>
      <c r="G140">
        <v>0.16936097999999999</v>
      </c>
    </row>
    <row r="141" spans="1:15" x14ac:dyDescent="0.25">
      <c r="A141">
        <v>2017</v>
      </c>
      <c r="B141" t="s">
        <v>110</v>
      </c>
      <c r="C141" t="s">
        <v>113</v>
      </c>
      <c r="E141" t="s">
        <v>122</v>
      </c>
      <c r="F141">
        <v>0.87619930400000001</v>
      </c>
      <c r="G141">
        <v>0.78911428699999997</v>
      </c>
    </row>
    <row r="142" spans="1:15" x14ac:dyDescent="0.25">
      <c r="A142">
        <v>2017</v>
      </c>
      <c r="B142" t="s">
        <v>110</v>
      </c>
      <c r="C142" t="s">
        <v>114</v>
      </c>
      <c r="E142" t="s">
        <v>122</v>
      </c>
      <c r="F142">
        <v>0.67628980900000002</v>
      </c>
      <c r="G142">
        <v>0.637504403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
  <sheetViews>
    <sheetView topLeftCell="K1" workbookViewId="0">
      <selection activeCell="Z24" sqref="Z24"/>
    </sheetView>
  </sheetViews>
  <sheetFormatPr defaultColWidth="9.140625" defaultRowHeight="15" x14ac:dyDescent="0.25"/>
  <cols>
    <col min="2" max="2" width="9.42578125" customWidth="1"/>
  </cols>
  <sheetData>
    <row r="1" spans="1:26" s="1" customFormat="1" x14ac:dyDescent="0.25">
      <c r="A1" s="1" t="s">
        <v>96</v>
      </c>
      <c r="B1" s="1">
        <v>2</v>
      </c>
      <c r="C1" s="1">
        <v>3</v>
      </c>
      <c r="D1" s="1">
        <v>4</v>
      </c>
      <c r="E1" s="1">
        <v>5</v>
      </c>
      <c r="F1" s="1">
        <v>6</v>
      </c>
      <c r="G1" s="1">
        <v>7</v>
      </c>
      <c r="H1" s="1">
        <v>8</v>
      </c>
      <c r="I1" s="1">
        <v>9</v>
      </c>
      <c r="J1" s="1">
        <v>10</v>
      </c>
      <c r="K1" s="1">
        <v>11</v>
      </c>
      <c r="L1" s="1">
        <v>12</v>
      </c>
      <c r="M1" s="1">
        <v>13</v>
      </c>
      <c r="N1" s="1">
        <v>14</v>
      </c>
      <c r="O1" s="1">
        <v>17</v>
      </c>
      <c r="P1" s="1">
        <v>18</v>
      </c>
      <c r="Q1" s="1">
        <v>19</v>
      </c>
      <c r="R1" s="1">
        <v>20</v>
      </c>
      <c r="S1" s="1">
        <v>21</v>
      </c>
      <c r="T1" s="1">
        <v>22</v>
      </c>
      <c r="U1" s="1">
        <v>23</v>
      </c>
      <c r="V1" s="1">
        <v>24</v>
      </c>
      <c r="W1" s="1">
        <v>25</v>
      </c>
    </row>
    <row r="2" spans="1:26" x14ac:dyDescent="0.25">
      <c r="A2" s="1">
        <v>16</v>
      </c>
      <c r="B2">
        <v>0</v>
      </c>
      <c r="C2">
        <v>0</v>
      </c>
      <c r="D2">
        <v>0</v>
      </c>
      <c r="E2">
        <v>0</v>
      </c>
      <c r="F2">
        <v>0</v>
      </c>
      <c r="G2">
        <v>0</v>
      </c>
      <c r="H2">
        <v>0</v>
      </c>
      <c r="I2">
        <v>0</v>
      </c>
      <c r="J2">
        <v>0</v>
      </c>
      <c r="K2">
        <v>0</v>
      </c>
      <c r="L2">
        <v>0</v>
      </c>
      <c r="M2">
        <v>0</v>
      </c>
      <c r="N2">
        <v>0</v>
      </c>
      <c r="O2">
        <v>0</v>
      </c>
      <c r="P2">
        <v>0</v>
      </c>
      <c r="Q2">
        <v>0</v>
      </c>
      <c r="R2">
        <v>0</v>
      </c>
      <c r="S2">
        <v>0</v>
      </c>
      <c r="T2">
        <v>0</v>
      </c>
      <c r="U2">
        <v>0</v>
      </c>
      <c r="V2">
        <v>0</v>
      </c>
      <c r="W2">
        <v>0</v>
      </c>
    </row>
    <row r="3" spans="1:26" x14ac:dyDescent="0.25">
      <c r="A3" s="1">
        <v>17</v>
      </c>
      <c r="B3">
        <v>0</v>
      </c>
      <c r="C3">
        <v>0</v>
      </c>
      <c r="D3">
        <v>0</v>
      </c>
      <c r="E3">
        <v>0</v>
      </c>
      <c r="F3">
        <v>0</v>
      </c>
      <c r="G3">
        <v>0</v>
      </c>
      <c r="H3">
        <v>0</v>
      </c>
      <c r="I3">
        <v>0</v>
      </c>
      <c r="J3">
        <v>0</v>
      </c>
      <c r="K3">
        <v>0</v>
      </c>
      <c r="L3">
        <v>0</v>
      </c>
      <c r="M3">
        <v>0</v>
      </c>
      <c r="N3">
        <v>0</v>
      </c>
      <c r="O3">
        <v>0</v>
      </c>
      <c r="P3">
        <v>0</v>
      </c>
      <c r="Q3">
        <v>0</v>
      </c>
      <c r="R3">
        <v>0</v>
      </c>
      <c r="S3">
        <v>0</v>
      </c>
      <c r="T3">
        <v>0</v>
      </c>
      <c r="U3">
        <v>0</v>
      </c>
      <c r="V3">
        <v>0</v>
      </c>
      <c r="W3">
        <v>0</v>
      </c>
      <c r="Y3" s="1">
        <v>2</v>
      </c>
      <c r="Z3" t="s">
        <v>131</v>
      </c>
    </row>
    <row r="4" spans="1:26" x14ac:dyDescent="0.25">
      <c r="A4" s="1">
        <v>18</v>
      </c>
      <c r="B4">
        <v>0</v>
      </c>
      <c r="C4">
        <v>0.15566666666666668</v>
      </c>
      <c r="D4">
        <v>0</v>
      </c>
      <c r="E4">
        <v>0.28380952380952301</v>
      </c>
      <c r="F4">
        <v>0.29904761904761901</v>
      </c>
      <c r="G4">
        <v>0</v>
      </c>
      <c r="H4">
        <v>0</v>
      </c>
      <c r="I4">
        <v>0</v>
      </c>
      <c r="J4">
        <v>0</v>
      </c>
      <c r="K4">
        <v>0</v>
      </c>
      <c r="L4">
        <v>0</v>
      </c>
      <c r="M4">
        <v>0</v>
      </c>
      <c r="N4">
        <v>0</v>
      </c>
      <c r="O4">
        <v>0</v>
      </c>
      <c r="P4">
        <v>0</v>
      </c>
      <c r="Q4">
        <v>1.4778325123153024E-2</v>
      </c>
      <c r="R4">
        <v>0</v>
      </c>
      <c r="S4">
        <v>0</v>
      </c>
      <c r="T4">
        <v>0</v>
      </c>
      <c r="U4">
        <v>0</v>
      </c>
      <c r="V4">
        <v>0</v>
      </c>
      <c r="W4">
        <v>0</v>
      </c>
      <c r="Y4" s="1">
        <v>3</v>
      </c>
      <c r="Z4" t="s">
        <v>126</v>
      </c>
    </row>
    <row r="5" spans="1:26" x14ac:dyDescent="0.25">
      <c r="A5" s="1">
        <v>19</v>
      </c>
      <c r="B5">
        <v>0</v>
      </c>
      <c r="C5">
        <v>0.39518333333333328</v>
      </c>
      <c r="D5">
        <v>0.39354839000000003</v>
      </c>
      <c r="E5">
        <v>0.61904761904761896</v>
      </c>
      <c r="F5">
        <v>0.52761904761904699</v>
      </c>
      <c r="G5">
        <v>6.63736263736249E-2</v>
      </c>
      <c r="H5">
        <v>0</v>
      </c>
      <c r="I5">
        <v>0</v>
      </c>
      <c r="J5">
        <v>0</v>
      </c>
      <c r="K5">
        <v>0</v>
      </c>
      <c r="L5">
        <v>0</v>
      </c>
      <c r="M5">
        <v>0</v>
      </c>
      <c r="N5">
        <v>0</v>
      </c>
      <c r="O5">
        <v>3.5499999999999997E-2</v>
      </c>
      <c r="P5">
        <v>9.5000000000000001E-2</v>
      </c>
      <c r="Q5">
        <v>3.4458728823742013E-2</v>
      </c>
      <c r="R5">
        <v>0.46363636363636396</v>
      </c>
      <c r="S5">
        <v>0.51818181818181897</v>
      </c>
      <c r="T5">
        <v>0.38211382113821202</v>
      </c>
      <c r="U5">
        <v>0.77235772357723598</v>
      </c>
      <c r="V5">
        <v>0</v>
      </c>
      <c r="W5">
        <v>0</v>
      </c>
      <c r="Y5" s="1">
        <v>4</v>
      </c>
      <c r="Z5" t="s">
        <v>127</v>
      </c>
    </row>
    <row r="6" spans="1:26" x14ac:dyDescent="0.25">
      <c r="A6" s="1">
        <v>20</v>
      </c>
      <c r="B6">
        <v>0.62375000000000003</v>
      </c>
      <c r="C6">
        <v>1</v>
      </c>
      <c r="D6">
        <v>0.30967741999999998</v>
      </c>
      <c r="E6">
        <v>0.84761904761904705</v>
      </c>
      <c r="F6">
        <v>0.84761904761904705</v>
      </c>
      <c r="G6">
        <v>0.63252747252747099</v>
      </c>
      <c r="H6">
        <v>0</v>
      </c>
      <c r="I6">
        <v>0</v>
      </c>
      <c r="J6">
        <v>0</v>
      </c>
      <c r="K6">
        <v>0</v>
      </c>
      <c r="L6">
        <v>0</v>
      </c>
      <c r="M6">
        <v>0</v>
      </c>
      <c r="N6">
        <v>0</v>
      </c>
      <c r="O6">
        <v>0.16650000000000001</v>
      </c>
      <c r="P6">
        <v>0.2319</v>
      </c>
      <c r="Q6">
        <v>0.11786615403099854</v>
      </c>
      <c r="R6">
        <v>0.91818181818181832</v>
      </c>
      <c r="S6">
        <v>0.80909090909090997</v>
      </c>
      <c r="T6">
        <v>0.95934959349593507</v>
      </c>
      <c r="U6">
        <v>0.60162601626016299</v>
      </c>
      <c r="V6">
        <v>0</v>
      </c>
      <c r="W6" s="3">
        <v>0.71084000000000003</v>
      </c>
      <c r="Y6" s="1">
        <v>5</v>
      </c>
      <c r="Z6" t="s">
        <v>132</v>
      </c>
    </row>
    <row r="7" spans="1:26" x14ac:dyDescent="0.25">
      <c r="A7" s="1">
        <v>21</v>
      </c>
      <c r="B7">
        <v>0.73124999999999996</v>
      </c>
      <c r="C7">
        <v>1</v>
      </c>
      <c r="D7">
        <v>0.33978494999999997</v>
      </c>
      <c r="E7">
        <v>0.96190476190476204</v>
      </c>
      <c r="F7">
        <v>0.96190476190476204</v>
      </c>
      <c r="G7">
        <v>0.81597069597069405</v>
      </c>
      <c r="H7">
        <v>0</v>
      </c>
      <c r="I7">
        <v>0.63397999999999999</v>
      </c>
      <c r="J7">
        <v>0.65071999999999997</v>
      </c>
      <c r="K7">
        <v>0.96040000000000003</v>
      </c>
      <c r="L7">
        <v>0.94455</v>
      </c>
      <c r="M7">
        <v>0.96799999999999997</v>
      </c>
      <c r="N7">
        <v>0.94399999999999995</v>
      </c>
      <c r="O7">
        <v>0.4491</v>
      </c>
      <c r="P7">
        <v>0.4491</v>
      </c>
      <c r="Q7">
        <v>0.395037846930194</v>
      </c>
      <c r="R7">
        <v>1</v>
      </c>
      <c r="S7">
        <v>0.88181818181818206</v>
      </c>
      <c r="T7">
        <v>0.99186991869918673</v>
      </c>
      <c r="U7">
        <v>0.87804878048780499</v>
      </c>
      <c r="V7">
        <v>3.9469999999999998E-2</v>
      </c>
      <c r="W7" s="3">
        <v>0.87951999999999997</v>
      </c>
      <c r="Y7" s="1">
        <v>6</v>
      </c>
      <c r="Z7" t="s">
        <v>132</v>
      </c>
    </row>
    <row r="8" spans="1:26" x14ac:dyDescent="0.25">
      <c r="A8" s="1">
        <v>22</v>
      </c>
      <c r="B8">
        <v>0.83500000000000008</v>
      </c>
      <c r="C8">
        <v>1</v>
      </c>
      <c r="D8">
        <v>0.62795699000000005</v>
      </c>
      <c r="E8">
        <v>1</v>
      </c>
      <c r="F8">
        <v>1</v>
      </c>
      <c r="G8">
        <v>0.89274725274725097</v>
      </c>
      <c r="H8">
        <v>0.88036999999999999</v>
      </c>
      <c r="I8">
        <v>0.82884000000000002</v>
      </c>
      <c r="J8">
        <v>0.96443999999999996</v>
      </c>
      <c r="K8">
        <v>0.96831999999999996</v>
      </c>
      <c r="L8">
        <v>0.95247999999999999</v>
      </c>
      <c r="M8">
        <v>0.96799999999999997</v>
      </c>
      <c r="N8">
        <v>0.94399999999999995</v>
      </c>
      <c r="O8">
        <v>0.5958</v>
      </c>
      <c r="P8">
        <v>0.75990000000000002</v>
      </c>
      <c r="Q8">
        <v>0.694497176498859</v>
      </c>
      <c r="R8">
        <v>0.99090909090909096</v>
      </c>
      <c r="S8">
        <v>0.99090909090909096</v>
      </c>
      <c r="T8">
        <v>1</v>
      </c>
      <c r="U8">
        <v>1</v>
      </c>
      <c r="V8">
        <v>0.68420999999999998</v>
      </c>
      <c r="W8" s="3">
        <v>0.95181000000000004</v>
      </c>
      <c r="Y8" s="1">
        <v>7</v>
      </c>
      <c r="Z8" t="s">
        <v>132</v>
      </c>
    </row>
    <row r="9" spans="1:26" x14ac:dyDescent="0.25">
      <c r="A9" s="1">
        <v>23</v>
      </c>
      <c r="B9">
        <v>0.90374999999999994</v>
      </c>
      <c r="C9">
        <v>1</v>
      </c>
      <c r="D9">
        <v>0.80645160999999999</v>
      </c>
      <c r="E9">
        <v>1</v>
      </c>
      <c r="F9">
        <v>1</v>
      </c>
      <c r="G9">
        <v>0.93025641025640904</v>
      </c>
      <c r="H9">
        <v>0.96262000000000003</v>
      </c>
      <c r="I9">
        <v>0.85814000000000001</v>
      </c>
      <c r="J9">
        <v>0.96409999999999996</v>
      </c>
      <c r="K9">
        <v>1</v>
      </c>
      <c r="L9">
        <v>1</v>
      </c>
      <c r="M9">
        <v>1</v>
      </c>
      <c r="N9">
        <v>1</v>
      </c>
      <c r="O9">
        <v>0.86904761904761907</v>
      </c>
      <c r="P9">
        <v>0.95847750865051906</v>
      </c>
      <c r="Q9">
        <v>0.7702511113781092</v>
      </c>
      <c r="R9">
        <v>1</v>
      </c>
      <c r="S9">
        <v>0.98181818181818203</v>
      </c>
      <c r="T9">
        <v>1</v>
      </c>
      <c r="U9">
        <v>1</v>
      </c>
      <c r="V9">
        <v>1</v>
      </c>
      <c r="W9" s="3">
        <v>1</v>
      </c>
      <c r="Y9" s="1">
        <v>8</v>
      </c>
      <c r="Z9" t="s">
        <v>133</v>
      </c>
    </row>
    <row r="10" spans="1:26" x14ac:dyDescent="0.25">
      <c r="A10" s="1">
        <v>24</v>
      </c>
      <c r="B10">
        <v>0.95</v>
      </c>
      <c r="C10">
        <v>1</v>
      </c>
      <c r="D10">
        <v>0.87741935000000004</v>
      </c>
      <c r="E10">
        <v>1</v>
      </c>
      <c r="F10">
        <v>1</v>
      </c>
      <c r="G10">
        <v>0.947252747252746</v>
      </c>
      <c r="H10">
        <v>1</v>
      </c>
      <c r="I10">
        <v>1</v>
      </c>
      <c r="J10">
        <v>0.97977999999999998</v>
      </c>
      <c r="K10">
        <v>1</v>
      </c>
      <c r="L10">
        <v>1</v>
      </c>
      <c r="M10">
        <v>1</v>
      </c>
      <c r="N10">
        <v>1</v>
      </c>
      <c r="O10">
        <v>0.96825396825396826</v>
      </c>
      <c r="P10">
        <v>1</v>
      </c>
      <c r="Q10">
        <v>0.80439745284152364</v>
      </c>
      <c r="R10">
        <v>0.98181818181818203</v>
      </c>
      <c r="S10">
        <v>1</v>
      </c>
      <c r="T10">
        <v>0.99186991869918673</v>
      </c>
      <c r="U10">
        <v>1</v>
      </c>
      <c r="V10">
        <v>1</v>
      </c>
      <c r="W10" s="3">
        <v>1</v>
      </c>
      <c r="Y10" s="1">
        <v>9</v>
      </c>
      <c r="Z10" t="s">
        <v>133</v>
      </c>
    </row>
    <row r="11" spans="1:26" x14ac:dyDescent="0.25">
      <c r="A11" s="1">
        <v>1</v>
      </c>
      <c r="B11">
        <v>0.97374999999999989</v>
      </c>
      <c r="C11">
        <v>1</v>
      </c>
      <c r="D11">
        <v>0.90752688000000004</v>
      </c>
      <c r="E11">
        <v>1</v>
      </c>
      <c r="F11">
        <v>1</v>
      </c>
      <c r="G11">
        <v>0.95663003663003499</v>
      </c>
      <c r="H11">
        <v>1</v>
      </c>
      <c r="I11">
        <v>1</v>
      </c>
      <c r="J11">
        <v>0.97874000000000005</v>
      </c>
      <c r="K11">
        <v>1</v>
      </c>
      <c r="L11">
        <v>1</v>
      </c>
      <c r="M11">
        <v>1</v>
      </c>
      <c r="N11">
        <v>1</v>
      </c>
      <c r="O11">
        <v>0.99603174603174605</v>
      </c>
      <c r="P11">
        <v>1</v>
      </c>
      <c r="Q11">
        <v>0.7897392767031125</v>
      </c>
      <c r="R11">
        <v>1</v>
      </c>
      <c r="S11">
        <v>1</v>
      </c>
      <c r="T11">
        <v>1</v>
      </c>
      <c r="U11">
        <v>1</v>
      </c>
      <c r="V11">
        <v>1</v>
      </c>
      <c r="W11" s="3">
        <v>1</v>
      </c>
      <c r="Y11" s="1">
        <v>10</v>
      </c>
      <c r="Z11" t="s">
        <v>133</v>
      </c>
    </row>
    <row r="12" spans="1:26" x14ac:dyDescent="0.25">
      <c r="A12" s="1">
        <v>2</v>
      </c>
      <c r="B12">
        <v>0.98625000000000007</v>
      </c>
      <c r="C12">
        <v>1</v>
      </c>
      <c r="D12">
        <v>0.93333332999999996</v>
      </c>
      <c r="E12">
        <v>1</v>
      </c>
      <c r="F12">
        <v>1</v>
      </c>
      <c r="G12">
        <v>0.96483516483516396</v>
      </c>
      <c r="H12">
        <v>1</v>
      </c>
      <c r="I12">
        <v>1</v>
      </c>
      <c r="J12">
        <v>1</v>
      </c>
      <c r="K12">
        <v>1</v>
      </c>
      <c r="L12">
        <v>1</v>
      </c>
      <c r="M12">
        <v>1</v>
      </c>
      <c r="N12">
        <v>1</v>
      </c>
      <c r="O12">
        <v>1</v>
      </c>
      <c r="P12">
        <v>1</v>
      </c>
      <c r="Q12">
        <v>0.80425327405983449</v>
      </c>
      <c r="R12">
        <v>1</v>
      </c>
      <c r="S12">
        <v>1</v>
      </c>
      <c r="T12">
        <v>1</v>
      </c>
      <c r="U12">
        <v>1</v>
      </c>
      <c r="V12">
        <v>1</v>
      </c>
      <c r="W12" s="3">
        <v>1</v>
      </c>
      <c r="Y12" s="1">
        <v>11</v>
      </c>
      <c r="Z12" t="s">
        <v>133</v>
      </c>
    </row>
    <row r="13" spans="1:26" x14ac:dyDescent="0.25">
      <c r="A13" s="1">
        <v>3</v>
      </c>
      <c r="B13">
        <v>0.99</v>
      </c>
      <c r="C13">
        <v>1</v>
      </c>
      <c r="D13">
        <v>0.93333332999999996</v>
      </c>
      <c r="E13">
        <v>1</v>
      </c>
      <c r="F13">
        <v>1</v>
      </c>
      <c r="G13">
        <v>0.958388278388278</v>
      </c>
      <c r="H13">
        <v>1</v>
      </c>
      <c r="I13">
        <v>1</v>
      </c>
      <c r="J13">
        <v>1</v>
      </c>
      <c r="K13">
        <v>1</v>
      </c>
      <c r="L13">
        <v>1</v>
      </c>
      <c r="M13">
        <v>1</v>
      </c>
      <c r="N13">
        <v>1</v>
      </c>
      <c r="O13">
        <v>1</v>
      </c>
      <c r="P13">
        <v>1</v>
      </c>
      <c r="Q13">
        <v>0.83854379430493808</v>
      </c>
      <c r="R13">
        <v>1</v>
      </c>
      <c r="S13">
        <v>1</v>
      </c>
      <c r="T13">
        <v>1</v>
      </c>
      <c r="U13">
        <v>0.96747967479674801</v>
      </c>
      <c r="V13">
        <v>1</v>
      </c>
      <c r="W13" s="3">
        <v>1</v>
      </c>
      <c r="Y13" s="1">
        <v>12</v>
      </c>
      <c r="Z13" t="s">
        <v>133</v>
      </c>
    </row>
    <row r="14" spans="1:26" x14ac:dyDescent="0.25">
      <c r="A14" s="1">
        <v>4</v>
      </c>
      <c r="B14">
        <v>0.995</v>
      </c>
      <c r="C14">
        <v>1</v>
      </c>
      <c r="D14">
        <v>0.92473117999999999</v>
      </c>
      <c r="E14">
        <v>1</v>
      </c>
      <c r="F14">
        <v>0.95428571428571396</v>
      </c>
      <c r="G14">
        <v>0.85934065934065895</v>
      </c>
      <c r="H14">
        <v>1</v>
      </c>
      <c r="I14">
        <v>1</v>
      </c>
      <c r="J14">
        <v>1</v>
      </c>
      <c r="K14">
        <v>0.96831999999999996</v>
      </c>
      <c r="L14">
        <v>0.95247999999999999</v>
      </c>
      <c r="M14">
        <v>0.97599999999999998</v>
      </c>
      <c r="N14">
        <v>0.94399999999999995</v>
      </c>
      <c r="O14">
        <v>0.99603174603174605</v>
      </c>
      <c r="P14">
        <v>0.99307958477508651</v>
      </c>
      <c r="Q14">
        <v>0.83854379430493808</v>
      </c>
      <c r="R14">
        <v>0.98181818181818203</v>
      </c>
      <c r="S14">
        <v>0.99090909090909096</v>
      </c>
      <c r="T14">
        <v>1</v>
      </c>
      <c r="U14">
        <v>0.98373983739837423</v>
      </c>
      <c r="V14">
        <v>1</v>
      </c>
      <c r="W14" s="3">
        <v>1</v>
      </c>
      <c r="Y14" s="1">
        <v>13</v>
      </c>
      <c r="Z14" t="s">
        <v>133</v>
      </c>
    </row>
    <row r="15" spans="1:26" x14ac:dyDescent="0.25">
      <c r="A15" s="1">
        <v>5</v>
      </c>
      <c r="B15">
        <v>0.98875000000000002</v>
      </c>
      <c r="C15">
        <v>1</v>
      </c>
      <c r="D15">
        <v>0.91182795999999999</v>
      </c>
      <c r="E15">
        <v>0.96190476190476204</v>
      </c>
      <c r="F15">
        <v>2.4761904761904499E-2</v>
      </c>
      <c r="G15">
        <v>0.36351648351648302</v>
      </c>
      <c r="H15">
        <v>1</v>
      </c>
      <c r="I15">
        <v>1</v>
      </c>
      <c r="J15">
        <v>1</v>
      </c>
      <c r="K15">
        <v>0.80989999999999995</v>
      </c>
      <c r="L15">
        <v>0.81781999999999999</v>
      </c>
      <c r="M15">
        <v>0.81599999999999995</v>
      </c>
      <c r="N15">
        <v>0.79200000000000004</v>
      </c>
      <c r="O15">
        <v>0.9285714285714286</v>
      </c>
      <c r="P15">
        <v>0.94117647058823528</v>
      </c>
      <c r="Q15">
        <v>0.85105130361648473</v>
      </c>
      <c r="R15">
        <v>0.68181818181818199</v>
      </c>
      <c r="S15">
        <v>0.90909090909090928</v>
      </c>
      <c r="T15">
        <v>0.89430894308943099</v>
      </c>
      <c r="U15">
        <v>0.78048780487804903</v>
      </c>
      <c r="V15">
        <v>0.986842</v>
      </c>
      <c r="W15" s="3">
        <v>0.9</v>
      </c>
      <c r="Y15" s="1">
        <v>14</v>
      </c>
      <c r="Z15" t="s">
        <v>133</v>
      </c>
    </row>
    <row r="16" spans="1:26" x14ac:dyDescent="0.25">
      <c r="A16" s="1">
        <v>6</v>
      </c>
      <c r="B16">
        <v>0.9800000000000002</v>
      </c>
      <c r="C16">
        <v>0.53900000000000003</v>
      </c>
      <c r="D16">
        <v>0.74193547999999998</v>
      </c>
      <c r="E16">
        <v>9.52380952380949E-3</v>
      </c>
      <c r="F16">
        <v>0</v>
      </c>
      <c r="G16">
        <v>8.9377289377297001E-3</v>
      </c>
      <c r="H16">
        <v>0.87290000000000001</v>
      </c>
      <c r="I16">
        <v>0.90273000000000003</v>
      </c>
      <c r="J16">
        <v>0.32200000000000001</v>
      </c>
      <c r="K16">
        <v>0.34205999999999998</v>
      </c>
      <c r="L16">
        <v>0.34205999999999998</v>
      </c>
      <c r="M16">
        <v>0.34205999999999998</v>
      </c>
      <c r="N16">
        <v>0.34205999999999998</v>
      </c>
      <c r="O16">
        <v>0.66666666666666663</v>
      </c>
      <c r="P16">
        <v>0.52595155709342556</v>
      </c>
      <c r="Q16">
        <v>0.65090712483479551</v>
      </c>
      <c r="R16">
        <v>0.45454545454545503</v>
      </c>
      <c r="S16">
        <v>0.21818181818181903</v>
      </c>
      <c r="T16">
        <v>0.34146341463414698</v>
      </c>
      <c r="U16">
        <v>0.53658536585365901</v>
      </c>
      <c r="V16">
        <v>0.71052632000000004</v>
      </c>
      <c r="W16" s="3">
        <v>0.34939799999999999</v>
      </c>
      <c r="Y16" s="1">
        <v>17</v>
      </c>
      <c r="Z16" t="s">
        <v>134</v>
      </c>
    </row>
    <row r="17" spans="1:26" x14ac:dyDescent="0.25">
      <c r="A17" s="1">
        <v>7</v>
      </c>
      <c r="B17">
        <v>0</v>
      </c>
      <c r="C17">
        <v>3.5333333333333335E-2</v>
      </c>
      <c r="D17">
        <v>0.28387097</v>
      </c>
      <c r="E17">
        <v>0</v>
      </c>
      <c r="F17">
        <v>0</v>
      </c>
      <c r="G17">
        <v>0</v>
      </c>
      <c r="H17">
        <v>0.34205999999999998</v>
      </c>
      <c r="I17">
        <v>0</v>
      </c>
      <c r="J17">
        <v>0</v>
      </c>
      <c r="K17">
        <v>0</v>
      </c>
      <c r="L17">
        <v>0</v>
      </c>
      <c r="M17">
        <v>0</v>
      </c>
      <c r="N17">
        <v>0</v>
      </c>
      <c r="O17">
        <v>0.38492063492063494</v>
      </c>
      <c r="P17">
        <v>0.26643598615916952</v>
      </c>
      <c r="Q17">
        <v>0.67980295566502502</v>
      </c>
      <c r="R17">
        <v>0.90000000000000013</v>
      </c>
      <c r="S17">
        <v>0.9545454545454547</v>
      </c>
      <c r="T17">
        <v>0.81300813008130102</v>
      </c>
      <c r="U17">
        <v>0.75609756097560998</v>
      </c>
      <c r="V17">
        <v>0.10526315999999999</v>
      </c>
      <c r="W17">
        <v>0</v>
      </c>
      <c r="Y17" s="1">
        <v>18</v>
      </c>
      <c r="Z17" t="s">
        <v>134</v>
      </c>
    </row>
    <row r="18" spans="1:26" x14ac:dyDescent="0.25">
      <c r="A18" s="1">
        <v>8</v>
      </c>
      <c r="B18">
        <v>0</v>
      </c>
      <c r="C18">
        <v>0</v>
      </c>
      <c r="D18">
        <v>0</v>
      </c>
      <c r="E18">
        <v>0</v>
      </c>
      <c r="F18">
        <v>0</v>
      </c>
      <c r="G18">
        <v>0</v>
      </c>
      <c r="H18">
        <v>0</v>
      </c>
      <c r="I18">
        <v>0</v>
      </c>
      <c r="J18">
        <v>0</v>
      </c>
      <c r="K18">
        <v>0</v>
      </c>
      <c r="L18">
        <v>0</v>
      </c>
      <c r="M18">
        <v>0</v>
      </c>
      <c r="N18">
        <v>0</v>
      </c>
      <c r="O18">
        <v>0.23412698412698413</v>
      </c>
      <c r="P18">
        <v>0.13148788927335639</v>
      </c>
      <c r="Q18">
        <v>0</v>
      </c>
      <c r="R18">
        <v>0</v>
      </c>
      <c r="S18">
        <v>0</v>
      </c>
      <c r="T18">
        <v>0</v>
      </c>
      <c r="U18">
        <v>0</v>
      </c>
      <c r="V18">
        <v>5.2631578947368501E-2</v>
      </c>
      <c r="W18">
        <v>0</v>
      </c>
      <c r="Y18" s="1">
        <v>19</v>
      </c>
      <c r="Z18" t="s">
        <v>135</v>
      </c>
    </row>
    <row r="19" spans="1:26" x14ac:dyDescent="0.25">
      <c r="A19" s="1">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Y19" s="1">
        <v>20</v>
      </c>
      <c r="Z19" t="s">
        <v>136</v>
      </c>
    </row>
    <row r="20" spans="1:26" x14ac:dyDescent="0.25">
      <c r="A20" s="1">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Y20" s="1">
        <v>21</v>
      </c>
      <c r="Z20" t="s">
        <v>136</v>
      </c>
    </row>
    <row r="21" spans="1:26" x14ac:dyDescent="0.25">
      <c r="A21" s="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Y21" s="1">
        <v>22</v>
      </c>
      <c r="Z21" t="s">
        <v>136</v>
      </c>
    </row>
    <row r="22" spans="1:26" x14ac:dyDescent="0.25">
      <c r="A22" s="1">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Y22" s="1">
        <v>23</v>
      </c>
      <c r="Z22" t="s">
        <v>136</v>
      </c>
    </row>
    <row r="23" spans="1:26" x14ac:dyDescent="0.25">
      <c r="A23" s="1">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Y23" s="1">
        <v>24</v>
      </c>
      <c r="Z23" t="s">
        <v>137</v>
      </c>
    </row>
    <row r="24" spans="1:26" x14ac:dyDescent="0.25">
      <c r="A24" s="1">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Y24" s="1">
        <v>25</v>
      </c>
      <c r="Z24" t="s">
        <v>129</v>
      </c>
    </row>
    <row r="25" spans="1:26" x14ac:dyDescent="0.25">
      <c r="A25" s="1">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
  <sheetViews>
    <sheetView workbookViewId="0">
      <selection activeCell="J22" sqref="J22"/>
    </sheetView>
  </sheetViews>
  <sheetFormatPr defaultRowHeight="15" x14ac:dyDescent="0.25"/>
  <sheetData>
    <row r="1" spans="1:11" x14ac:dyDescent="0.25">
      <c r="A1" s="1" t="s">
        <v>96</v>
      </c>
      <c r="B1" s="1">
        <v>1</v>
      </c>
      <c r="C1" s="1">
        <v>3</v>
      </c>
      <c r="D1" s="1">
        <v>4</v>
      </c>
      <c r="E1" s="1">
        <v>15</v>
      </c>
      <c r="F1" s="1">
        <v>16</v>
      </c>
      <c r="G1" s="1">
        <v>25</v>
      </c>
      <c r="H1" s="1">
        <v>26</v>
      </c>
      <c r="J1" s="1"/>
    </row>
    <row r="2" spans="1:11" x14ac:dyDescent="0.25">
      <c r="A2" s="1">
        <v>16</v>
      </c>
      <c r="B2">
        <v>0</v>
      </c>
      <c r="C2">
        <v>0</v>
      </c>
      <c r="D2">
        <v>0</v>
      </c>
      <c r="E2">
        <v>0</v>
      </c>
      <c r="F2">
        <v>0</v>
      </c>
      <c r="G2">
        <v>0</v>
      </c>
      <c r="H2" s="2">
        <v>1.13843E-4</v>
      </c>
      <c r="J2" s="1">
        <v>1</v>
      </c>
      <c r="K2" t="s">
        <v>125</v>
      </c>
    </row>
    <row r="3" spans="1:11" x14ac:dyDescent="0.25">
      <c r="A3" s="1">
        <v>17</v>
      </c>
      <c r="B3">
        <v>0</v>
      </c>
      <c r="C3">
        <v>0</v>
      </c>
      <c r="D3">
        <v>0</v>
      </c>
      <c r="E3">
        <v>0</v>
      </c>
      <c r="F3">
        <v>0</v>
      </c>
      <c r="G3">
        <v>0</v>
      </c>
      <c r="H3" s="2">
        <v>6.3296899999999998E-3</v>
      </c>
      <c r="J3" s="1">
        <v>3</v>
      </c>
      <c r="K3" t="s">
        <v>126</v>
      </c>
    </row>
    <row r="4" spans="1:11" x14ac:dyDescent="0.25">
      <c r="A4" s="1">
        <v>18</v>
      </c>
      <c r="B4">
        <v>0</v>
      </c>
      <c r="C4">
        <v>0</v>
      </c>
      <c r="D4">
        <v>0</v>
      </c>
      <c r="E4">
        <v>6.2500000000000003E-3</v>
      </c>
      <c r="F4">
        <v>6.2500000000000003E-3</v>
      </c>
      <c r="G4">
        <v>0</v>
      </c>
      <c r="H4" s="2">
        <v>4.5036430000000002E-2</v>
      </c>
      <c r="J4" s="1">
        <v>4</v>
      </c>
      <c r="K4" t="s">
        <v>127</v>
      </c>
    </row>
    <row r="5" spans="1:11" x14ac:dyDescent="0.25">
      <c r="A5" s="1">
        <v>19</v>
      </c>
      <c r="B5">
        <v>0</v>
      </c>
      <c r="C5">
        <v>0</v>
      </c>
      <c r="D5">
        <v>8.6021499999999994E-3</v>
      </c>
      <c r="E5">
        <v>6.2500000000000003E-3</v>
      </c>
      <c r="F5">
        <v>6.2500000000000003E-3</v>
      </c>
      <c r="G5">
        <v>0</v>
      </c>
      <c r="H5" s="2">
        <v>0.22019581099999999</v>
      </c>
      <c r="J5" s="1">
        <v>15</v>
      </c>
      <c r="K5" t="s">
        <v>128</v>
      </c>
    </row>
    <row r="6" spans="1:11" x14ac:dyDescent="0.25">
      <c r="A6" s="1">
        <v>20</v>
      </c>
      <c r="B6">
        <v>0.34166666666666667</v>
      </c>
      <c r="C6">
        <v>0.22713333333333333</v>
      </c>
      <c r="D6">
        <v>3.010753E-2</v>
      </c>
      <c r="E6">
        <v>3.125E-2</v>
      </c>
      <c r="F6">
        <v>3.125E-2</v>
      </c>
      <c r="G6">
        <v>0.53012000000000004</v>
      </c>
      <c r="H6" s="2">
        <v>0.56486322099999997</v>
      </c>
      <c r="J6" s="1">
        <v>16</v>
      </c>
      <c r="K6" t="s">
        <v>128</v>
      </c>
    </row>
    <row r="7" spans="1:11" x14ac:dyDescent="0.25">
      <c r="A7" s="1">
        <v>21</v>
      </c>
      <c r="B7">
        <v>0.57037037037037031</v>
      </c>
      <c r="C7">
        <v>0.6666333333333333</v>
      </c>
      <c r="D7">
        <v>7.3118279999999994E-2</v>
      </c>
      <c r="E7">
        <v>0.7</v>
      </c>
      <c r="F7">
        <v>0.6875</v>
      </c>
      <c r="G7">
        <v>0.79518</v>
      </c>
      <c r="H7" s="2">
        <v>0.82621979000000001</v>
      </c>
      <c r="J7" s="1">
        <v>25</v>
      </c>
      <c r="K7" t="s">
        <v>129</v>
      </c>
    </row>
    <row r="8" spans="1:11" x14ac:dyDescent="0.25">
      <c r="A8" s="1">
        <v>22</v>
      </c>
      <c r="B8">
        <v>1</v>
      </c>
      <c r="C8">
        <v>1</v>
      </c>
      <c r="D8">
        <v>0.18279570000000001</v>
      </c>
      <c r="E8">
        <v>1</v>
      </c>
      <c r="F8">
        <v>1</v>
      </c>
      <c r="G8">
        <v>0.90361000000000002</v>
      </c>
      <c r="H8" s="2">
        <v>0.93203551900000003</v>
      </c>
      <c r="J8" s="1">
        <v>26</v>
      </c>
      <c r="K8" t="s">
        <v>130</v>
      </c>
    </row>
    <row r="9" spans="1:11" x14ac:dyDescent="0.25">
      <c r="A9" s="1">
        <v>23</v>
      </c>
      <c r="B9">
        <v>1</v>
      </c>
      <c r="C9">
        <v>1</v>
      </c>
      <c r="D9">
        <v>0.46451613000000003</v>
      </c>
      <c r="E9">
        <v>1</v>
      </c>
      <c r="F9">
        <v>1</v>
      </c>
      <c r="G9">
        <v>1</v>
      </c>
      <c r="H9" s="2">
        <v>0.97288618599999999</v>
      </c>
    </row>
    <row r="10" spans="1:11" x14ac:dyDescent="0.25">
      <c r="A10" s="1">
        <v>24</v>
      </c>
      <c r="B10">
        <v>1</v>
      </c>
      <c r="C10">
        <v>1</v>
      </c>
      <c r="D10">
        <v>0.81935484000000003</v>
      </c>
      <c r="E10">
        <v>1</v>
      </c>
      <c r="F10">
        <v>1</v>
      </c>
      <c r="G10">
        <v>1</v>
      </c>
      <c r="H10" s="2">
        <v>0.98993624800000002</v>
      </c>
    </row>
    <row r="11" spans="1:11" x14ac:dyDescent="0.25">
      <c r="A11" s="1">
        <v>1</v>
      </c>
      <c r="B11">
        <v>1</v>
      </c>
      <c r="C11">
        <v>1</v>
      </c>
      <c r="D11">
        <v>0.90537634</v>
      </c>
      <c r="E11">
        <v>1</v>
      </c>
      <c r="F11">
        <v>1</v>
      </c>
      <c r="G11">
        <v>1</v>
      </c>
      <c r="H11" s="2">
        <v>0.99544626599999997</v>
      </c>
    </row>
    <row r="12" spans="1:11" x14ac:dyDescent="0.25">
      <c r="A12" s="1">
        <v>2</v>
      </c>
      <c r="B12">
        <v>1</v>
      </c>
      <c r="C12">
        <v>1</v>
      </c>
      <c r="D12">
        <v>0.92903226000000005</v>
      </c>
      <c r="E12">
        <v>1</v>
      </c>
      <c r="F12">
        <v>1</v>
      </c>
      <c r="G12">
        <v>1</v>
      </c>
      <c r="H12" s="2">
        <v>0.99435337000000001</v>
      </c>
    </row>
    <row r="13" spans="1:11" x14ac:dyDescent="0.25">
      <c r="A13" s="1">
        <v>3</v>
      </c>
      <c r="B13">
        <v>1</v>
      </c>
      <c r="C13">
        <v>1</v>
      </c>
      <c r="D13">
        <v>0.93118279999999998</v>
      </c>
      <c r="E13">
        <v>1</v>
      </c>
      <c r="F13">
        <v>1</v>
      </c>
      <c r="G13">
        <v>1</v>
      </c>
      <c r="H13" s="2">
        <v>0.97349726800000003</v>
      </c>
    </row>
    <row r="14" spans="1:11" x14ac:dyDescent="0.25">
      <c r="A14" s="1">
        <v>4</v>
      </c>
      <c r="B14">
        <v>1</v>
      </c>
      <c r="C14">
        <v>1</v>
      </c>
      <c r="D14">
        <v>0.92473117999999999</v>
      </c>
      <c r="E14">
        <v>0.73124999999999996</v>
      </c>
      <c r="F14">
        <v>0.71875</v>
      </c>
      <c r="G14">
        <v>1</v>
      </c>
      <c r="H14" s="2">
        <v>0.88078324200000002</v>
      </c>
    </row>
    <row r="15" spans="1:11" x14ac:dyDescent="0.25">
      <c r="A15" s="1">
        <v>5</v>
      </c>
      <c r="B15">
        <v>0.93888888888888877</v>
      </c>
      <c r="C15">
        <v>0.88331666666666664</v>
      </c>
      <c r="D15">
        <v>0.91182795999999999</v>
      </c>
      <c r="E15">
        <v>0.1</v>
      </c>
      <c r="F15">
        <v>0.10625</v>
      </c>
      <c r="G15">
        <v>0.710843</v>
      </c>
      <c r="H15" s="2">
        <v>0.51275720199999997</v>
      </c>
    </row>
    <row r="16" spans="1:11" x14ac:dyDescent="0.25">
      <c r="A16" s="1">
        <v>6</v>
      </c>
      <c r="B16">
        <v>0.17037037037037039</v>
      </c>
      <c r="C16">
        <v>0.20066666666666666</v>
      </c>
      <c r="D16">
        <v>0.74193547999999998</v>
      </c>
      <c r="E16">
        <v>6.2500000000000003E-3</v>
      </c>
      <c r="F16">
        <v>6.2500000000000003E-3</v>
      </c>
      <c r="G16">
        <v>0.18072289</v>
      </c>
      <c r="H16" s="2">
        <v>0.12690378499999999</v>
      </c>
    </row>
    <row r="17" spans="1:8" x14ac:dyDescent="0.25">
      <c r="A17" s="1">
        <v>7</v>
      </c>
      <c r="B17">
        <v>1.3888888888888888E-2</v>
      </c>
      <c r="C17">
        <v>0</v>
      </c>
      <c r="D17">
        <v>0.27741935000000001</v>
      </c>
      <c r="E17">
        <v>0</v>
      </c>
      <c r="F17">
        <v>0</v>
      </c>
      <c r="G17">
        <v>0</v>
      </c>
      <c r="H17" s="2">
        <v>3.0145719000000001E-2</v>
      </c>
    </row>
    <row r="18" spans="1:8" x14ac:dyDescent="0.25">
      <c r="A18" s="1">
        <v>8</v>
      </c>
      <c r="B18">
        <v>0</v>
      </c>
      <c r="C18">
        <v>0</v>
      </c>
      <c r="D18">
        <v>0</v>
      </c>
      <c r="E18">
        <v>0</v>
      </c>
      <c r="F18">
        <v>0</v>
      </c>
      <c r="G18">
        <v>0</v>
      </c>
      <c r="H18" s="2">
        <v>7.4225869999999996E-3</v>
      </c>
    </row>
    <row r="19" spans="1:8" x14ac:dyDescent="0.25">
      <c r="A19" s="1">
        <v>9</v>
      </c>
      <c r="B19">
        <v>0</v>
      </c>
      <c r="C19">
        <v>0</v>
      </c>
      <c r="D19">
        <v>0</v>
      </c>
      <c r="E19">
        <v>0</v>
      </c>
      <c r="F19">
        <v>0</v>
      </c>
      <c r="G19">
        <v>0</v>
      </c>
      <c r="H19" s="2">
        <v>0</v>
      </c>
    </row>
    <row r="20" spans="1:8" x14ac:dyDescent="0.25">
      <c r="A20" s="1">
        <v>10</v>
      </c>
      <c r="B20">
        <v>0</v>
      </c>
      <c r="C20">
        <v>0</v>
      </c>
      <c r="D20">
        <v>0</v>
      </c>
      <c r="E20">
        <v>0</v>
      </c>
      <c r="F20">
        <v>0</v>
      </c>
      <c r="G20">
        <v>0</v>
      </c>
      <c r="H20" s="2">
        <v>0</v>
      </c>
    </row>
    <row r="21" spans="1:8" x14ac:dyDescent="0.25">
      <c r="A21" s="1">
        <v>11</v>
      </c>
      <c r="B21">
        <v>0</v>
      </c>
      <c r="C21">
        <v>0</v>
      </c>
      <c r="D21">
        <v>0</v>
      </c>
      <c r="E21">
        <v>0</v>
      </c>
      <c r="F21">
        <v>0</v>
      </c>
      <c r="G21">
        <v>0</v>
      </c>
      <c r="H21" s="2">
        <v>0</v>
      </c>
    </row>
    <row r="22" spans="1:8" x14ac:dyDescent="0.25">
      <c r="A22" s="1">
        <v>12</v>
      </c>
      <c r="B22">
        <v>0</v>
      </c>
      <c r="C22">
        <v>0</v>
      </c>
      <c r="D22">
        <v>0</v>
      </c>
      <c r="E22">
        <v>0</v>
      </c>
      <c r="F22">
        <v>0</v>
      </c>
      <c r="G22">
        <v>0</v>
      </c>
      <c r="H22" s="2">
        <v>0</v>
      </c>
    </row>
    <row r="23" spans="1:8" x14ac:dyDescent="0.25">
      <c r="A23" s="1">
        <v>13</v>
      </c>
      <c r="B23">
        <v>0</v>
      </c>
      <c r="C23">
        <v>0</v>
      </c>
      <c r="D23">
        <v>0</v>
      </c>
      <c r="E23">
        <v>0</v>
      </c>
      <c r="F23">
        <v>0</v>
      </c>
      <c r="G23">
        <v>0</v>
      </c>
      <c r="H23" s="2">
        <v>0</v>
      </c>
    </row>
    <row r="24" spans="1:8" x14ac:dyDescent="0.25">
      <c r="A24" s="1">
        <v>14</v>
      </c>
      <c r="B24">
        <v>0</v>
      </c>
      <c r="C24">
        <v>0</v>
      </c>
      <c r="D24">
        <v>0</v>
      </c>
      <c r="E24">
        <v>0</v>
      </c>
      <c r="F24">
        <v>0</v>
      </c>
      <c r="G24">
        <v>0</v>
      </c>
      <c r="H24" s="2">
        <v>0</v>
      </c>
    </row>
    <row r="25" spans="1:8" x14ac:dyDescent="0.25">
      <c r="A25" s="1">
        <v>15</v>
      </c>
      <c r="B25">
        <v>0</v>
      </c>
      <c r="C25">
        <v>0</v>
      </c>
      <c r="D25">
        <v>0</v>
      </c>
      <c r="E25">
        <v>0</v>
      </c>
      <c r="F25">
        <v>0</v>
      </c>
      <c r="G25">
        <v>0</v>
      </c>
      <c r="H25" s="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3DEC-0F29-473A-83AF-99006214645C}">
  <dimension ref="A1:EB25"/>
  <sheetViews>
    <sheetView workbookViewId="0">
      <selection activeCell="DV15" sqref="DV15"/>
    </sheetView>
  </sheetViews>
  <sheetFormatPr defaultRowHeight="15" x14ac:dyDescent="0.25"/>
  <sheetData>
    <row r="1" spans="1:132" x14ac:dyDescent="0.25">
      <c r="A1" t="s">
        <v>484</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85</v>
      </c>
      <c r="CG1">
        <v>86</v>
      </c>
      <c r="CH1">
        <v>87</v>
      </c>
      <c r="CI1">
        <v>89</v>
      </c>
      <c r="CJ1">
        <v>90</v>
      </c>
      <c r="CK1">
        <v>91</v>
      </c>
      <c r="CL1">
        <v>92</v>
      </c>
      <c r="CM1">
        <v>93</v>
      </c>
      <c r="CN1">
        <v>94</v>
      </c>
      <c r="CO1">
        <v>95</v>
      </c>
      <c r="CP1">
        <v>96</v>
      </c>
      <c r="CQ1">
        <v>97</v>
      </c>
      <c r="CR1">
        <v>98</v>
      </c>
      <c r="CS1">
        <v>99</v>
      </c>
      <c r="CT1">
        <v>100</v>
      </c>
      <c r="CU1">
        <v>101</v>
      </c>
      <c r="CV1">
        <v>102</v>
      </c>
      <c r="CW1">
        <v>103</v>
      </c>
      <c r="CX1">
        <v>104</v>
      </c>
      <c r="CY1">
        <v>105</v>
      </c>
      <c r="CZ1">
        <v>106</v>
      </c>
      <c r="DA1">
        <v>107</v>
      </c>
      <c r="DB1">
        <v>108</v>
      </c>
      <c r="DC1">
        <v>109</v>
      </c>
      <c r="DD1">
        <v>110</v>
      </c>
      <c r="DE1">
        <v>111</v>
      </c>
      <c r="DF1">
        <v>112</v>
      </c>
      <c r="DG1">
        <v>113</v>
      </c>
      <c r="DH1">
        <v>114</v>
      </c>
      <c r="DI1">
        <v>115</v>
      </c>
      <c r="DJ1">
        <v>116</v>
      </c>
      <c r="DK1">
        <v>117</v>
      </c>
      <c r="DL1">
        <v>118</v>
      </c>
      <c r="DM1">
        <v>119</v>
      </c>
      <c r="DN1">
        <v>120</v>
      </c>
      <c r="DO1">
        <v>121</v>
      </c>
      <c r="DP1">
        <v>122</v>
      </c>
      <c r="DQ1">
        <v>123</v>
      </c>
      <c r="DR1">
        <v>124</v>
      </c>
      <c r="DS1">
        <v>125</v>
      </c>
      <c r="DT1">
        <v>126</v>
      </c>
      <c r="DU1">
        <v>127</v>
      </c>
      <c r="DV1">
        <v>128</v>
      </c>
      <c r="DW1">
        <v>129</v>
      </c>
      <c r="DX1">
        <v>130</v>
      </c>
      <c r="DY1">
        <v>133</v>
      </c>
      <c r="DZ1">
        <v>134</v>
      </c>
      <c r="EA1">
        <v>135</v>
      </c>
      <c r="EB1">
        <v>138</v>
      </c>
    </row>
    <row r="2" spans="1:132" x14ac:dyDescent="0.25">
      <c r="A2">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row>
    <row r="3" spans="1:132" x14ac:dyDescent="0.25">
      <c r="A3">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row>
    <row r="4" spans="1:132" x14ac:dyDescent="0.25">
      <c r="A4">
        <v>18</v>
      </c>
      <c r="B4">
        <v>0</v>
      </c>
      <c r="C4">
        <v>0</v>
      </c>
      <c r="D4">
        <v>0</v>
      </c>
      <c r="E4">
        <v>0</v>
      </c>
      <c r="F4">
        <v>0</v>
      </c>
      <c r="G4">
        <v>0</v>
      </c>
      <c r="H4">
        <v>0</v>
      </c>
      <c r="I4">
        <v>0</v>
      </c>
      <c r="J4">
        <v>0</v>
      </c>
      <c r="K4">
        <v>1.165501E-3</v>
      </c>
      <c r="L4">
        <v>1.895735E-3</v>
      </c>
      <c r="M4">
        <v>0</v>
      </c>
      <c r="N4">
        <v>2.5514270000000002E-3</v>
      </c>
      <c r="O4">
        <v>0</v>
      </c>
      <c r="P4">
        <v>2.9314766999999999E-2</v>
      </c>
      <c r="Q4">
        <v>3.3719174999999997E-2</v>
      </c>
      <c r="R4">
        <v>4.7552447999999997E-2</v>
      </c>
      <c r="S4">
        <v>4.0707964999999999E-2</v>
      </c>
      <c r="T4">
        <v>4.1723666E-2</v>
      </c>
      <c r="U4">
        <v>2.1739129999999999E-2</v>
      </c>
      <c r="V4">
        <v>3.3370412000000002E-2</v>
      </c>
      <c r="W4">
        <v>3.8674032999999997E-2</v>
      </c>
      <c r="X4">
        <v>0</v>
      </c>
      <c r="Y4">
        <v>0</v>
      </c>
      <c r="Z4">
        <v>4.0030659999999996E-3</v>
      </c>
      <c r="AA4">
        <v>0</v>
      </c>
      <c r="AB4">
        <v>0</v>
      </c>
      <c r="AC4">
        <v>0</v>
      </c>
      <c r="AD4">
        <v>0</v>
      </c>
      <c r="AE4">
        <v>3.0895979999999998E-3</v>
      </c>
      <c r="AF4">
        <v>1.6582369999999999E-3</v>
      </c>
      <c r="AG4">
        <v>2.798507E-3</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3.7174700000000002E-4</v>
      </c>
      <c r="BD4">
        <v>1.6906169999999999E-3</v>
      </c>
      <c r="BE4">
        <v>2.1028280000000002E-3</v>
      </c>
      <c r="BF4">
        <v>1.1049720000000001E-3</v>
      </c>
      <c r="BG4">
        <v>0</v>
      </c>
      <c r="BH4">
        <v>0</v>
      </c>
      <c r="BI4">
        <v>0</v>
      </c>
      <c r="BJ4">
        <v>0</v>
      </c>
      <c r="BK4">
        <v>0</v>
      </c>
      <c r="BL4">
        <v>0</v>
      </c>
      <c r="BM4">
        <v>0</v>
      </c>
      <c r="BN4">
        <v>0</v>
      </c>
      <c r="BO4">
        <v>0</v>
      </c>
      <c r="BP4" s="3">
        <v>0</v>
      </c>
      <c r="BQ4">
        <v>0</v>
      </c>
      <c r="BR4">
        <v>0</v>
      </c>
      <c r="BS4">
        <v>0</v>
      </c>
      <c r="BT4">
        <v>0</v>
      </c>
      <c r="BU4">
        <v>0</v>
      </c>
      <c r="BV4">
        <v>0</v>
      </c>
      <c r="BW4">
        <v>0</v>
      </c>
      <c r="BX4">
        <v>0</v>
      </c>
      <c r="BY4">
        <v>0</v>
      </c>
      <c r="BZ4">
        <v>0</v>
      </c>
      <c r="CA4">
        <v>4.8338368999999999E-2</v>
      </c>
      <c r="CB4">
        <v>9.5693779999999999E-3</v>
      </c>
      <c r="CC4">
        <v>6.9337441999999999E-2</v>
      </c>
      <c r="CD4">
        <v>4.2739159999999998E-2</v>
      </c>
      <c r="CE4">
        <v>6.8086529000000007E-2</v>
      </c>
      <c r="CF4">
        <v>0</v>
      </c>
      <c r="CG4">
        <v>0</v>
      </c>
      <c r="CH4">
        <v>0</v>
      </c>
      <c r="CI4">
        <v>0</v>
      </c>
      <c r="CJ4">
        <v>0</v>
      </c>
      <c r="CK4">
        <v>0</v>
      </c>
      <c r="CL4">
        <v>0</v>
      </c>
      <c r="CM4">
        <v>0</v>
      </c>
      <c r="CN4">
        <v>0</v>
      </c>
      <c r="CO4">
        <v>0</v>
      </c>
      <c r="CP4">
        <v>0</v>
      </c>
      <c r="CQ4">
        <v>0</v>
      </c>
      <c r="CR4">
        <v>0</v>
      </c>
      <c r="CS4">
        <v>0</v>
      </c>
      <c r="CT4">
        <v>0</v>
      </c>
      <c r="CU4">
        <v>0</v>
      </c>
      <c r="CV4">
        <v>8.1282200000000005E-4</v>
      </c>
      <c r="CW4">
        <v>1.3443369999999999E-3</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1.8656720000000002E-2</v>
      </c>
      <c r="DX4">
        <v>3.9364639999999999E-2</v>
      </c>
      <c r="DY4">
        <v>7.246377E-3</v>
      </c>
      <c r="DZ4">
        <v>1.704545E-2</v>
      </c>
      <c r="EA4">
        <v>1.886792E-2</v>
      </c>
      <c r="EB4">
        <v>2.8846150000000001E-2</v>
      </c>
    </row>
    <row r="5" spans="1:132" x14ac:dyDescent="0.25">
      <c r="A5">
        <v>19</v>
      </c>
      <c r="B5">
        <v>2.2886590000000002E-3</v>
      </c>
      <c r="C5">
        <v>7.4108380000000003E-3</v>
      </c>
      <c r="D5">
        <v>2.3695165000000001E-2</v>
      </c>
      <c r="E5">
        <v>1.0193680000000001E-3</v>
      </c>
      <c r="F5">
        <v>0</v>
      </c>
      <c r="G5">
        <v>1.519241E-3</v>
      </c>
      <c r="H5">
        <v>6.4814809999999999E-3</v>
      </c>
      <c r="I5">
        <v>1.443859E-3</v>
      </c>
      <c r="J5">
        <v>0</v>
      </c>
      <c r="K5">
        <v>6.9930069999999999E-3</v>
      </c>
      <c r="L5">
        <v>5.6872040000000004E-3</v>
      </c>
      <c r="M5">
        <v>3.4272370000000001E-3</v>
      </c>
      <c r="N5">
        <v>1.1927922000000001E-2</v>
      </c>
      <c r="O5">
        <v>1.369863E-2</v>
      </c>
      <c r="P5">
        <v>3.9941369999999997E-2</v>
      </c>
      <c r="Q5">
        <v>3.9255158999999998E-2</v>
      </c>
      <c r="R5">
        <v>3.3566433999999999E-2</v>
      </c>
      <c r="S5">
        <v>3.1858406999999998E-2</v>
      </c>
      <c r="T5">
        <v>3.8303693999999999E-2</v>
      </c>
      <c r="U5">
        <v>3.1521739E-2</v>
      </c>
      <c r="V5">
        <v>4.1156841E-2</v>
      </c>
      <c r="W5">
        <v>5.8931860000000003E-2</v>
      </c>
      <c r="X5">
        <v>4.2522523E-2</v>
      </c>
      <c r="Y5">
        <v>4.7114252000000002E-2</v>
      </c>
      <c r="Z5">
        <v>4.0243591000000002E-2</v>
      </c>
      <c r="AA5">
        <v>0</v>
      </c>
      <c r="AB5">
        <v>0</v>
      </c>
      <c r="AC5">
        <v>0</v>
      </c>
      <c r="AD5">
        <v>5.7061339999999999E-3</v>
      </c>
      <c r="AE5">
        <v>5.149331E-3</v>
      </c>
      <c r="AF5">
        <v>9.2861290000000006E-3</v>
      </c>
      <c r="AG5">
        <v>3.7313429999999998E-3</v>
      </c>
      <c r="AH5">
        <v>4.9140000000000002E-4</v>
      </c>
      <c r="AI5">
        <v>0</v>
      </c>
      <c r="AJ5">
        <v>0</v>
      </c>
      <c r="AK5">
        <v>5.6089740000000001E-3</v>
      </c>
      <c r="AL5">
        <v>3.1250000000000002E-3</v>
      </c>
      <c r="AM5">
        <v>0</v>
      </c>
      <c r="AN5">
        <v>0</v>
      </c>
      <c r="AO5">
        <v>6.9589399999999996E-4</v>
      </c>
      <c r="AP5">
        <v>1.588562E-3</v>
      </c>
      <c r="AQ5">
        <v>8.2236799999999997E-4</v>
      </c>
      <c r="AR5">
        <v>6.4516130000000001E-3</v>
      </c>
      <c r="AS5">
        <v>8.2236799999999997E-4</v>
      </c>
      <c r="AT5">
        <v>0</v>
      </c>
      <c r="AU5">
        <v>1.3574347E-2</v>
      </c>
      <c r="AV5">
        <v>1.4649924E-2</v>
      </c>
      <c r="AW5">
        <v>2.8968714E-2</v>
      </c>
      <c r="AX5">
        <v>7.0175439000000006E-2</v>
      </c>
      <c r="AY5">
        <v>4.1322313999999999E-2</v>
      </c>
      <c r="AZ5">
        <v>1.7160686000000001E-2</v>
      </c>
      <c r="BA5">
        <v>1.8239999999999999E-2</v>
      </c>
      <c r="BB5">
        <v>6.2255519999999996E-3</v>
      </c>
      <c r="BC5">
        <v>4.8327140000000001E-3</v>
      </c>
      <c r="BD5">
        <v>9.2983939999999998E-3</v>
      </c>
      <c r="BE5">
        <v>3.3645250000000002E-3</v>
      </c>
      <c r="BF5">
        <v>1.1049720000000001E-3</v>
      </c>
      <c r="BG5">
        <v>0</v>
      </c>
      <c r="BH5">
        <v>0</v>
      </c>
      <c r="BI5">
        <v>0</v>
      </c>
      <c r="BJ5">
        <v>0</v>
      </c>
      <c r="BK5">
        <v>0</v>
      </c>
      <c r="BL5">
        <v>0</v>
      </c>
      <c r="BM5">
        <v>5.2521010000000003E-3</v>
      </c>
      <c r="BN5">
        <v>3.3860050000000001E-3</v>
      </c>
      <c r="BO5">
        <v>8.592911E-3</v>
      </c>
      <c r="BP5" s="3">
        <v>4.28E-3</v>
      </c>
      <c r="BQ5">
        <v>0</v>
      </c>
      <c r="BR5">
        <v>0</v>
      </c>
      <c r="BS5">
        <v>0</v>
      </c>
      <c r="BT5">
        <v>0</v>
      </c>
      <c r="BU5">
        <v>0</v>
      </c>
      <c r="BV5">
        <v>0</v>
      </c>
      <c r="BW5">
        <v>0</v>
      </c>
      <c r="BX5">
        <v>0</v>
      </c>
      <c r="BY5">
        <v>0</v>
      </c>
      <c r="BZ5">
        <v>0</v>
      </c>
      <c r="CA5">
        <v>0.108761329</v>
      </c>
      <c r="CB5">
        <v>3.0303030000000002E-2</v>
      </c>
      <c r="CC5">
        <v>4.0061632999999999E-2</v>
      </c>
      <c r="CD5">
        <v>4.2739159999999998E-2</v>
      </c>
      <c r="CE5">
        <v>6.8086529000000007E-2</v>
      </c>
      <c r="CF5">
        <v>4.694836E-3</v>
      </c>
      <c r="CG5">
        <v>6.3694270000000004E-3</v>
      </c>
      <c r="CH5">
        <v>8.498584E-3</v>
      </c>
      <c r="CI5">
        <v>8.8459769999999997E-3</v>
      </c>
      <c r="CJ5">
        <v>1.3162882000000001E-2</v>
      </c>
      <c r="CK5">
        <v>0</v>
      </c>
      <c r="CL5">
        <v>0</v>
      </c>
      <c r="CM5">
        <v>0</v>
      </c>
      <c r="CN5">
        <v>0</v>
      </c>
      <c r="CO5">
        <v>0</v>
      </c>
      <c r="CP5">
        <v>1.7278617999999999E-2</v>
      </c>
      <c r="CQ5">
        <v>1.7295596999999999E-2</v>
      </c>
      <c r="CR5">
        <v>3.6395247999999998E-2</v>
      </c>
      <c r="CS5">
        <v>3.8365440000000001E-2</v>
      </c>
      <c r="CT5">
        <v>0</v>
      </c>
      <c r="CU5">
        <v>0</v>
      </c>
      <c r="CV5">
        <v>1.9304529999999999E-3</v>
      </c>
      <c r="CW5">
        <v>1.867135E-3</v>
      </c>
      <c r="CX5">
        <v>0</v>
      </c>
      <c r="CY5">
        <v>0</v>
      </c>
      <c r="CZ5">
        <v>0</v>
      </c>
      <c r="DA5">
        <v>0</v>
      </c>
      <c r="DB5">
        <v>0</v>
      </c>
      <c r="DC5">
        <v>1.2033689999999999E-3</v>
      </c>
      <c r="DD5">
        <v>5.7306589999999999E-3</v>
      </c>
      <c r="DE5">
        <v>3.3582090000000002E-2</v>
      </c>
      <c r="DF5">
        <v>2.314815E-3</v>
      </c>
      <c r="DG5">
        <v>1.24533E-3</v>
      </c>
      <c r="DH5">
        <v>0</v>
      </c>
      <c r="DI5">
        <v>0</v>
      </c>
      <c r="DJ5">
        <v>0</v>
      </c>
      <c r="DK5">
        <v>1.3986014E-2</v>
      </c>
      <c r="DL5">
        <v>0</v>
      </c>
      <c r="DM5">
        <v>0</v>
      </c>
      <c r="DN5">
        <v>6.5433849999999997E-3</v>
      </c>
      <c r="DO5">
        <v>1.2437811E-2</v>
      </c>
      <c r="DP5">
        <v>4.9321820000000002E-3</v>
      </c>
      <c r="DQ5">
        <v>2.9595015999999998E-2</v>
      </c>
      <c r="DR5">
        <v>1.8382349999999999E-3</v>
      </c>
      <c r="DS5">
        <v>2.3094687999999999E-2</v>
      </c>
      <c r="DT5">
        <v>8.5166779999999997E-3</v>
      </c>
      <c r="DU5">
        <v>0</v>
      </c>
      <c r="DV5">
        <v>2.7588103999999999E-2</v>
      </c>
      <c r="DW5">
        <v>1.8656720000000002E-2</v>
      </c>
      <c r="DX5">
        <v>3.9364639999999999E-2</v>
      </c>
      <c r="DY5">
        <v>7.246377E-3</v>
      </c>
      <c r="DZ5">
        <v>1.704545E-2</v>
      </c>
      <c r="EA5">
        <v>1.886792E-2</v>
      </c>
      <c r="EB5">
        <v>2.8846150000000001E-2</v>
      </c>
    </row>
    <row r="6" spans="1:132" x14ac:dyDescent="0.25">
      <c r="A6">
        <v>20</v>
      </c>
      <c r="B6">
        <v>8.538459E-3</v>
      </c>
      <c r="C6">
        <v>9.7267250000000003E-3</v>
      </c>
      <c r="D6">
        <v>3.3941723E-2</v>
      </c>
      <c r="E6">
        <v>1.0193680000000001E-3</v>
      </c>
      <c r="F6">
        <v>0</v>
      </c>
      <c r="G6">
        <v>3.0384819999999999E-3</v>
      </c>
      <c r="H6">
        <v>6.2037037000000003E-2</v>
      </c>
      <c r="I6">
        <v>1.5797519999999999E-2</v>
      </c>
      <c r="J6">
        <v>4.319654E-3</v>
      </c>
      <c r="K6">
        <v>4.5454544999999999E-2</v>
      </c>
      <c r="L6">
        <v>7.582938E-3</v>
      </c>
      <c r="M6">
        <v>1.5107505E-2</v>
      </c>
      <c r="N6">
        <v>2.1974166999999999E-2</v>
      </c>
      <c r="O6">
        <v>2.0547945000000001E-2</v>
      </c>
      <c r="P6">
        <v>4.3605716000000003E-2</v>
      </c>
      <c r="Q6">
        <v>4.0764971999999997E-2</v>
      </c>
      <c r="R6">
        <v>6.8531468999999998E-2</v>
      </c>
      <c r="S6">
        <v>1.2389381E-2</v>
      </c>
      <c r="T6">
        <v>3.8303693999999999E-2</v>
      </c>
      <c r="U6">
        <v>4.0217390999999998E-2</v>
      </c>
      <c r="V6">
        <v>4.1156841E-2</v>
      </c>
      <c r="W6">
        <v>4.9723757E-2</v>
      </c>
      <c r="X6">
        <v>5.2972973E-2</v>
      </c>
      <c r="Y6">
        <v>2.4734981999999999E-2</v>
      </c>
      <c r="Z6">
        <v>3.0789541E-2</v>
      </c>
      <c r="AA6">
        <v>0</v>
      </c>
      <c r="AB6">
        <v>5.1785390000000002E-3</v>
      </c>
      <c r="AC6">
        <v>2.9935275000000001E-2</v>
      </c>
      <c r="AD6">
        <v>4.5649072999999998E-2</v>
      </c>
      <c r="AE6">
        <v>1.4418126E-2</v>
      </c>
      <c r="AF6">
        <v>3.1921067999999997E-2</v>
      </c>
      <c r="AG6">
        <v>1.5858209000000002E-2</v>
      </c>
      <c r="AH6">
        <v>4.9140000000000002E-4</v>
      </c>
      <c r="AI6">
        <v>0</v>
      </c>
      <c r="AJ6">
        <v>0</v>
      </c>
      <c r="AK6">
        <v>6.1698718E-2</v>
      </c>
      <c r="AL6">
        <v>1.7708333E-2</v>
      </c>
      <c r="AM6">
        <v>9.5238094999999995E-2</v>
      </c>
      <c r="AN6">
        <v>1.3754044999999999E-2</v>
      </c>
      <c r="AO6">
        <v>6.9589399999999996E-4</v>
      </c>
      <c r="AP6">
        <v>6.3542490000000002E-3</v>
      </c>
      <c r="AQ6">
        <v>1.6447370000000001E-3</v>
      </c>
      <c r="AR6">
        <v>6.4516130000000001E-3</v>
      </c>
      <c r="AS6">
        <v>1.6447370000000001E-3</v>
      </c>
      <c r="AT6">
        <v>0</v>
      </c>
      <c r="AU6">
        <v>1.5652052999999999E-2</v>
      </c>
      <c r="AV6">
        <v>2.1784627000000001E-2</v>
      </c>
      <c r="AW6">
        <v>5.9096176E-2</v>
      </c>
      <c r="AX6">
        <v>2.0467836E-2</v>
      </c>
      <c r="AY6">
        <v>3.0303030000000002E-2</v>
      </c>
      <c r="AZ6">
        <v>6.0842434000000001E-2</v>
      </c>
      <c r="BA6">
        <v>8.5839999999999996E-3</v>
      </c>
      <c r="BB6">
        <v>1.6142361000000001E-2</v>
      </c>
      <c r="BC6">
        <v>2.1933086000000001E-2</v>
      </c>
      <c r="BD6">
        <v>3.4657649999999998E-2</v>
      </c>
      <c r="BE6">
        <v>4.5210809999999997E-3</v>
      </c>
      <c r="BF6">
        <v>1.1049720000000001E-3</v>
      </c>
      <c r="BG6">
        <v>0</v>
      </c>
      <c r="BH6">
        <v>0</v>
      </c>
      <c r="BI6">
        <v>0</v>
      </c>
      <c r="BJ6">
        <v>0</v>
      </c>
      <c r="BK6">
        <v>0</v>
      </c>
      <c r="BL6">
        <v>0</v>
      </c>
      <c r="BM6">
        <v>1.1554622000000001E-2</v>
      </c>
      <c r="BN6">
        <v>4.5146730000000003E-3</v>
      </c>
      <c r="BO6">
        <v>4.2964550000000002E-3</v>
      </c>
      <c r="BP6" s="3">
        <v>6.4200000000000004E-3</v>
      </c>
      <c r="BQ6">
        <v>2.2486771999999999E-2</v>
      </c>
      <c r="BR6">
        <v>4.6665370000000001E-3</v>
      </c>
      <c r="BS6">
        <v>2.7708030000000001E-3</v>
      </c>
      <c r="BT6">
        <v>6.2856530000000004E-3</v>
      </c>
      <c r="BU6">
        <v>4.784689E-3</v>
      </c>
      <c r="BV6">
        <v>1.172333E-3</v>
      </c>
      <c r="BW6">
        <v>5.2562420000000004E-3</v>
      </c>
      <c r="BX6">
        <v>2.6420079999999999E-3</v>
      </c>
      <c r="BY6">
        <v>1.273885E-3</v>
      </c>
      <c r="BZ6">
        <v>2.6990550000000001E-3</v>
      </c>
      <c r="CA6">
        <v>3.021148E-3</v>
      </c>
      <c r="CB6">
        <v>4.7846890000000003E-2</v>
      </c>
      <c r="CC6">
        <v>1.2326656E-2</v>
      </c>
      <c r="CD6">
        <v>3.6235375E-2</v>
      </c>
      <c r="CE6">
        <v>1.8867351000000001E-2</v>
      </c>
      <c r="CF6">
        <v>1.8779343E-2</v>
      </c>
      <c r="CG6">
        <v>3.0573248000000001E-2</v>
      </c>
      <c r="CH6">
        <v>1.4164306E-2</v>
      </c>
      <c r="CI6">
        <v>8.84598E-4</v>
      </c>
      <c r="CJ6">
        <v>8.4618520000000006E-3</v>
      </c>
      <c r="CK6">
        <v>5.8528429999999999E-3</v>
      </c>
      <c r="CL6">
        <v>1.3020830000000001E-3</v>
      </c>
      <c r="CM6">
        <v>1.3910354999999999E-2</v>
      </c>
      <c r="CN6">
        <v>5.1948050000000003E-3</v>
      </c>
      <c r="CO6">
        <v>4.5766590000000003E-3</v>
      </c>
      <c r="CP6">
        <v>8.6393089999999995E-3</v>
      </c>
      <c r="CQ6">
        <v>4.7169810000000003E-3</v>
      </c>
      <c r="CR6">
        <v>3.8568531000000003E-2</v>
      </c>
      <c r="CS6">
        <v>3.8057647999999999E-2</v>
      </c>
      <c r="CT6">
        <v>3.3767927000000003E-2</v>
      </c>
      <c r="CU6">
        <v>2.4567561000000002E-2</v>
      </c>
      <c r="CV6">
        <v>2.5019690000000002E-3</v>
      </c>
      <c r="CW6">
        <v>2.439723E-3</v>
      </c>
      <c r="CX6">
        <v>1.6596257999999999E-2</v>
      </c>
      <c r="CY6">
        <v>6.0834590000000001E-2</v>
      </c>
      <c r="CZ6">
        <v>1.2910797999999999E-2</v>
      </c>
      <c r="DA6">
        <v>6.0606061000000003E-2</v>
      </c>
      <c r="DB6">
        <v>5.7870370000000001E-3</v>
      </c>
      <c r="DC6">
        <v>0</v>
      </c>
      <c r="DD6">
        <v>8.5959890000000001E-3</v>
      </c>
      <c r="DE6">
        <v>3.3974863000000001E-2</v>
      </c>
      <c r="DF6">
        <v>3.4722220000000001E-3</v>
      </c>
      <c r="DG6">
        <v>1.4943959999999999E-2</v>
      </c>
      <c r="DH6">
        <v>0</v>
      </c>
      <c r="DI6">
        <v>2.0161290000000002E-3</v>
      </c>
      <c r="DJ6">
        <v>5.6603774000000003E-2</v>
      </c>
      <c r="DK6">
        <v>1.3986014E-2</v>
      </c>
      <c r="DL6">
        <v>1.0362694E-2</v>
      </c>
      <c r="DM6">
        <v>4.0553907E-2</v>
      </c>
      <c r="DN6">
        <v>1.6311048000000002E-2</v>
      </c>
      <c r="DO6">
        <v>2.0710401E-2</v>
      </c>
      <c r="DP6">
        <v>1.1097411E-2</v>
      </c>
      <c r="DQ6">
        <v>4.0498442000000003E-2</v>
      </c>
      <c r="DR6">
        <v>1.8382349999999999E-3</v>
      </c>
      <c r="DS6">
        <v>5.1963047999999998E-2</v>
      </c>
      <c r="DT6">
        <v>3.3356991000000003E-2</v>
      </c>
      <c r="DU6">
        <v>0</v>
      </c>
      <c r="DV6">
        <v>4.5824308000000001E-2</v>
      </c>
      <c r="DW6">
        <v>3.2338310000000002E-2</v>
      </c>
      <c r="DX6">
        <v>9.8756910000000003E-2</v>
      </c>
      <c r="DY6">
        <v>2.8985507000000001E-2</v>
      </c>
      <c r="DZ6">
        <v>1.704545E-2</v>
      </c>
      <c r="EA6">
        <v>1.886792E-2</v>
      </c>
      <c r="EB6">
        <v>1.9230770000000001E-2</v>
      </c>
    </row>
    <row r="7" spans="1:132" x14ac:dyDescent="0.25">
      <c r="A7">
        <v>21</v>
      </c>
      <c r="B7">
        <v>2.1446176000000001E-2</v>
      </c>
      <c r="C7">
        <v>1.7137564000000001E-2</v>
      </c>
      <c r="D7">
        <v>5.1552993999999998E-2</v>
      </c>
      <c r="E7">
        <v>8.1549440000000008E-3</v>
      </c>
      <c r="F7">
        <v>1.8232819000000001E-2</v>
      </c>
      <c r="G7">
        <v>6.0769639999999998E-3</v>
      </c>
      <c r="H7">
        <v>3.1481480999999999E-2</v>
      </c>
      <c r="I7">
        <v>2.8962120000000001E-2</v>
      </c>
      <c r="J7">
        <v>8.6393089999999995E-3</v>
      </c>
      <c r="K7">
        <v>6.5268065E-2</v>
      </c>
      <c r="L7">
        <v>1.4218009E-2</v>
      </c>
      <c r="M7">
        <v>1.8181259000000002E-2</v>
      </c>
      <c r="N7">
        <v>2.8671663E-2</v>
      </c>
      <c r="O7">
        <v>2.739726E-2</v>
      </c>
      <c r="P7">
        <v>4.4705019999999998E-2</v>
      </c>
      <c r="Q7">
        <v>4.3281329E-2</v>
      </c>
      <c r="R7">
        <v>5.5944055999999999E-2</v>
      </c>
      <c r="S7">
        <v>3.1858406999999998E-2</v>
      </c>
      <c r="T7">
        <v>4.5827633E-2</v>
      </c>
      <c r="U7">
        <v>4.1304347999999998E-2</v>
      </c>
      <c r="V7">
        <v>4.1156841E-2</v>
      </c>
      <c r="W7">
        <v>4.0515653999999998E-2</v>
      </c>
      <c r="X7">
        <v>5.9099099000000002E-2</v>
      </c>
      <c r="Y7">
        <v>2.7090695000000001E-2</v>
      </c>
      <c r="Z7">
        <v>2.5274677999999998E-2</v>
      </c>
      <c r="AA7">
        <v>0</v>
      </c>
      <c r="AB7">
        <v>3.4623950000000001E-3</v>
      </c>
      <c r="AC7">
        <v>2.8317152000000002E-2</v>
      </c>
      <c r="AD7">
        <v>2.425107E-2</v>
      </c>
      <c r="AE7">
        <v>1.7507723999999999E-2</v>
      </c>
      <c r="AF7">
        <v>1.7908963E-2</v>
      </c>
      <c r="AG7">
        <v>1.8656716E-2</v>
      </c>
      <c r="AH7">
        <v>5.8968060000000001E-3</v>
      </c>
      <c r="AI7">
        <v>8.6655110000000007E-3</v>
      </c>
      <c r="AJ7">
        <v>7.4294200000000002E-4</v>
      </c>
      <c r="AK7">
        <v>3.125E-2</v>
      </c>
      <c r="AL7">
        <v>3.0208333E-2</v>
      </c>
      <c r="AM7">
        <v>0.14285714299999999</v>
      </c>
      <c r="AN7">
        <v>2.9935275000000001E-2</v>
      </c>
      <c r="AO7">
        <v>6.9589399999999996E-4</v>
      </c>
      <c r="AP7">
        <v>1.8268467E-2</v>
      </c>
      <c r="AQ7">
        <v>3.4539474000000001E-2</v>
      </c>
      <c r="AR7">
        <v>4.516129E-2</v>
      </c>
      <c r="AS7">
        <v>3.4539474000000001E-2</v>
      </c>
      <c r="AT7">
        <v>2.3809523999999999E-2</v>
      </c>
      <c r="AU7">
        <v>3.0265253999999998E-2</v>
      </c>
      <c r="AV7">
        <v>3.0346271000000001E-2</v>
      </c>
      <c r="AW7">
        <v>5.4461181999999997E-2</v>
      </c>
      <c r="AX7">
        <v>1.7543860000000001E-2</v>
      </c>
      <c r="AY7">
        <v>1.1019284000000001E-2</v>
      </c>
      <c r="AZ7">
        <v>1.5600620000000001E-3</v>
      </c>
      <c r="BA7">
        <v>1.6094000000000001E-2</v>
      </c>
      <c r="BB7">
        <v>2.6995758000000002E-2</v>
      </c>
      <c r="BC7">
        <v>4.8698884999999997E-2</v>
      </c>
      <c r="BD7">
        <v>7.7345731000000001E-2</v>
      </c>
      <c r="BE7">
        <v>5.7827779999999997E-3</v>
      </c>
      <c r="BF7">
        <v>1.1049720000000001E-3</v>
      </c>
      <c r="BG7">
        <v>0</v>
      </c>
      <c r="BH7">
        <v>0</v>
      </c>
      <c r="BI7">
        <v>0</v>
      </c>
      <c r="BJ7">
        <v>0</v>
      </c>
      <c r="BK7">
        <v>0</v>
      </c>
      <c r="BL7">
        <v>0</v>
      </c>
      <c r="BM7">
        <v>9.4537820000000009E-3</v>
      </c>
      <c r="BN7">
        <v>3.3860050000000001E-3</v>
      </c>
      <c r="BO7">
        <v>8.592911E-3</v>
      </c>
      <c r="BP7" s="3">
        <v>1.18E-2</v>
      </c>
      <c r="BQ7">
        <v>2.7777777999999999E-2</v>
      </c>
      <c r="BR7">
        <v>2.1728562999999999E-2</v>
      </c>
      <c r="BS7">
        <v>6.061131E-3</v>
      </c>
      <c r="BT7">
        <v>1.1523696999999999E-2</v>
      </c>
      <c r="BU7">
        <v>5.9808609999999996E-3</v>
      </c>
      <c r="BV7">
        <v>1.0550996E-2</v>
      </c>
      <c r="BW7">
        <v>1.3140604E-2</v>
      </c>
      <c r="BX7">
        <v>2.3778071000000001E-2</v>
      </c>
      <c r="BY7">
        <v>2.9299362999999998E-2</v>
      </c>
      <c r="BZ7">
        <v>1.6194331999999999E-2</v>
      </c>
      <c r="CA7">
        <v>3.3232628E-2</v>
      </c>
      <c r="CB7">
        <v>4.7846890000000003E-2</v>
      </c>
      <c r="CC7">
        <v>2.3112481000000001E-2</v>
      </c>
      <c r="CD7">
        <v>3.6235375E-2</v>
      </c>
      <c r="CE7">
        <v>1.8867351000000001E-2</v>
      </c>
      <c r="CF7">
        <v>2.6408450999999999E-2</v>
      </c>
      <c r="CG7">
        <v>4.9681529000000002E-2</v>
      </c>
      <c r="CH7">
        <v>3.6827195E-2</v>
      </c>
      <c r="CI7">
        <v>6.1921839999999999E-3</v>
      </c>
      <c r="CJ7">
        <v>1.8804115999999999E-2</v>
      </c>
      <c r="CK7">
        <v>4.5986621999999998E-2</v>
      </c>
      <c r="CL7">
        <v>1.4322916999999999E-2</v>
      </c>
      <c r="CM7">
        <v>2.2797527000000001E-2</v>
      </c>
      <c r="CN7">
        <v>1.3852814E-2</v>
      </c>
      <c r="CO7">
        <v>2.0594965999999999E-2</v>
      </c>
      <c r="CP7">
        <v>1.9438444999999999E-2</v>
      </c>
      <c r="CQ7">
        <v>1.5723270000000001E-3</v>
      </c>
      <c r="CR7">
        <v>4.0524485999999998E-2</v>
      </c>
      <c r="CS7">
        <v>4.2511587000000003E-2</v>
      </c>
      <c r="CT7">
        <v>5.1173402999999999E-2</v>
      </c>
      <c r="CU7">
        <v>5.3083480000000002E-2</v>
      </c>
      <c r="CV7">
        <v>7.2442784999999996E-2</v>
      </c>
      <c r="CW7">
        <v>6.5660903000000007E-2</v>
      </c>
      <c r="CX7">
        <v>2.8766848000000001E-2</v>
      </c>
      <c r="CY7">
        <v>8.2956259000000004E-2</v>
      </c>
      <c r="CZ7">
        <v>3.1690140999999998E-2</v>
      </c>
      <c r="DA7">
        <v>5.3030303000000001E-2</v>
      </c>
      <c r="DB7">
        <v>1.8518519000000001E-2</v>
      </c>
      <c r="DC7">
        <v>8.4235860000000003E-3</v>
      </c>
      <c r="DD7">
        <v>2.2922636E-2</v>
      </c>
      <c r="DE7">
        <v>3.4171249000000001E-2</v>
      </c>
      <c r="DF7">
        <v>9.2592590000000006E-3</v>
      </c>
      <c r="DG7">
        <v>2.8642589999999999E-2</v>
      </c>
      <c r="DH7">
        <v>8.9153050000000001E-3</v>
      </c>
      <c r="DI7">
        <v>2.688172E-3</v>
      </c>
      <c r="DJ7">
        <v>7.5471698000000004E-2</v>
      </c>
      <c r="DK7">
        <v>2.0979021E-2</v>
      </c>
      <c r="DL7">
        <v>4.6632123999999997E-2</v>
      </c>
      <c r="DM7">
        <v>6.0336301000000002E-2</v>
      </c>
      <c r="DN7">
        <v>2.5035562000000001E-2</v>
      </c>
      <c r="DO7">
        <v>2.2156658999999999E-2</v>
      </c>
      <c r="DP7">
        <v>1.972873E-2</v>
      </c>
      <c r="DQ7">
        <v>4.5950155999999999E-2</v>
      </c>
      <c r="DR7">
        <v>5.1470587999999998E-2</v>
      </c>
      <c r="DS7">
        <v>5.8891455000000002E-2</v>
      </c>
      <c r="DT7">
        <v>3.4776437E-2</v>
      </c>
      <c r="DU7">
        <v>2.1739129999999999E-2</v>
      </c>
      <c r="DV7">
        <v>4.4889117999999999E-2</v>
      </c>
      <c r="DW7">
        <v>3.2338310000000002E-2</v>
      </c>
      <c r="DX7">
        <v>9.8756910000000003E-2</v>
      </c>
      <c r="DY7">
        <v>2.8985507000000001E-2</v>
      </c>
      <c r="DZ7">
        <v>1.704545E-2</v>
      </c>
      <c r="EA7">
        <v>1.886792E-2</v>
      </c>
      <c r="EB7">
        <v>1.9230770000000001E-2</v>
      </c>
    </row>
    <row r="8" spans="1:132" x14ac:dyDescent="0.25">
      <c r="A8">
        <v>22</v>
      </c>
      <c r="B8">
        <v>3.7698857000000002E-2</v>
      </c>
      <c r="C8">
        <v>4.3538674999999999E-2</v>
      </c>
      <c r="D8">
        <v>6.1479346999999997E-2</v>
      </c>
      <c r="E8">
        <v>1.019368E-2</v>
      </c>
      <c r="F8">
        <v>2.3842917000000002E-2</v>
      </c>
      <c r="G8">
        <v>7.596205E-3</v>
      </c>
      <c r="H8">
        <v>8.1481480999999994E-2</v>
      </c>
      <c r="I8">
        <v>2.9981315000000001E-2</v>
      </c>
      <c r="J8">
        <v>8.6393089999999995E-3</v>
      </c>
      <c r="K8">
        <v>3.3799533999999999E-2</v>
      </c>
      <c r="L8">
        <v>1.3270142E-2</v>
      </c>
      <c r="M8">
        <v>2.0686369E-2</v>
      </c>
      <c r="N8">
        <v>2.2643916E-2</v>
      </c>
      <c r="O8">
        <v>4.1095890000000003E-2</v>
      </c>
      <c r="P8">
        <v>4.8002930999999999E-2</v>
      </c>
      <c r="Q8">
        <v>4.4791141999999999E-2</v>
      </c>
      <c r="R8">
        <v>6.5734266E-2</v>
      </c>
      <c r="S8">
        <v>1.9469027E-2</v>
      </c>
      <c r="T8">
        <v>4.7195622E-2</v>
      </c>
      <c r="U8">
        <v>5.1086957000000002E-2</v>
      </c>
      <c r="V8">
        <v>4.1156841E-2</v>
      </c>
      <c r="W8">
        <v>3.3149170999999998E-2</v>
      </c>
      <c r="X8">
        <v>6.1621622000000001E-2</v>
      </c>
      <c r="Y8">
        <v>3.8869257999999997E-2</v>
      </c>
      <c r="Z8">
        <v>4.1031428000000002E-2</v>
      </c>
      <c r="AA8">
        <v>1.4004914E-2</v>
      </c>
      <c r="AB8">
        <v>9.5742759999999996E-3</v>
      </c>
      <c r="AC8">
        <v>2.5080906E-2</v>
      </c>
      <c r="AD8">
        <v>2.5677603E-2</v>
      </c>
      <c r="AE8">
        <v>1.9567456E-2</v>
      </c>
      <c r="AF8">
        <v>2.2386203E-2</v>
      </c>
      <c r="AG8">
        <v>1.9589552E-2</v>
      </c>
      <c r="AH8">
        <v>7.8624079999999995E-3</v>
      </c>
      <c r="AI8">
        <v>1.8197574000000001E-2</v>
      </c>
      <c r="AJ8">
        <v>2.2288260000000002E-3</v>
      </c>
      <c r="AK8">
        <v>8.0929486999999994E-2</v>
      </c>
      <c r="AL8">
        <v>3.0208333E-2</v>
      </c>
      <c r="AM8">
        <v>8.6834733999999997E-2</v>
      </c>
      <c r="AN8">
        <v>3.3171521000000002E-2</v>
      </c>
      <c r="AO8">
        <v>9.7425189999999998E-3</v>
      </c>
      <c r="AP8">
        <v>2.6211279000000001E-2</v>
      </c>
      <c r="AQ8">
        <v>5.0986841999999997E-2</v>
      </c>
      <c r="AR8">
        <v>1.9354838999999999E-2</v>
      </c>
      <c r="AS8">
        <v>5.5098684000000002E-2</v>
      </c>
      <c r="AT8">
        <v>1.1904761999999999E-2</v>
      </c>
      <c r="AU8">
        <v>2.8326061E-2</v>
      </c>
      <c r="AV8">
        <v>3.1059740999999998E-2</v>
      </c>
      <c r="AW8">
        <v>4.5191193999999997E-2</v>
      </c>
      <c r="AX8">
        <v>2.0467836E-2</v>
      </c>
      <c r="AY8">
        <v>1.3774105E-2</v>
      </c>
      <c r="AZ8">
        <v>7.9563182999999996E-2</v>
      </c>
      <c r="BA8">
        <v>3.1116000000000001E-2</v>
      </c>
      <c r="BB8">
        <v>3.4543550999999999E-2</v>
      </c>
      <c r="BC8">
        <v>5.4275093000000003E-2</v>
      </c>
      <c r="BD8">
        <v>7.3541842999999996E-2</v>
      </c>
      <c r="BE8">
        <v>7.0444749999999997E-3</v>
      </c>
      <c r="BF8">
        <v>1.1049720000000001E-3</v>
      </c>
      <c r="BG8">
        <v>0</v>
      </c>
      <c r="BH8">
        <v>0</v>
      </c>
      <c r="BI8">
        <v>0</v>
      </c>
      <c r="BJ8">
        <v>0</v>
      </c>
      <c r="BK8">
        <v>0</v>
      </c>
      <c r="BL8">
        <v>0</v>
      </c>
      <c r="BM8">
        <v>7.352941E-3</v>
      </c>
      <c r="BN8">
        <v>1.1286681999999999E-2</v>
      </c>
      <c r="BO8">
        <v>8.592911E-3</v>
      </c>
      <c r="BP8" s="3">
        <v>1.2800000000000001E-2</v>
      </c>
      <c r="BQ8">
        <v>2.7777777999999999E-2</v>
      </c>
      <c r="BR8">
        <v>6.7373129000000004E-2</v>
      </c>
      <c r="BS8">
        <v>2.4157936000000001E-2</v>
      </c>
      <c r="BT8">
        <v>2.8285438E-2</v>
      </c>
      <c r="BU8">
        <v>1.5550239E-2</v>
      </c>
      <c r="BV8">
        <v>1.7584994E-2</v>
      </c>
      <c r="BW8">
        <v>2.890933E-2</v>
      </c>
      <c r="BX8">
        <v>3.6988110999999997E-2</v>
      </c>
      <c r="BY8">
        <v>0</v>
      </c>
      <c r="BZ8">
        <v>9.4466940000000003E-3</v>
      </c>
      <c r="CA8">
        <v>6.3444108999999999E-2</v>
      </c>
      <c r="CB8">
        <v>4.7846890000000003E-2</v>
      </c>
      <c r="CC8">
        <v>2.3112481000000001E-2</v>
      </c>
      <c r="CD8">
        <v>4.6455609000000002E-2</v>
      </c>
      <c r="CE8">
        <v>4.5937898999999997E-2</v>
      </c>
      <c r="CF8">
        <v>3.4624413E-2</v>
      </c>
      <c r="CG8">
        <v>7.0063693999999996E-2</v>
      </c>
      <c r="CH8">
        <v>4.8158640000000003E-2</v>
      </c>
      <c r="CI8">
        <v>1.6807356999999998E-2</v>
      </c>
      <c r="CJ8">
        <v>1.4103087E-2</v>
      </c>
      <c r="CK8">
        <v>0.135451505</v>
      </c>
      <c r="CL8">
        <v>2.734375E-2</v>
      </c>
      <c r="CM8">
        <v>4.5208655E-2</v>
      </c>
      <c r="CN8">
        <v>1.9047618999999998E-2</v>
      </c>
      <c r="CO8">
        <v>2.9748284E-2</v>
      </c>
      <c r="CP8">
        <v>3.2397408000000003E-2</v>
      </c>
      <c r="CQ8">
        <v>7.8616350000000005E-3</v>
      </c>
      <c r="CR8">
        <v>4.1900897999999999E-2</v>
      </c>
      <c r="CS8">
        <v>4.1515787999999998E-2</v>
      </c>
      <c r="CT8">
        <v>5.6062581E-2</v>
      </c>
      <c r="CU8">
        <v>1.2534470000000001E-2</v>
      </c>
      <c r="CV8">
        <v>8.6654473999999995E-2</v>
      </c>
      <c r="CW8">
        <v>7.8531685000000004E-2</v>
      </c>
      <c r="CX8">
        <v>2.6554013000000001E-2</v>
      </c>
      <c r="CY8">
        <v>3.3182504000000002E-2</v>
      </c>
      <c r="CZ8">
        <v>3.8732394000000003E-2</v>
      </c>
      <c r="DA8">
        <v>7.5757575999999993E-2</v>
      </c>
      <c r="DB8">
        <v>3.0092593000000001E-2</v>
      </c>
      <c r="DC8">
        <v>3.0084236E-2</v>
      </c>
      <c r="DD8">
        <v>7.5453676999999997E-2</v>
      </c>
      <c r="DE8">
        <v>3.8491751999999997E-2</v>
      </c>
      <c r="DF8">
        <v>1.7361110999999999E-2</v>
      </c>
      <c r="DG8">
        <v>4.8567869999999999E-2</v>
      </c>
      <c r="DH8">
        <v>3.2689450000000002E-2</v>
      </c>
      <c r="DI8">
        <v>8.0645160000000007E-3</v>
      </c>
      <c r="DJ8">
        <v>0.16981132099999999</v>
      </c>
      <c r="DK8">
        <v>0.111888112</v>
      </c>
      <c r="DL8">
        <v>6.7357512999999994E-2</v>
      </c>
      <c r="DM8">
        <v>4.5994065000000001E-2</v>
      </c>
      <c r="DN8">
        <v>3.1199621E-2</v>
      </c>
      <c r="DO8">
        <v>2.9619344999999998E-2</v>
      </c>
      <c r="DP8">
        <v>2.9593095E-2</v>
      </c>
      <c r="DQ8">
        <v>4.4392523000000003E-2</v>
      </c>
      <c r="DR8">
        <v>9.1911765000000006E-2</v>
      </c>
      <c r="DS8">
        <v>5.6581986000000001E-2</v>
      </c>
      <c r="DT8">
        <v>3.3356991000000003E-2</v>
      </c>
      <c r="DU8">
        <v>4.0760869999999998E-2</v>
      </c>
      <c r="DV8">
        <v>4.1615952999999997E-2</v>
      </c>
      <c r="DW8">
        <v>0.33582089999999998</v>
      </c>
      <c r="DX8">
        <v>9.5994479999999993E-2</v>
      </c>
      <c r="DY8">
        <v>2.8985507000000001E-2</v>
      </c>
      <c r="DZ8">
        <v>2.2727270000000001E-2</v>
      </c>
      <c r="EA8">
        <v>3.7735850000000001E-2</v>
      </c>
      <c r="EB8">
        <v>7.6923080000000005E-2</v>
      </c>
    </row>
    <row r="9" spans="1:132" x14ac:dyDescent="0.25">
      <c r="A9">
        <v>23</v>
      </c>
      <c r="B9">
        <v>0.100132838</v>
      </c>
      <c r="C9">
        <v>4.9096804000000001E-2</v>
      </c>
      <c r="D9">
        <v>5.7957093000000001E-2</v>
      </c>
      <c r="E9">
        <v>3.7716616000000001E-2</v>
      </c>
      <c r="F9">
        <v>6.5918653999999993E-2</v>
      </c>
      <c r="G9">
        <v>4.8615712999999998E-2</v>
      </c>
      <c r="H9">
        <v>9.5370369999999996E-2</v>
      </c>
      <c r="I9">
        <v>4.4250042000000003E-2</v>
      </c>
      <c r="J9">
        <v>7.2354212000000001E-2</v>
      </c>
      <c r="K9">
        <v>3.9627040000000002E-2</v>
      </c>
      <c r="L9">
        <v>3.3175354999999997E-2</v>
      </c>
      <c r="M9">
        <v>2.3714018E-2</v>
      </c>
      <c r="N9">
        <v>2.2069845000000001E-2</v>
      </c>
      <c r="O9">
        <v>4.1095890000000003E-2</v>
      </c>
      <c r="P9">
        <v>4.5804324E-2</v>
      </c>
      <c r="Q9">
        <v>4.3281329E-2</v>
      </c>
      <c r="R9">
        <v>7.8321678000000006E-2</v>
      </c>
      <c r="S9">
        <v>1.4159292E-2</v>
      </c>
      <c r="T9">
        <v>4.5827633E-2</v>
      </c>
      <c r="U9">
        <v>4.7826087000000003E-2</v>
      </c>
      <c r="V9">
        <v>4.2269187999999999E-2</v>
      </c>
      <c r="W9">
        <v>3.3149170999999998E-2</v>
      </c>
      <c r="X9">
        <v>4.6486486E-2</v>
      </c>
      <c r="Y9">
        <v>5.8892815000000001E-2</v>
      </c>
      <c r="Z9">
        <v>4.1031428000000002E-2</v>
      </c>
      <c r="AA9">
        <v>6.0933661E-2</v>
      </c>
      <c r="AB9">
        <v>2.2580838999999998E-2</v>
      </c>
      <c r="AC9">
        <v>3.9644012999999999E-2</v>
      </c>
      <c r="AD9">
        <v>2.5677603E-2</v>
      </c>
      <c r="AE9">
        <v>4.0164778999999998E-2</v>
      </c>
      <c r="AF9">
        <v>3.6398308999999997E-2</v>
      </c>
      <c r="AG9">
        <v>3.6380597000000001E-2</v>
      </c>
      <c r="AH9">
        <v>2.8009828000000001E-2</v>
      </c>
      <c r="AI9">
        <v>4.5060659000000003E-2</v>
      </c>
      <c r="AJ9">
        <v>2.5260029999999999E-2</v>
      </c>
      <c r="AK9">
        <v>9.5352564000000001E-2</v>
      </c>
      <c r="AL9">
        <v>4.4791667E-2</v>
      </c>
      <c r="AM9">
        <v>6.1624650000000003E-2</v>
      </c>
      <c r="AN9">
        <v>3.3171521000000002E-2</v>
      </c>
      <c r="AO9">
        <v>9.7425189999999998E-3</v>
      </c>
      <c r="AP9">
        <v>3.4154090999999998E-2</v>
      </c>
      <c r="AQ9">
        <v>8.2236842000000004E-2</v>
      </c>
      <c r="AR9">
        <v>7.0967742E-2</v>
      </c>
      <c r="AS9">
        <v>4.9342104999999997E-2</v>
      </c>
      <c r="AT9">
        <v>0</v>
      </c>
      <c r="AU9">
        <v>2.6179098000000001E-2</v>
      </c>
      <c r="AV9">
        <v>3.1796994000000002E-2</v>
      </c>
      <c r="AW9">
        <v>4.2873696000000003E-2</v>
      </c>
      <c r="AX9">
        <v>2.9239769999999999E-3</v>
      </c>
      <c r="AY9">
        <v>1.1019284000000001E-2</v>
      </c>
      <c r="AZ9">
        <v>0.126365055</v>
      </c>
      <c r="BA9">
        <v>9.6567E-2</v>
      </c>
      <c r="BB9">
        <v>5.5974876999999999E-2</v>
      </c>
      <c r="BC9">
        <v>5.0557620999999997E-2</v>
      </c>
      <c r="BD9">
        <v>8.0726964999999998E-2</v>
      </c>
      <c r="BE9">
        <v>1.2196403999999999E-2</v>
      </c>
      <c r="BF9">
        <v>1.8784530000000001E-2</v>
      </c>
      <c r="BG9">
        <v>2.0689655000000001E-2</v>
      </c>
      <c r="BH9">
        <v>9.0702950000000008E-3</v>
      </c>
      <c r="BI9">
        <v>1.1261261E-2</v>
      </c>
      <c r="BJ9">
        <v>8.6767900000000002E-3</v>
      </c>
      <c r="BK9">
        <v>8.2348969999999997E-3</v>
      </c>
      <c r="BL9">
        <v>2.6346043E-2</v>
      </c>
      <c r="BM9">
        <v>1.9957982999999999E-2</v>
      </c>
      <c r="BN9">
        <v>2.1444695E-2</v>
      </c>
      <c r="BO9">
        <v>2.1482277000000001E-2</v>
      </c>
      <c r="BP9" s="3">
        <v>2.9899999999999999E-2</v>
      </c>
      <c r="BQ9">
        <v>4.7619047999999997E-2</v>
      </c>
      <c r="BR9">
        <v>4.2727979999999999E-2</v>
      </c>
      <c r="BS9">
        <v>1.506624E-2</v>
      </c>
      <c r="BT9">
        <v>1.8856958E-2</v>
      </c>
      <c r="BU9">
        <v>2.3923445000000002E-2</v>
      </c>
      <c r="BV9">
        <v>1.5240327999999999E-2</v>
      </c>
      <c r="BW9">
        <v>3.8107753000000001E-2</v>
      </c>
      <c r="BX9">
        <v>1.4531044E-2</v>
      </c>
      <c r="BY9">
        <v>1.273885E-3</v>
      </c>
      <c r="BZ9">
        <v>2.2941969999999999E-2</v>
      </c>
      <c r="CA9">
        <v>7.7039275000000004E-2</v>
      </c>
      <c r="CB9">
        <v>5.4226475000000003E-2</v>
      </c>
      <c r="CC9">
        <v>2.3112481000000001E-2</v>
      </c>
      <c r="CD9">
        <v>4.6455609000000002E-2</v>
      </c>
      <c r="CE9">
        <v>4.5937898999999997E-2</v>
      </c>
      <c r="CF9">
        <v>4.5774648000000001E-2</v>
      </c>
      <c r="CG9">
        <v>5.2229299E-2</v>
      </c>
      <c r="CH9">
        <v>6.5155806999999996E-2</v>
      </c>
      <c r="CI9">
        <v>2.9191725000000002E-2</v>
      </c>
      <c r="CJ9">
        <v>4.3249467999999999E-2</v>
      </c>
      <c r="CK9">
        <v>9.1973243999999996E-2</v>
      </c>
      <c r="CL9">
        <v>5.3385416999999998E-2</v>
      </c>
      <c r="CM9">
        <v>4.3663059999999997E-2</v>
      </c>
      <c r="CN9">
        <v>3.8961039000000003E-2</v>
      </c>
      <c r="CO9">
        <v>3.2799389999999998E-2</v>
      </c>
      <c r="CP9">
        <v>9.7192224999999993E-2</v>
      </c>
      <c r="CQ9">
        <v>3.6163521999999997E-2</v>
      </c>
      <c r="CR9">
        <v>4.6334396E-2</v>
      </c>
      <c r="CS9">
        <v>4.2928013000000001E-2</v>
      </c>
      <c r="CT9">
        <v>5.619296E-2</v>
      </c>
      <c r="CU9">
        <v>1.9616445E-2</v>
      </c>
      <c r="CV9">
        <v>9.6560746000000003E-2</v>
      </c>
      <c r="CW9">
        <v>8.7630854999999994E-2</v>
      </c>
      <c r="CX9">
        <v>3.7618184999999998E-2</v>
      </c>
      <c r="CY9">
        <v>4.4243338E-2</v>
      </c>
      <c r="CZ9">
        <v>3.1690140999999998E-2</v>
      </c>
      <c r="DA9">
        <v>3.7878787999999997E-2</v>
      </c>
      <c r="DB9">
        <v>5.2083333000000002E-2</v>
      </c>
      <c r="DC9">
        <v>5.6558363E-2</v>
      </c>
      <c r="DD9">
        <v>6.1127029999999999E-2</v>
      </c>
      <c r="DE9">
        <v>4.0848389999999998E-2</v>
      </c>
      <c r="DF9">
        <v>3.0092593000000001E-2</v>
      </c>
      <c r="DG9">
        <v>5.9775841000000003E-2</v>
      </c>
      <c r="DH9">
        <v>2.6745913999999999E-2</v>
      </c>
      <c r="DI9">
        <v>1.8817204000000001E-2</v>
      </c>
      <c r="DJ9">
        <v>0.16981132099999999</v>
      </c>
      <c r="DK9">
        <v>0.104895105</v>
      </c>
      <c r="DL9">
        <v>7.2538859999999997E-2</v>
      </c>
      <c r="DM9">
        <v>5.3412463E-2</v>
      </c>
      <c r="DN9">
        <v>4.3243243000000001E-2</v>
      </c>
      <c r="DO9">
        <v>3.7776234999999998E-2</v>
      </c>
      <c r="DP9">
        <v>3.8224413999999998E-2</v>
      </c>
      <c r="DQ9">
        <v>3.8940809999999999E-2</v>
      </c>
      <c r="DR9">
        <v>0.101102941</v>
      </c>
      <c r="DS9">
        <v>5.5427252000000003E-2</v>
      </c>
      <c r="DT9">
        <v>3.6905607E-2</v>
      </c>
      <c r="DU9">
        <v>4.8007246000000003E-2</v>
      </c>
      <c r="DV9">
        <v>4.1615952999999997E-2</v>
      </c>
      <c r="DW9">
        <v>0.33582089999999998</v>
      </c>
      <c r="DX9">
        <v>9.5994479999999993E-2</v>
      </c>
      <c r="DY9">
        <v>2.8985507000000001E-2</v>
      </c>
      <c r="DZ9">
        <v>2.2727270000000001E-2</v>
      </c>
      <c r="EA9">
        <v>3.7735850000000001E-2</v>
      </c>
      <c r="EB9">
        <v>7.6923080000000005E-2</v>
      </c>
    </row>
    <row r="10" spans="1:132" x14ac:dyDescent="0.25">
      <c r="A10">
        <v>24</v>
      </c>
      <c r="B10">
        <v>0.105134279</v>
      </c>
      <c r="C10">
        <v>0.120426123</v>
      </c>
      <c r="D10">
        <v>7.3647134000000003E-2</v>
      </c>
      <c r="E10">
        <v>6.2181448E-2</v>
      </c>
      <c r="F10">
        <v>4.9088358999999998E-2</v>
      </c>
      <c r="G10">
        <v>7.4442809999999998E-2</v>
      </c>
      <c r="H10">
        <v>3.9814815000000003E-2</v>
      </c>
      <c r="I10">
        <v>5.7329709999999999E-2</v>
      </c>
      <c r="J10">
        <v>4.1036717E-2</v>
      </c>
      <c r="K10">
        <v>6.5268065E-2</v>
      </c>
      <c r="L10">
        <v>3.7914692E-2</v>
      </c>
      <c r="M10">
        <v>1.8119784E-2</v>
      </c>
      <c r="N10">
        <v>1.9358954000000001E-2</v>
      </c>
      <c r="O10">
        <v>4.1095890000000003E-2</v>
      </c>
      <c r="P10">
        <v>5.0201539000000003E-2</v>
      </c>
      <c r="Q10">
        <v>3.5732260000000002E-2</v>
      </c>
      <c r="R10">
        <v>2.7972027999999999E-2</v>
      </c>
      <c r="S10">
        <v>1.2389381E-2</v>
      </c>
      <c r="T10">
        <v>4.8563611E-2</v>
      </c>
      <c r="U10">
        <v>4.8913043000000003E-2</v>
      </c>
      <c r="V10">
        <v>5.0055616999999997E-2</v>
      </c>
      <c r="W10">
        <v>4.6040515999999997E-2</v>
      </c>
      <c r="X10">
        <v>4.4324323999999998E-2</v>
      </c>
      <c r="Y10">
        <v>4.3580683000000002E-2</v>
      </c>
      <c r="Z10">
        <v>4.1031428000000002E-2</v>
      </c>
      <c r="AA10">
        <v>5.9213758999999998E-2</v>
      </c>
      <c r="AB10">
        <v>2.8632504E-2</v>
      </c>
      <c r="AC10">
        <v>2.9126214000000001E-2</v>
      </c>
      <c r="AD10">
        <v>0.105563481</v>
      </c>
      <c r="AE10">
        <v>5.3553037999999997E-2</v>
      </c>
      <c r="AF10">
        <v>2.6697619999999998E-2</v>
      </c>
      <c r="AG10">
        <v>4.5708955000000002E-2</v>
      </c>
      <c r="AH10">
        <v>4.8157248E-2</v>
      </c>
      <c r="AI10">
        <v>3.3795494000000002E-2</v>
      </c>
      <c r="AJ10">
        <v>4.3090639E-2</v>
      </c>
      <c r="AK10">
        <v>4.0064102999999997E-2</v>
      </c>
      <c r="AL10">
        <v>6.1458332999999997E-2</v>
      </c>
      <c r="AM10">
        <v>6.7226890999999997E-2</v>
      </c>
      <c r="AN10">
        <v>4.2880258999999997E-2</v>
      </c>
      <c r="AO10">
        <v>5.8455115000000002E-2</v>
      </c>
      <c r="AP10">
        <v>5.2422558000000001E-2</v>
      </c>
      <c r="AQ10">
        <v>6.7434210999999994E-2</v>
      </c>
      <c r="AR10">
        <v>5.8064515999999997E-2</v>
      </c>
      <c r="AS10">
        <v>6.4967104999999997E-2</v>
      </c>
      <c r="AT10">
        <v>3.5714285999999998E-2</v>
      </c>
      <c r="AU10">
        <v>3.6567628999999997E-2</v>
      </c>
      <c r="AV10">
        <v>2.8966894999999999E-2</v>
      </c>
      <c r="AW10">
        <v>6.1413673000000002E-2</v>
      </c>
      <c r="AX10">
        <v>2.0467836E-2</v>
      </c>
      <c r="AY10">
        <v>1.1019284000000001E-2</v>
      </c>
      <c r="AZ10">
        <v>1.4040561999999999E-2</v>
      </c>
      <c r="BA10">
        <v>7.1887999999999994E-2</v>
      </c>
      <c r="BB10">
        <v>6.6718086999999995E-2</v>
      </c>
      <c r="BC10">
        <v>5.1672862E-2</v>
      </c>
      <c r="BD10">
        <v>8.4108198999999995E-2</v>
      </c>
      <c r="BE10">
        <v>2.2289980000000001E-2</v>
      </c>
      <c r="BF10">
        <v>2.6519337E-2</v>
      </c>
      <c r="BG10">
        <v>9.8850574999999996E-2</v>
      </c>
      <c r="BH10">
        <v>6.5759636999999996E-2</v>
      </c>
      <c r="BI10">
        <v>5.4054053999999997E-2</v>
      </c>
      <c r="BJ10">
        <v>3.4707158000000002E-2</v>
      </c>
      <c r="BK10">
        <v>2.0047249E-2</v>
      </c>
      <c r="BL10">
        <v>3.1615252000000003E-2</v>
      </c>
      <c r="BM10">
        <v>5.5672269000000003E-2</v>
      </c>
      <c r="BN10">
        <v>4.1760722E-2</v>
      </c>
      <c r="BO10">
        <v>4.4038668000000003E-2</v>
      </c>
      <c r="BP10" s="3">
        <v>8.1299999999999997E-2</v>
      </c>
      <c r="BQ10">
        <v>3.1746032E-2</v>
      </c>
      <c r="BR10">
        <v>7.6997861000000001E-2</v>
      </c>
      <c r="BS10">
        <v>5.1000087E-2</v>
      </c>
      <c r="BT10">
        <v>5.0285221999999997E-2</v>
      </c>
      <c r="BU10">
        <v>3.4688995E-2</v>
      </c>
      <c r="BV10">
        <v>2.4618991999999999E-2</v>
      </c>
      <c r="BW10">
        <v>6.8331142999999997E-2</v>
      </c>
      <c r="BX10">
        <v>4.4914135000000001E-2</v>
      </c>
      <c r="BY10">
        <v>3.0573248000000001E-2</v>
      </c>
      <c r="BZ10">
        <v>1.8893387000000001E-2</v>
      </c>
      <c r="CA10">
        <v>0.123867069</v>
      </c>
      <c r="CB10">
        <v>0.13397129199999999</v>
      </c>
      <c r="CC10">
        <v>6.6255778000000001E-2</v>
      </c>
      <c r="CD10">
        <v>1.1149345999999999E-2</v>
      </c>
      <c r="CE10">
        <v>2.3789268999999998E-2</v>
      </c>
      <c r="CF10">
        <v>5.1056338E-2</v>
      </c>
      <c r="CG10">
        <v>4.5859873000000002E-2</v>
      </c>
      <c r="CH10">
        <v>2.8328612E-2</v>
      </c>
      <c r="CI10">
        <v>4.4229886000000003E-2</v>
      </c>
      <c r="CJ10">
        <v>4.3249467999999999E-2</v>
      </c>
      <c r="CK10">
        <v>6.4381271000000004E-2</v>
      </c>
      <c r="CL10">
        <v>0.14583333300000001</v>
      </c>
      <c r="CM10">
        <v>7.4961360000000005E-2</v>
      </c>
      <c r="CN10">
        <v>5.5411255E-2</v>
      </c>
      <c r="CO10">
        <v>4.1189930999999999E-2</v>
      </c>
      <c r="CP10">
        <v>6.9114470999999997E-2</v>
      </c>
      <c r="CQ10">
        <v>5.3459118999999999E-2</v>
      </c>
      <c r="CR10">
        <v>4.8536655999999997E-2</v>
      </c>
      <c r="CS10">
        <v>4.2928013000000001E-2</v>
      </c>
      <c r="CT10">
        <v>5.1303781E-2</v>
      </c>
      <c r="CU10">
        <v>2.907997E-2</v>
      </c>
      <c r="CV10">
        <v>8.2361756999999994E-2</v>
      </c>
      <c r="CW10">
        <v>6.7839227000000002E-2</v>
      </c>
      <c r="CX10">
        <v>4.3150272000000003E-2</v>
      </c>
      <c r="CY10">
        <v>3.8712920999999997E-2</v>
      </c>
      <c r="CZ10">
        <v>4.2253521000000002E-2</v>
      </c>
      <c r="DA10">
        <v>2.2727272999999999E-2</v>
      </c>
      <c r="DB10">
        <v>6.8287036999999995E-2</v>
      </c>
      <c r="DC10">
        <v>6.3778580000000001E-2</v>
      </c>
      <c r="DD10">
        <v>8.9780324999999994E-2</v>
      </c>
      <c r="DE10">
        <v>4.1830322000000003E-2</v>
      </c>
      <c r="DF10">
        <v>7.0601852000000007E-2</v>
      </c>
      <c r="DG10">
        <v>5.9775841000000003E-2</v>
      </c>
      <c r="DH10">
        <v>9.3610698000000006E-2</v>
      </c>
      <c r="DI10">
        <v>2.9569892E-2</v>
      </c>
      <c r="DJ10">
        <v>0.132075472</v>
      </c>
      <c r="DK10">
        <v>9.0909090999999997E-2</v>
      </c>
      <c r="DL10">
        <v>0.12953367900000001</v>
      </c>
      <c r="DM10">
        <v>8.1107814E-2</v>
      </c>
      <c r="DN10">
        <v>5.8036984E-2</v>
      </c>
      <c r="DO10">
        <v>4.9751244E-2</v>
      </c>
      <c r="DP10">
        <v>4.6855734000000003E-2</v>
      </c>
      <c r="DQ10">
        <v>3.3489097000000002E-2</v>
      </c>
      <c r="DR10">
        <v>7.9044117999999997E-2</v>
      </c>
      <c r="DS10">
        <v>5.3117783000000002E-2</v>
      </c>
      <c r="DT10">
        <v>4.2583391999999998E-2</v>
      </c>
      <c r="DU10">
        <v>5.7065217000000001E-2</v>
      </c>
      <c r="DV10">
        <v>4.3953928000000003E-2</v>
      </c>
      <c r="DW10">
        <v>3.8557210000000001E-2</v>
      </c>
      <c r="DX10">
        <v>2.0718230000000001E-2</v>
      </c>
      <c r="DY10">
        <v>2.8985507000000001E-2</v>
      </c>
      <c r="DZ10">
        <v>0</v>
      </c>
      <c r="EA10">
        <v>2.830189E-2</v>
      </c>
      <c r="EB10">
        <v>4.8076920000000002E-2</v>
      </c>
    </row>
    <row r="11" spans="1:132" x14ac:dyDescent="0.25">
      <c r="A11">
        <v>1</v>
      </c>
      <c r="B11">
        <v>7.5181652000000002E-2</v>
      </c>
      <c r="C11">
        <v>0.13015284899999999</v>
      </c>
      <c r="D11">
        <v>3.6183157000000001E-2</v>
      </c>
      <c r="E11">
        <v>8.8685015000000006E-2</v>
      </c>
      <c r="F11">
        <v>4.0673212E-2</v>
      </c>
      <c r="G11">
        <v>0.100269908</v>
      </c>
      <c r="H11">
        <v>3.9814815000000003E-2</v>
      </c>
      <c r="I11">
        <v>0.10625106199999999</v>
      </c>
      <c r="J11">
        <v>9.0712742999999998E-2</v>
      </c>
      <c r="K11">
        <v>3.9627040000000002E-2</v>
      </c>
      <c r="L11">
        <v>4.9289100000000002E-2</v>
      </c>
      <c r="M11">
        <v>1.5568568E-2</v>
      </c>
      <c r="N11">
        <v>3.0106840999999999E-2</v>
      </c>
      <c r="O11">
        <v>4.1095890000000003E-2</v>
      </c>
      <c r="P11">
        <v>4.9102235000000001E-2</v>
      </c>
      <c r="Q11">
        <v>4.0764971999999997E-2</v>
      </c>
      <c r="R11">
        <v>6.0139860000000003E-2</v>
      </c>
      <c r="S11">
        <v>2.1238937999999999E-2</v>
      </c>
      <c r="T11">
        <v>4.9931600999999999E-2</v>
      </c>
      <c r="U11">
        <v>4.8913043000000003E-2</v>
      </c>
      <c r="V11">
        <v>4.3381534999999999E-2</v>
      </c>
      <c r="W11">
        <v>4.4198895000000002E-2</v>
      </c>
      <c r="X11">
        <v>4.0720721000000001E-2</v>
      </c>
      <c r="Y11">
        <v>8.3627797000000004E-2</v>
      </c>
      <c r="Z11">
        <v>4.1031428000000002E-2</v>
      </c>
      <c r="AA11">
        <v>2.8501228999999999E-2</v>
      </c>
      <c r="AB11">
        <v>4.2632625E-2</v>
      </c>
      <c r="AC11">
        <v>6.0679612000000001E-2</v>
      </c>
      <c r="AD11">
        <v>4.4222538999999998E-2</v>
      </c>
      <c r="AE11">
        <v>5.4582904000000002E-2</v>
      </c>
      <c r="AF11">
        <v>2.1474172999999999E-2</v>
      </c>
      <c r="AG11">
        <v>4.8507463000000001E-2</v>
      </c>
      <c r="AH11">
        <v>6.8304667999999999E-2</v>
      </c>
      <c r="AI11">
        <v>2.6863084999999998E-2</v>
      </c>
      <c r="AJ11">
        <v>5.5720654000000001E-2</v>
      </c>
      <c r="AK11">
        <v>3.9262821000000003E-2</v>
      </c>
      <c r="AL11">
        <v>0.116666667</v>
      </c>
      <c r="AM11">
        <v>4.4817927E-2</v>
      </c>
      <c r="AN11">
        <v>5.4207119999999998E-2</v>
      </c>
      <c r="AO11">
        <v>7.8636047000000001E-2</v>
      </c>
      <c r="AP11">
        <v>6.3542494000000005E-2</v>
      </c>
      <c r="AQ11">
        <v>5.7565788999999999E-2</v>
      </c>
      <c r="AR11">
        <v>1.2903226E-2</v>
      </c>
      <c r="AS11">
        <v>8.3881578999999998E-2</v>
      </c>
      <c r="AT11">
        <v>3.5714285999999998E-2</v>
      </c>
      <c r="AU11">
        <v>4.7094674000000003E-2</v>
      </c>
      <c r="AV11">
        <v>4.1809361000000003E-2</v>
      </c>
      <c r="AW11">
        <v>4.4032445000000003E-2</v>
      </c>
      <c r="AX11">
        <v>1.7543860000000001E-2</v>
      </c>
      <c r="AY11">
        <v>5.5096420000000004E-3</v>
      </c>
      <c r="AZ11">
        <v>1.5600624E-2</v>
      </c>
      <c r="BA11">
        <v>5.9013000000000003E-2</v>
      </c>
      <c r="BB11">
        <v>6.2696269999999998E-2</v>
      </c>
      <c r="BC11">
        <v>5.7620817999999997E-2</v>
      </c>
      <c r="BD11">
        <v>9.2983939000000002E-2</v>
      </c>
      <c r="BE11">
        <v>4.7523919999999997E-2</v>
      </c>
      <c r="BF11">
        <v>4.4198895000000002E-2</v>
      </c>
      <c r="BG11">
        <v>0.105747126</v>
      </c>
      <c r="BH11">
        <v>4.3083900000000001E-2</v>
      </c>
      <c r="BI11">
        <v>4.2792793000000003E-2</v>
      </c>
      <c r="BJ11">
        <v>5.4229935E-2</v>
      </c>
      <c r="BK11">
        <v>4.8329395999999997E-2</v>
      </c>
      <c r="BL11">
        <v>4.1051926000000002E-2</v>
      </c>
      <c r="BM11">
        <v>5.3571428999999997E-2</v>
      </c>
      <c r="BN11">
        <v>5.0790068000000001E-2</v>
      </c>
      <c r="BO11">
        <v>5.2631578999999998E-2</v>
      </c>
      <c r="BP11" s="3">
        <v>8.77E-2</v>
      </c>
      <c r="BQ11">
        <v>5.5555555999999999E-2</v>
      </c>
      <c r="BR11">
        <v>7.4956251000000002E-2</v>
      </c>
      <c r="BS11">
        <v>6.1304009E-2</v>
      </c>
      <c r="BT11">
        <v>4.6094786999999998E-2</v>
      </c>
      <c r="BU11">
        <v>4.6650718000000001E-2</v>
      </c>
      <c r="BV11">
        <v>4.2203985999999999E-2</v>
      </c>
      <c r="BW11">
        <v>6.5703022E-2</v>
      </c>
      <c r="BX11">
        <v>6.2087186000000003E-2</v>
      </c>
      <c r="BY11">
        <v>8.7898088999999999E-2</v>
      </c>
      <c r="BZ11">
        <v>4.1835358000000003E-2</v>
      </c>
      <c r="CA11">
        <v>0.107250755</v>
      </c>
      <c r="CB11">
        <v>0.167464115</v>
      </c>
      <c r="CC11">
        <v>9.3990754999999995E-2</v>
      </c>
      <c r="CD11">
        <v>1.1149345999999999E-2</v>
      </c>
      <c r="CE11">
        <v>2.3789268999999998E-2</v>
      </c>
      <c r="CF11">
        <v>5.1056338E-2</v>
      </c>
      <c r="CG11">
        <v>6.3694267999999998E-2</v>
      </c>
      <c r="CH11">
        <v>3.9660056999999999E-2</v>
      </c>
      <c r="CI11">
        <v>6.8998621999999996E-2</v>
      </c>
      <c r="CJ11">
        <v>4.6070084999999997E-2</v>
      </c>
      <c r="CK11">
        <v>3.8461538000000003E-2</v>
      </c>
      <c r="CL11">
        <v>0.18619791699999999</v>
      </c>
      <c r="CM11">
        <v>7.4961360000000005E-2</v>
      </c>
      <c r="CN11">
        <v>4.9350649000000003E-2</v>
      </c>
      <c r="CO11">
        <v>5.1106025999999999E-2</v>
      </c>
      <c r="CP11">
        <v>5.6155508E-2</v>
      </c>
      <c r="CQ11">
        <v>8.8050314000000005E-2</v>
      </c>
      <c r="CR11">
        <v>4.7450013999999999E-2</v>
      </c>
      <c r="CS11">
        <v>3.8799971000000003E-2</v>
      </c>
      <c r="CT11">
        <v>6.6101695000000002E-2</v>
      </c>
      <c r="CU11">
        <v>3.1461519E-2</v>
      </c>
      <c r="CV11">
        <v>1.0325383E-2</v>
      </c>
      <c r="CW11">
        <v>1.3941271999999999E-2</v>
      </c>
      <c r="CX11">
        <v>5.9746529999999999E-2</v>
      </c>
      <c r="CY11">
        <v>3.8712920999999997E-2</v>
      </c>
      <c r="CZ11">
        <v>4.5774648000000001E-2</v>
      </c>
      <c r="DA11">
        <v>5.3030303000000001E-2</v>
      </c>
      <c r="DB11">
        <v>7.5231481000000003E-2</v>
      </c>
      <c r="DC11">
        <v>2.6474128E-2</v>
      </c>
      <c r="DD11">
        <v>4.6800382000000001E-2</v>
      </c>
      <c r="DE11">
        <v>4.4972506000000002E-2</v>
      </c>
      <c r="DF11">
        <v>4.7453703999999999E-2</v>
      </c>
      <c r="DG11">
        <v>3.4869240000000003E-2</v>
      </c>
      <c r="DH11">
        <v>3.2689450000000002E-2</v>
      </c>
      <c r="DI11">
        <v>2.7553762999999998E-2</v>
      </c>
      <c r="DJ11">
        <v>0.132075472</v>
      </c>
      <c r="DK11">
        <v>9.0909090999999997E-2</v>
      </c>
      <c r="DL11">
        <v>0.150259067</v>
      </c>
      <c r="DM11">
        <v>0.13452027699999999</v>
      </c>
      <c r="DN11">
        <v>7.7572309000000006E-2</v>
      </c>
      <c r="DO11">
        <v>5.3453661999999999E-2</v>
      </c>
      <c r="DP11">
        <v>5.1787916000000003E-2</v>
      </c>
      <c r="DQ11">
        <v>3.1931464E-2</v>
      </c>
      <c r="DR11">
        <v>5.3308823999999998E-2</v>
      </c>
      <c r="DS11">
        <v>5.7736720999999998E-2</v>
      </c>
      <c r="DT11">
        <v>5.0390348000000001E-2</v>
      </c>
      <c r="DU11">
        <v>6.6123187999999999E-2</v>
      </c>
      <c r="DV11">
        <v>4.3953928000000003E-2</v>
      </c>
      <c r="DW11">
        <v>3.8557210000000001E-2</v>
      </c>
      <c r="DX11">
        <v>2.0718230000000001E-2</v>
      </c>
      <c r="DY11">
        <v>2.8985507000000001E-2</v>
      </c>
      <c r="DZ11">
        <v>0</v>
      </c>
      <c r="EA11">
        <v>2.830189E-2</v>
      </c>
      <c r="EB11">
        <v>4.8076920000000002E-2</v>
      </c>
    </row>
    <row r="12" spans="1:132" x14ac:dyDescent="0.25">
      <c r="A12">
        <v>2</v>
      </c>
      <c r="B12">
        <v>8.5600652999999999E-2</v>
      </c>
      <c r="C12">
        <v>6.8550255000000004E-2</v>
      </c>
      <c r="D12">
        <v>7.6849183000000001E-2</v>
      </c>
      <c r="E12">
        <v>8.6646279000000007E-2</v>
      </c>
      <c r="F12">
        <v>0.122019635</v>
      </c>
      <c r="G12">
        <v>0.101789149</v>
      </c>
      <c r="H12">
        <v>4.2592592999999998E-2</v>
      </c>
      <c r="I12">
        <v>9.5039918000000001E-2</v>
      </c>
      <c r="J12">
        <v>8.0993520999999999E-2</v>
      </c>
      <c r="K12">
        <v>0.110722611</v>
      </c>
      <c r="L12">
        <v>9.8578199000000005E-2</v>
      </c>
      <c r="M12">
        <v>2.3160742000000002E-2</v>
      </c>
      <c r="N12">
        <v>3.2753946999999999E-2</v>
      </c>
      <c r="O12">
        <v>4.1095890000000003E-2</v>
      </c>
      <c r="P12">
        <v>4.7636497E-2</v>
      </c>
      <c r="Q12">
        <v>3.8751886999999999E-2</v>
      </c>
      <c r="R12">
        <v>4.4755244999999999E-2</v>
      </c>
      <c r="S12">
        <v>1.2389381E-2</v>
      </c>
      <c r="T12">
        <v>5.3351572999999999E-2</v>
      </c>
      <c r="U12">
        <v>4.6739129999999997E-2</v>
      </c>
      <c r="V12">
        <v>4.5606228999999998E-2</v>
      </c>
      <c r="W12">
        <v>4.2357274E-2</v>
      </c>
      <c r="X12">
        <v>3.7837837999999999E-2</v>
      </c>
      <c r="Y12">
        <v>3.7691401999999999E-2</v>
      </c>
      <c r="Z12">
        <v>4.1031428000000002E-2</v>
      </c>
      <c r="AA12">
        <v>0.111302211</v>
      </c>
      <c r="AB12">
        <v>6.4370445999999998E-2</v>
      </c>
      <c r="AC12">
        <v>1.2135922E-2</v>
      </c>
      <c r="AD12">
        <v>4.9928673E-2</v>
      </c>
      <c r="AE12">
        <v>4.5314108999999998E-2</v>
      </c>
      <c r="AF12">
        <v>3.2335626999999999E-2</v>
      </c>
      <c r="AG12">
        <v>4.3843284000000003E-2</v>
      </c>
      <c r="AH12">
        <v>6.6339066000000002E-2</v>
      </c>
      <c r="AI12">
        <v>8.1455806000000006E-2</v>
      </c>
      <c r="AJ12">
        <v>5.7206538000000001E-2</v>
      </c>
      <c r="AK12">
        <v>4.2467948999999998E-2</v>
      </c>
      <c r="AL12">
        <v>0.10312499999999999</v>
      </c>
      <c r="AM12">
        <v>2.5210084000000001E-2</v>
      </c>
      <c r="AN12">
        <v>4.8543689000000001E-2</v>
      </c>
      <c r="AO12">
        <v>7.7940152999999998E-2</v>
      </c>
      <c r="AP12">
        <v>6.0365369000000002E-2</v>
      </c>
      <c r="AQ12">
        <v>4.6875E-2</v>
      </c>
      <c r="AR12">
        <v>1.9354838999999999E-2</v>
      </c>
      <c r="AS12">
        <v>6.0032895000000003E-2</v>
      </c>
      <c r="AT12">
        <v>0</v>
      </c>
      <c r="AU12">
        <v>6.1638617999999999E-2</v>
      </c>
      <c r="AV12">
        <v>5.1845509999999997E-2</v>
      </c>
      <c r="AW12">
        <v>3.9397451E-2</v>
      </c>
      <c r="AX12">
        <v>1.4619883E-2</v>
      </c>
      <c r="AY12">
        <v>1.3774105E-2</v>
      </c>
      <c r="AZ12">
        <v>1.5600624E-2</v>
      </c>
      <c r="BA12">
        <v>5.1501999999999999E-2</v>
      </c>
      <c r="BB12">
        <v>6.7599581000000006E-2</v>
      </c>
      <c r="BC12">
        <v>5.2416356999999997E-2</v>
      </c>
      <c r="BD12">
        <v>0.102282333</v>
      </c>
      <c r="BE12">
        <v>3.3645253E-2</v>
      </c>
      <c r="BF12">
        <v>5.0828729000000003E-2</v>
      </c>
      <c r="BG12">
        <v>0.101149425</v>
      </c>
      <c r="BH12">
        <v>0.10204081600000001</v>
      </c>
      <c r="BI12">
        <v>1.3513514000000001E-2</v>
      </c>
      <c r="BJ12">
        <v>6.0737526999999999E-2</v>
      </c>
      <c r="BK12">
        <v>3.3479582000000001E-2</v>
      </c>
      <c r="BL12">
        <v>4.6369036000000002E-2</v>
      </c>
      <c r="BM12">
        <v>1.9957982999999999E-2</v>
      </c>
      <c r="BN12">
        <v>5.0790068000000001E-2</v>
      </c>
      <c r="BO12">
        <v>3.5445757000000001E-2</v>
      </c>
      <c r="BP12" s="3">
        <v>7.2700000000000001E-2</v>
      </c>
      <c r="BQ12">
        <v>4.6296296000000001E-2</v>
      </c>
      <c r="BR12">
        <v>3.1644954000000003E-2</v>
      </c>
      <c r="BS12">
        <v>5.7753918000000001E-2</v>
      </c>
      <c r="BT12">
        <v>6.4951745000000005E-2</v>
      </c>
      <c r="BU12">
        <v>4.3062201000000001E-2</v>
      </c>
      <c r="BV12">
        <v>4.4548652000000001E-2</v>
      </c>
      <c r="BW12">
        <v>2.4967148000000002E-2</v>
      </c>
      <c r="BX12">
        <v>4.3593131E-2</v>
      </c>
      <c r="BY12">
        <v>2.9299362999999998E-2</v>
      </c>
      <c r="BZ12">
        <v>6.3427800000000006E-2</v>
      </c>
      <c r="CA12">
        <v>6.3444108999999999E-2</v>
      </c>
      <c r="CB12">
        <v>6.3795853E-2</v>
      </c>
      <c r="CC12">
        <v>0.10477657899999999</v>
      </c>
      <c r="CD12">
        <v>1.0220234E-2</v>
      </c>
      <c r="CE12">
        <v>5.4961415E-2</v>
      </c>
      <c r="CF12">
        <v>5.3403755999999997E-2</v>
      </c>
      <c r="CG12">
        <v>4.4585987000000001E-2</v>
      </c>
      <c r="CH12">
        <v>3.1161472999999999E-2</v>
      </c>
      <c r="CI12">
        <v>6.7229425999999995E-2</v>
      </c>
      <c r="CJ12">
        <v>8.4618524000000001E-2</v>
      </c>
      <c r="CK12">
        <v>4.4314381E-2</v>
      </c>
      <c r="CL12">
        <v>6.640625E-2</v>
      </c>
      <c r="CM12">
        <v>7.0710973999999996E-2</v>
      </c>
      <c r="CN12">
        <v>6.2337662000000002E-2</v>
      </c>
      <c r="CO12">
        <v>4.6529367000000002E-2</v>
      </c>
      <c r="CP12">
        <v>5.1835853000000001E-2</v>
      </c>
      <c r="CQ12">
        <v>5.9748427999999999E-2</v>
      </c>
      <c r="CR12">
        <v>4.8811938999999999E-2</v>
      </c>
      <c r="CS12">
        <v>3.9162080000000002E-2</v>
      </c>
      <c r="CT12">
        <v>3.3963493999999997E-2</v>
      </c>
      <c r="CU12">
        <v>2.187265E-2</v>
      </c>
      <c r="CV12">
        <v>0.11187736500000001</v>
      </c>
      <c r="CW12">
        <v>0.106999266</v>
      </c>
      <c r="CX12">
        <v>4.9788775E-2</v>
      </c>
      <c r="CY12">
        <v>2.7652085999999999E-2</v>
      </c>
      <c r="CZ12">
        <v>4.6948357000000003E-2</v>
      </c>
      <c r="DA12">
        <v>3.0303030000000002E-2</v>
      </c>
      <c r="DB12">
        <v>9.2592593000000001E-2</v>
      </c>
      <c r="DC12">
        <v>5.4151625000000002E-2</v>
      </c>
      <c r="DD12">
        <v>4.8710601999999999E-2</v>
      </c>
      <c r="DE12">
        <v>4.8900236E-2</v>
      </c>
      <c r="DF12">
        <v>5.2083333000000002E-2</v>
      </c>
      <c r="DG12">
        <v>3.2378579999999997E-2</v>
      </c>
      <c r="DH12">
        <v>7.4294210000000003E-3</v>
      </c>
      <c r="DI12">
        <v>6.9220429999999999E-2</v>
      </c>
      <c r="DJ12">
        <v>7.5471698000000004E-2</v>
      </c>
      <c r="DK12">
        <v>4.1958042000000001E-2</v>
      </c>
      <c r="DL12">
        <v>0.165803109</v>
      </c>
      <c r="DM12">
        <v>7.4183975999999999E-2</v>
      </c>
      <c r="DN12">
        <v>8.9900427000000005E-2</v>
      </c>
      <c r="DO12">
        <v>5.5709822999999999E-2</v>
      </c>
      <c r="DP12">
        <v>5.5487053000000001E-2</v>
      </c>
      <c r="DQ12">
        <v>3.4267912999999997E-2</v>
      </c>
      <c r="DR12">
        <v>4.2279412000000002E-2</v>
      </c>
      <c r="DS12">
        <v>6.0046189E-2</v>
      </c>
      <c r="DT12">
        <v>5.6777857000000001E-2</v>
      </c>
      <c r="DU12">
        <v>7.9710144999999996E-2</v>
      </c>
      <c r="DV12">
        <v>4.2083547999999998E-2</v>
      </c>
      <c r="DW12">
        <v>3.1094529999999999E-2</v>
      </c>
      <c r="DX12">
        <v>2.900552E-2</v>
      </c>
      <c r="DY12">
        <v>2.1739129999999999E-2</v>
      </c>
      <c r="DZ12">
        <v>0</v>
      </c>
      <c r="EA12">
        <v>5.6603769999999998E-2</v>
      </c>
      <c r="EB12">
        <v>0</v>
      </c>
    </row>
    <row r="13" spans="1:132" x14ac:dyDescent="0.25">
      <c r="A13">
        <v>3</v>
      </c>
      <c r="B13">
        <v>6.2730066000000001E-2</v>
      </c>
      <c r="C13">
        <v>5.1412691000000003E-2</v>
      </c>
      <c r="D13">
        <v>6.8203650000000005E-2</v>
      </c>
      <c r="E13">
        <v>8.1549439000000001E-2</v>
      </c>
      <c r="F13">
        <v>0.14866760200000001</v>
      </c>
      <c r="G13">
        <v>0.12609700500000001</v>
      </c>
      <c r="H13">
        <v>2.5925925999999998E-2</v>
      </c>
      <c r="I13">
        <v>7.1683369999999996E-2</v>
      </c>
      <c r="J13">
        <v>5.8315335000000003E-2</v>
      </c>
      <c r="K13">
        <v>6.5268065E-2</v>
      </c>
      <c r="L13">
        <v>9.3838862999999995E-2</v>
      </c>
      <c r="M13">
        <v>2.4682250999999999E-2</v>
      </c>
      <c r="N13">
        <v>2.4079093999999999E-2</v>
      </c>
      <c r="O13">
        <v>4.1095890000000003E-2</v>
      </c>
      <c r="P13">
        <v>4.3239281999999997E-2</v>
      </c>
      <c r="Q13">
        <v>3.9255158999999998E-2</v>
      </c>
      <c r="R13">
        <v>4.4755244999999999E-2</v>
      </c>
      <c r="S13">
        <v>3.5398230000000001E-3</v>
      </c>
      <c r="T13">
        <v>4.7195622E-2</v>
      </c>
      <c r="U13">
        <v>4.2391303999999998E-2</v>
      </c>
      <c r="V13">
        <v>4.2269187999999999E-2</v>
      </c>
      <c r="W13">
        <v>4.4198895000000002E-2</v>
      </c>
      <c r="X13">
        <v>3.1351351E-2</v>
      </c>
      <c r="Y13">
        <v>8.3627797000000004E-2</v>
      </c>
      <c r="Z13">
        <v>4.1031428000000002E-2</v>
      </c>
      <c r="AA13">
        <v>5.3316953E-2</v>
      </c>
      <c r="AB13">
        <v>6.9609200999999996E-2</v>
      </c>
      <c r="AC13">
        <v>4.8543689000000001E-2</v>
      </c>
      <c r="AD13">
        <v>8.5592010000000007E-3</v>
      </c>
      <c r="AE13">
        <v>5.0463439999999998E-2</v>
      </c>
      <c r="AF13">
        <v>3.1340685E-2</v>
      </c>
      <c r="AG13">
        <v>4.5708955000000002E-2</v>
      </c>
      <c r="AH13">
        <v>6.2899262999999997E-2</v>
      </c>
      <c r="AI13">
        <v>0.101386482</v>
      </c>
      <c r="AJ13">
        <v>6.9836552999999996E-2</v>
      </c>
      <c r="AK13">
        <v>2.4839744E-2</v>
      </c>
      <c r="AL13">
        <v>7.3958333000000001E-2</v>
      </c>
      <c r="AM13">
        <v>3.9215686E-2</v>
      </c>
      <c r="AN13">
        <v>5.4207119999999998E-2</v>
      </c>
      <c r="AO13">
        <v>2.9227557000000001E-2</v>
      </c>
      <c r="AP13">
        <v>6.5131056000000007E-2</v>
      </c>
      <c r="AQ13">
        <v>4.6875E-2</v>
      </c>
      <c r="AR13">
        <v>5.1612903000000002E-2</v>
      </c>
      <c r="AS13">
        <v>5.1809211000000001E-2</v>
      </c>
      <c r="AT13">
        <v>3.5714285999999998E-2</v>
      </c>
      <c r="AU13">
        <v>4.7094674000000003E-2</v>
      </c>
      <c r="AV13">
        <v>6.1096841999999998E-2</v>
      </c>
      <c r="AW13">
        <v>2.0857474000000001E-2</v>
      </c>
      <c r="AX13">
        <v>2.6315788999999999E-2</v>
      </c>
      <c r="AY13">
        <v>1.1019284000000001E-2</v>
      </c>
      <c r="AZ13">
        <v>1.5600624E-2</v>
      </c>
      <c r="BA13">
        <v>5.1501999999999999E-2</v>
      </c>
      <c r="BB13">
        <v>7.5863588999999995E-2</v>
      </c>
      <c r="BC13">
        <v>4.2750929E-2</v>
      </c>
      <c r="BD13">
        <v>8.5798816999999999E-2</v>
      </c>
      <c r="BE13">
        <v>3.4906949999999999E-2</v>
      </c>
      <c r="BF13">
        <v>5.0828729000000003E-2</v>
      </c>
      <c r="BG13">
        <v>7.5862069000000004E-2</v>
      </c>
      <c r="BH13">
        <v>9.2970522E-2</v>
      </c>
      <c r="BI13">
        <v>5.8558559000000003E-2</v>
      </c>
      <c r="BJ13">
        <v>7.3752710999999999E-2</v>
      </c>
      <c r="BK13">
        <v>3.4897063999999998E-2</v>
      </c>
      <c r="BL13">
        <v>4.7518682E-2</v>
      </c>
      <c r="BM13">
        <v>2.9411764999999999E-2</v>
      </c>
      <c r="BN13">
        <v>5.5304739999999998E-2</v>
      </c>
      <c r="BO13">
        <v>6.1224489999999999E-2</v>
      </c>
      <c r="BP13" s="3">
        <v>4.7100000000000003E-2</v>
      </c>
      <c r="BQ13">
        <v>6.4814814999999998E-2</v>
      </c>
      <c r="BR13">
        <v>5.2644371000000002E-2</v>
      </c>
      <c r="BS13">
        <v>5.4377002000000001E-2</v>
      </c>
      <c r="BT13">
        <v>7.1237397999999993E-2</v>
      </c>
      <c r="BU13">
        <v>5.8612440000000002E-2</v>
      </c>
      <c r="BV13">
        <v>7.8546306999999996E-2</v>
      </c>
      <c r="BW13">
        <v>6.3074901000000003E-2</v>
      </c>
      <c r="BX13">
        <v>6.2087186000000003E-2</v>
      </c>
      <c r="BY13">
        <v>2.9299362999999998E-2</v>
      </c>
      <c r="BZ13">
        <v>5.5330633999999997E-2</v>
      </c>
      <c r="CA13">
        <v>9.5166162999999998E-2</v>
      </c>
      <c r="CB13">
        <v>7.4960128000000001E-2</v>
      </c>
      <c r="CC13">
        <v>0.13713405200000001</v>
      </c>
      <c r="CD13">
        <v>1.0220234E-2</v>
      </c>
      <c r="CE13">
        <v>5.4961415E-2</v>
      </c>
      <c r="CF13">
        <v>4.1079812E-2</v>
      </c>
      <c r="CG13">
        <v>3.8216561000000003E-2</v>
      </c>
      <c r="CH13">
        <v>2.2662890000000002E-2</v>
      </c>
      <c r="CI13">
        <v>7.8729197000000001E-2</v>
      </c>
      <c r="CJ13">
        <v>0.14761231499999999</v>
      </c>
      <c r="CK13">
        <v>2.9264214E-2</v>
      </c>
      <c r="CL13">
        <v>1.3020830000000001E-3</v>
      </c>
      <c r="CM13">
        <v>3.7480680000000002E-2</v>
      </c>
      <c r="CN13">
        <v>4.0692641000000002E-2</v>
      </c>
      <c r="CO13">
        <v>5.5682685000000003E-2</v>
      </c>
      <c r="CP13">
        <v>4.9676025999999998E-2</v>
      </c>
      <c r="CQ13">
        <v>7.8616352E-2</v>
      </c>
      <c r="CR13">
        <v>5.0260793999999998E-2</v>
      </c>
      <c r="CS13">
        <v>4.0212195999999999E-2</v>
      </c>
      <c r="CT13">
        <v>5.4954368000000003E-2</v>
      </c>
      <c r="CU13">
        <v>3.8543494999999997E-2</v>
      </c>
      <c r="CV13">
        <v>0.14195178899999999</v>
      </c>
      <c r="CW13">
        <v>0.11716892600000001</v>
      </c>
      <c r="CX13">
        <v>5.3108027000000002E-2</v>
      </c>
      <c r="CY13">
        <v>4.9773756000000002E-2</v>
      </c>
      <c r="CZ13">
        <v>5.2816900999999999E-2</v>
      </c>
      <c r="DA13">
        <v>5.3030303000000001E-2</v>
      </c>
      <c r="DB13">
        <v>7.8703703999999999E-2</v>
      </c>
      <c r="DC13">
        <v>5.4151625000000002E-2</v>
      </c>
      <c r="DD13">
        <v>5.0620821000000003E-2</v>
      </c>
      <c r="DE13">
        <v>4.7525530000000003E-2</v>
      </c>
      <c r="DF13">
        <v>5.0925926000000003E-2</v>
      </c>
      <c r="DG13">
        <v>2.8642589999999999E-2</v>
      </c>
      <c r="DH13">
        <v>2.5260029999999999E-2</v>
      </c>
      <c r="DI13">
        <v>6.7876344000000005E-2</v>
      </c>
      <c r="DJ13">
        <v>3.7735849000000002E-2</v>
      </c>
      <c r="DK13">
        <v>6.9930069999999999E-3</v>
      </c>
      <c r="DL13">
        <v>0.124352332</v>
      </c>
      <c r="DM13">
        <v>7.1216616999999996E-2</v>
      </c>
      <c r="DN13">
        <v>9.0943574999999999E-2</v>
      </c>
      <c r="DO13">
        <v>5.5015620000000001E-2</v>
      </c>
      <c r="DP13">
        <v>5.4254007E-2</v>
      </c>
      <c r="DQ13">
        <v>3.6993769000000003E-2</v>
      </c>
      <c r="DR13">
        <v>2.7573528999999999E-2</v>
      </c>
      <c r="DS13">
        <v>6.0046189E-2</v>
      </c>
      <c r="DT13">
        <v>6.0326472999999999E-2</v>
      </c>
      <c r="DU13">
        <v>9.0579709999999994E-2</v>
      </c>
      <c r="DV13">
        <v>3.8810382999999997E-2</v>
      </c>
      <c r="DW13">
        <v>3.1094529999999999E-2</v>
      </c>
      <c r="DX13">
        <v>2.900552E-2</v>
      </c>
      <c r="DY13">
        <v>2.1739129999999999E-2</v>
      </c>
      <c r="DZ13">
        <v>0</v>
      </c>
      <c r="EA13">
        <v>5.6603769999999998E-2</v>
      </c>
      <c r="EB13">
        <v>0</v>
      </c>
    </row>
    <row r="14" spans="1:132" x14ac:dyDescent="0.25">
      <c r="A14">
        <v>4</v>
      </c>
      <c r="B14">
        <v>0</v>
      </c>
      <c r="C14">
        <v>0</v>
      </c>
      <c r="D14">
        <v>0</v>
      </c>
      <c r="E14">
        <v>8.1549439000000001E-2</v>
      </c>
      <c r="F14">
        <v>8.6956521999999994E-2</v>
      </c>
      <c r="G14">
        <v>0.141289415</v>
      </c>
      <c r="H14">
        <v>3.7962963000000002E-2</v>
      </c>
      <c r="I14">
        <v>8.4847969999999995E-2</v>
      </c>
      <c r="J14">
        <v>6.8034556999999996E-2</v>
      </c>
      <c r="K14">
        <v>7.2261071999999996E-2</v>
      </c>
      <c r="L14">
        <v>9.0995260999999994E-2</v>
      </c>
      <c r="M14">
        <v>1.2986614E-2</v>
      </c>
      <c r="N14">
        <v>2.5418593999999999E-2</v>
      </c>
      <c r="O14">
        <v>4.1095890000000003E-2</v>
      </c>
      <c r="P14">
        <v>4.0307805000000002E-2</v>
      </c>
      <c r="Q14">
        <v>3.6235531000000001E-2</v>
      </c>
      <c r="R14">
        <v>3.6363635999999998E-2</v>
      </c>
      <c r="S14">
        <v>7.0796460000000002E-3</v>
      </c>
      <c r="T14">
        <v>4.1723666E-2</v>
      </c>
      <c r="U14">
        <v>3.5869564999999999E-2</v>
      </c>
      <c r="V14">
        <v>4.4493881999999998E-2</v>
      </c>
      <c r="W14">
        <v>3.8674032999999997E-2</v>
      </c>
      <c r="X14">
        <v>3.5675676000000003E-2</v>
      </c>
      <c r="Y14">
        <v>6.1248527999999997E-2</v>
      </c>
      <c r="Z14">
        <v>4.1031428000000002E-2</v>
      </c>
      <c r="AA14">
        <v>0.12923832900000001</v>
      </c>
      <c r="AB14">
        <v>9.5742758999999997E-2</v>
      </c>
      <c r="AC14">
        <v>2.1035598999999999E-2</v>
      </c>
      <c r="AD14">
        <v>1.9971468999999999E-2</v>
      </c>
      <c r="AE14">
        <v>4.6343975000000003E-2</v>
      </c>
      <c r="AF14">
        <v>1.95672E-2</v>
      </c>
      <c r="AG14">
        <v>3.8246268999999999E-2</v>
      </c>
      <c r="AH14">
        <v>6.2899262999999997E-2</v>
      </c>
      <c r="AI14">
        <v>5.5459271999999997E-2</v>
      </c>
      <c r="AJ14">
        <v>7.6523031000000005E-2</v>
      </c>
      <c r="AK14">
        <v>3.6057692000000002E-2</v>
      </c>
      <c r="AL14">
        <v>8.7499999999999994E-2</v>
      </c>
      <c r="AM14">
        <v>1.9607843E-2</v>
      </c>
      <c r="AN14">
        <v>5.0970873999999999E-2</v>
      </c>
      <c r="AO14">
        <v>9.8121085999999996E-2</v>
      </c>
      <c r="AP14">
        <v>7.3073868E-2</v>
      </c>
      <c r="AQ14">
        <v>4.3585525999999999E-2</v>
      </c>
      <c r="AR14">
        <v>6.4516130000000001E-3</v>
      </c>
      <c r="AS14">
        <v>7.0723683999999995E-2</v>
      </c>
      <c r="AT14">
        <v>3.5714285999999998E-2</v>
      </c>
      <c r="AU14">
        <v>5.9699425E-2</v>
      </c>
      <c r="AV14">
        <v>6.1834093999999999E-2</v>
      </c>
      <c r="AW14">
        <v>2.2016221999999998E-2</v>
      </c>
      <c r="AX14">
        <v>2.9239769999999999E-3</v>
      </c>
      <c r="AY14">
        <v>5.5096420000000004E-3</v>
      </c>
      <c r="AZ14">
        <v>1.5600620000000001E-3</v>
      </c>
      <c r="BA14">
        <v>5.9013000000000003E-2</v>
      </c>
      <c r="BB14">
        <v>6.4404164999999999E-2</v>
      </c>
      <c r="BC14">
        <v>1.2267658000000001E-2</v>
      </c>
      <c r="BD14">
        <v>3.9306846999999999E-2</v>
      </c>
      <c r="BE14">
        <v>7.5491535999999998E-2</v>
      </c>
      <c r="BF14">
        <v>0.124861878</v>
      </c>
      <c r="BG14">
        <v>1.8390805E-2</v>
      </c>
      <c r="BH14">
        <v>8.1632652999999999E-2</v>
      </c>
      <c r="BI14">
        <v>5.4054053999999997E-2</v>
      </c>
      <c r="BJ14">
        <v>8.2429501000000002E-2</v>
      </c>
      <c r="BK14">
        <v>8.2483969000000004E-2</v>
      </c>
      <c r="BL14">
        <v>8.9672350999999997E-2</v>
      </c>
      <c r="BM14">
        <v>3.9915965999999997E-2</v>
      </c>
      <c r="BN14">
        <v>3.4988712999999998E-2</v>
      </c>
      <c r="BO14">
        <v>4.4038668000000003E-2</v>
      </c>
      <c r="BP14" s="3">
        <v>5.9900000000000002E-2</v>
      </c>
      <c r="BQ14">
        <v>4.6296296000000001E-2</v>
      </c>
      <c r="BR14">
        <v>2.04161E-2</v>
      </c>
      <c r="BS14">
        <v>6.9010303999999995E-2</v>
      </c>
      <c r="BT14">
        <v>5.4475656999999997E-2</v>
      </c>
      <c r="BU14">
        <v>6.937799E-2</v>
      </c>
      <c r="BV14">
        <v>7.6201641000000001E-2</v>
      </c>
      <c r="BW14">
        <v>4.5992116E-2</v>
      </c>
      <c r="BX14">
        <v>5.8124174000000001E-2</v>
      </c>
      <c r="BY14">
        <v>0.11719745199999999</v>
      </c>
      <c r="BZ14">
        <v>7.8272604999999995E-2</v>
      </c>
      <c r="CA14">
        <v>9.5166162999999998E-2</v>
      </c>
      <c r="CB14">
        <v>5.7416267999999999E-2</v>
      </c>
      <c r="CC14">
        <v>0.12634822800000001</v>
      </c>
      <c r="CD14">
        <v>3.7164487000000003E-2</v>
      </c>
      <c r="CE14">
        <v>2.3789268999999998E-2</v>
      </c>
      <c r="CF14">
        <v>4.6361501999999999E-2</v>
      </c>
      <c r="CG14">
        <v>2.5477706999999999E-2</v>
      </c>
      <c r="CH14">
        <v>3.1161472999999999E-2</v>
      </c>
      <c r="CI14">
        <v>0.106151726</v>
      </c>
      <c r="CJ14">
        <v>7.7096877999999994E-2</v>
      </c>
      <c r="CK14">
        <v>2.4247491999999999E-2</v>
      </c>
      <c r="CL14">
        <v>1.3020830000000001E-3</v>
      </c>
      <c r="CM14">
        <v>3.7480680000000002E-2</v>
      </c>
      <c r="CN14">
        <v>4.0692641000000002E-2</v>
      </c>
      <c r="CO14">
        <v>4.1189930999999999E-2</v>
      </c>
      <c r="CP14">
        <v>5.8315335000000003E-2</v>
      </c>
      <c r="CQ14">
        <v>8.4905659999999994E-2</v>
      </c>
      <c r="CR14">
        <v>4.8044045000000001E-2</v>
      </c>
      <c r="CS14">
        <v>3.7840381999999999E-2</v>
      </c>
      <c r="CT14">
        <v>5.8735332000000001E-2</v>
      </c>
      <c r="CU14">
        <v>2.5444973999999999E-2</v>
      </c>
      <c r="CV14">
        <v>0.122888567</v>
      </c>
      <c r="CW14">
        <v>0.13490670599999999</v>
      </c>
      <c r="CX14">
        <v>4.0937437E-2</v>
      </c>
      <c r="CY14">
        <v>1.1060835E-2</v>
      </c>
      <c r="CZ14">
        <v>5.8685446000000002E-2</v>
      </c>
      <c r="DA14">
        <v>3.0303030000000002E-2</v>
      </c>
      <c r="DB14">
        <v>8.3333332999999996E-2</v>
      </c>
      <c r="DC14">
        <v>5.1744885999999997E-2</v>
      </c>
      <c r="DD14">
        <v>5.5396371E-2</v>
      </c>
      <c r="DE14">
        <v>4.2419482000000001E-2</v>
      </c>
      <c r="DF14">
        <v>4.6296296000000001E-2</v>
      </c>
      <c r="DG14">
        <v>4.1095890000000003E-2</v>
      </c>
      <c r="DH14">
        <v>3.2689450000000002E-2</v>
      </c>
      <c r="DI14">
        <v>5.7795698999999999E-2</v>
      </c>
      <c r="DJ14">
        <v>0</v>
      </c>
      <c r="DK14">
        <v>0</v>
      </c>
      <c r="DL14">
        <v>0</v>
      </c>
      <c r="DM14">
        <v>0</v>
      </c>
      <c r="DN14">
        <v>7.6149834E-2</v>
      </c>
      <c r="DO14">
        <v>5.2759459000000002E-2</v>
      </c>
      <c r="DP14">
        <v>4.9321825E-2</v>
      </c>
      <c r="DQ14">
        <v>3.9719626000000001E-2</v>
      </c>
      <c r="DR14">
        <v>1.8382353000000001E-2</v>
      </c>
      <c r="DS14">
        <v>5.3117783000000002E-2</v>
      </c>
      <c r="DT14">
        <v>5.6777857000000001E-2</v>
      </c>
      <c r="DU14">
        <v>8.4239129999999995E-2</v>
      </c>
      <c r="DV14">
        <v>3.5537218000000002E-2</v>
      </c>
      <c r="DW14">
        <v>7.3383080000000003E-2</v>
      </c>
      <c r="DX14">
        <v>5.110497E-2</v>
      </c>
      <c r="DY14">
        <v>1.4492754E-2</v>
      </c>
      <c r="DZ14">
        <v>0</v>
      </c>
      <c r="EA14">
        <v>0.11320755</v>
      </c>
      <c r="EB14">
        <v>0</v>
      </c>
    </row>
    <row r="15" spans="1:132" x14ac:dyDescent="0.25">
      <c r="A15">
        <v>5</v>
      </c>
      <c r="B15">
        <v>0</v>
      </c>
      <c r="C15">
        <v>0</v>
      </c>
      <c r="D15">
        <v>0</v>
      </c>
      <c r="E15">
        <v>0.100917431</v>
      </c>
      <c r="F15">
        <v>0.109396914</v>
      </c>
      <c r="G15">
        <v>0.15496258500000001</v>
      </c>
      <c r="H15">
        <v>5.0925926000000003E-2</v>
      </c>
      <c r="I15">
        <v>7.3551894000000007E-2</v>
      </c>
      <c r="J15">
        <v>7.1274298E-2</v>
      </c>
      <c r="K15">
        <v>5.0116550000000003E-2</v>
      </c>
      <c r="L15">
        <v>9.8578199000000005E-2</v>
      </c>
      <c r="M15">
        <v>-6.9159500000000004E-4</v>
      </c>
      <c r="N15">
        <v>1.6042099000000001E-2</v>
      </c>
      <c r="O15">
        <v>2.0547945000000001E-2</v>
      </c>
      <c r="P15">
        <v>3.3711982000000001E-2</v>
      </c>
      <c r="Q15">
        <v>3.3719174999999997E-2</v>
      </c>
      <c r="R15">
        <v>4.7552447999999997E-2</v>
      </c>
      <c r="S15">
        <v>7.0796460000000002E-3</v>
      </c>
      <c r="T15">
        <v>5.2667578999999999E-2</v>
      </c>
      <c r="U15">
        <v>3.2608696E-2</v>
      </c>
      <c r="V15">
        <v>3.4482759000000002E-2</v>
      </c>
      <c r="W15">
        <v>3.1307551000000003E-2</v>
      </c>
      <c r="X15">
        <v>2.5585586E-2</v>
      </c>
      <c r="Y15">
        <v>6.4782096999999997E-2</v>
      </c>
      <c r="Z15">
        <v>3.0832127000000001E-2</v>
      </c>
      <c r="AA15">
        <v>0.10270270300000001</v>
      </c>
      <c r="AB15">
        <v>0.121906425</v>
      </c>
      <c r="AC15">
        <v>1.0517799E-2</v>
      </c>
      <c r="AD15">
        <v>2.425107E-2</v>
      </c>
      <c r="AE15">
        <v>4.0164778999999998E-2</v>
      </c>
      <c r="AF15">
        <v>2.5039382999999998E-2</v>
      </c>
      <c r="AG15">
        <v>3.2649254000000003E-2</v>
      </c>
      <c r="AH15">
        <v>7.0270269999999996E-2</v>
      </c>
      <c r="AI15">
        <v>7.3656845999999998E-2</v>
      </c>
      <c r="AJ15">
        <v>8.8410104000000003E-2</v>
      </c>
      <c r="AK15">
        <v>5.1282051000000002E-2</v>
      </c>
      <c r="AL15">
        <v>7.3958333000000001E-2</v>
      </c>
      <c r="AM15">
        <v>2.8011204000000001E-2</v>
      </c>
      <c r="AN15">
        <v>8.0097086999999997E-2</v>
      </c>
      <c r="AO15">
        <v>6.8197633999999993E-2</v>
      </c>
      <c r="AP15">
        <v>6.4336774999999999E-2</v>
      </c>
      <c r="AQ15">
        <v>6.25E-2</v>
      </c>
      <c r="AR15">
        <v>3.8709676999999998E-2</v>
      </c>
      <c r="AS15">
        <v>7.3190789000000006E-2</v>
      </c>
      <c r="AT15">
        <v>4.7619047999999997E-2</v>
      </c>
      <c r="AU15">
        <v>6.3716324000000005E-2</v>
      </c>
      <c r="AV15">
        <v>5.0418569000000003E-2</v>
      </c>
      <c r="AW15">
        <v>2.3174970999999999E-2</v>
      </c>
      <c r="AX15">
        <v>1.1695906000000001E-2</v>
      </c>
      <c r="AY15">
        <v>8.2644629999999997E-3</v>
      </c>
      <c r="AZ15">
        <v>1.5600620000000001E-3</v>
      </c>
      <c r="BA15">
        <v>4.9355999999999997E-2</v>
      </c>
      <c r="BB15">
        <v>9.6688888000000001E-2</v>
      </c>
      <c r="BC15">
        <v>1.8587359999999999E-3</v>
      </c>
      <c r="BD15">
        <v>2.1132709999999999E-3</v>
      </c>
      <c r="BE15">
        <v>0.10062033400000001</v>
      </c>
      <c r="BF15">
        <v>0.123756906</v>
      </c>
      <c r="BG15">
        <v>5.5172414000000003E-2</v>
      </c>
      <c r="BH15">
        <v>8.8435373999999997E-2</v>
      </c>
      <c r="BI15">
        <v>3.6036036E-2</v>
      </c>
      <c r="BJ15">
        <v>9.9783079999999996E-2</v>
      </c>
      <c r="BK15">
        <v>0.113736078</v>
      </c>
      <c r="BL15">
        <v>8.8618508999999998E-2</v>
      </c>
      <c r="BM15">
        <v>2.7310924E-2</v>
      </c>
      <c r="BN15">
        <v>4.8532731000000003E-2</v>
      </c>
      <c r="BO15">
        <v>9.1299677999999995E-2</v>
      </c>
      <c r="BP15" s="3">
        <v>3.6400000000000002E-2</v>
      </c>
      <c r="BQ15">
        <v>6.4814814999999998E-2</v>
      </c>
      <c r="BR15">
        <v>4.5061247999999998E-2</v>
      </c>
      <c r="BS15">
        <v>5.4290415000000002E-2</v>
      </c>
      <c r="BT15">
        <v>5.0285221999999997E-2</v>
      </c>
      <c r="BU15">
        <v>8.8516745999999993E-2</v>
      </c>
      <c r="BV15">
        <v>7.8546306999999996E-2</v>
      </c>
      <c r="BW15">
        <v>8.0157687000000005E-2</v>
      </c>
      <c r="BX15">
        <v>5.8124174000000001E-2</v>
      </c>
      <c r="BY15">
        <v>3.1847133999999999E-2</v>
      </c>
      <c r="BZ15">
        <v>9.3117408999999998E-2</v>
      </c>
      <c r="CA15">
        <v>9.5166162999999998E-2</v>
      </c>
      <c r="CB15">
        <v>6.3795853E-2</v>
      </c>
      <c r="CC15">
        <v>0.13097072400000001</v>
      </c>
      <c r="CD15">
        <v>3.7164487000000003E-2</v>
      </c>
      <c r="CE15">
        <v>2.3789268999999998E-2</v>
      </c>
      <c r="CF15">
        <v>4.8708920000000003E-2</v>
      </c>
      <c r="CG15">
        <v>1.2738854000000001E-2</v>
      </c>
      <c r="CH15">
        <v>5.9490084999999998E-2</v>
      </c>
      <c r="CI15">
        <v>8.5805978000000005E-2</v>
      </c>
      <c r="CJ15">
        <v>9.9661817E-2</v>
      </c>
      <c r="CK15">
        <v>1.7558528E-2</v>
      </c>
      <c r="CL15">
        <v>0</v>
      </c>
      <c r="CM15">
        <v>3.0139104E-2</v>
      </c>
      <c r="CN15">
        <v>3.3766233999999999E-2</v>
      </c>
      <c r="CO15">
        <v>5.1868801999999999E-2</v>
      </c>
      <c r="CP15">
        <v>4.9676025999999998E-2</v>
      </c>
      <c r="CQ15">
        <v>8.4905659999999994E-2</v>
      </c>
      <c r="CR15">
        <v>5.4926108000000001E-2</v>
      </c>
      <c r="CS15">
        <v>4.7128476000000002E-2</v>
      </c>
      <c r="CT15">
        <v>6.2516296999999998E-2</v>
      </c>
      <c r="CU15">
        <v>3.1273502000000002E-2</v>
      </c>
      <c r="CV15">
        <v>8.2006147000000001E-2</v>
      </c>
      <c r="CW15">
        <v>7.0154473999999994E-2</v>
      </c>
      <c r="CX15">
        <v>7.7449204999999993E-2</v>
      </c>
      <c r="CY15">
        <v>3.8712920999999997E-2</v>
      </c>
      <c r="CZ15">
        <v>7.5117371000000002E-2</v>
      </c>
      <c r="DA15">
        <v>3.7878787999999997E-2</v>
      </c>
      <c r="DB15">
        <v>0.106481481</v>
      </c>
      <c r="DC15">
        <v>4.4524669000000003E-2</v>
      </c>
      <c r="DD15">
        <v>3.2473733999999997E-2</v>
      </c>
      <c r="DE15">
        <v>4.4186959999999997E-2</v>
      </c>
      <c r="DF15">
        <v>5.4398148E-2</v>
      </c>
      <c r="DG15">
        <v>4.3586550000000002E-2</v>
      </c>
      <c r="DH15">
        <v>2.5260029999999999E-2</v>
      </c>
      <c r="DI15">
        <v>2.8897849E-2</v>
      </c>
      <c r="DJ15">
        <v>0</v>
      </c>
      <c r="DK15">
        <v>0</v>
      </c>
      <c r="DL15">
        <v>0</v>
      </c>
      <c r="DM15">
        <v>0</v>
      </c>
      <c r="DN15">
        <v>4.3148411999999997E-2</v>
      </c>
      <c r="DO15">
        <v>4.5238922000000001E-2</v>
      </c>
      <c r="DP15">
        <v>3.4525277E-2</v>
      </c>
      <c r="DQ15">
        <v>4.2834891E-2</v>
      </c>
      <c r="DR15">
        <v>9.1911760000000006E-3</v>
      </c>
      <c r="DS15">
        <v>4.1570439000000001E-2</v>
      </c>
      <c r="DT15">
        <v>4.8970900999999997E-2</v>
      </c>
      <c r="DU15">
        <v>6.3405797E-2</v>
      </c>
      <c r="DV15">
        <v>3.3666838999999997E-2</v>
      </c>
      <c r="DW15">
        <v>7.3383080000000003E-2</v>
      </c>
      <c r="DX15">
        <v>5.110497E-2</v>
      </c>
      <c r="DY15">
        <v>1.4492754E-2</v>
      </c>
      <c r="DZ15">
        <v>0</v>
      </c>
      <c r="EA15">
        <v>0.11320755</v>
      </c>
      <c r="EB15">
        <v>0</v>
      </c>
    </row>
    <row r="16" spans="1:132" x14ac:dyDescent="0.25">
      <c r="A16">
        <v>6</v>
      </c>
      <c r="B16">
        <v>0</v>
      </c>
      <c r="C16">
        <v>0</v>
      </c>
      <c r="D16">
        <v>0</v>
      </c>
      <c r="E16">
        <v>9.1743118999999998E-2</v>
      </c>
      <c r="F16">
        <v>8.5553997000000007E-2</v>
      </c>
      <c r="G16">
        <v>0.14432789700000001</v>
      </c>
      <c r="H16">
        <v>3.1481480999999999E-2</v>
      </c>
      <c r="I16">
        <v>5.0110412999999999E-2</v>
      </c>
      <c r="J16">
        <v>0.103671706</v>
      </c>
      <c r="K16">
        <v>2.6806527E-2</v>
      </c>
      <c r="L16">
        <v>9.6682463999999996E-2</v>
      </c>
      <c r="M16">
        <v>0</v>
      </c>
      <c r="N16">
        <v>0</v>
      </c>
      <c r="O16">
        <v>0</v>
      </c>
      <c r="P16">
        <v>0</v>
      </c>
      <c r="Q16">
        <v>0</v>
      </c>
      <c r="R16">
        <v>0</v>
      </c>
      <c r="S16">
        <v>0</v>
      </c>
      <c r="T16">
        <v>0</v>
      </c>
      <c r="U16">
        <v>0</v>
      </c>
      <c r="V16">
        <v>0</v>
      </c>
      <c r="W16">
        <v>0</v>
      </c>
      <c r="X16">
        <v>1.9819819999999998E-2</v>
      </c>
      <c r="Y16">
        <v>4.0047114000000002E-2</v>
      </c>
      <c r="Z16">
        <v>0</v>
      </c>
      <c r="AA16">
        <v>0.105896806</v>
      </c>
      <c r="AB16">
        <v>7.2078038999999997E-2</v>
      </c>
      <c r="AC16">
        <v>0</v>
      </c>
      <c r="AD16">
        <v>0</v>
      </c>
      <c r="AE16">
        <v>1.0298661000000001E-2</v>
      </c>
      <c r="AF16">
        <v>2.4044441E-2</v>
      </c>
      <c r="AG16">
        <v>1.6791045000000001E-2</v>
      </c>
      <c r="AH16">
        <v>7.7641277999999994E-2</v>
      </c>
      <c r="AI16">
        <v>5.5459271999999997E-2</v>
      </c>
      <c r="AJ16">
        <v>8.1723625999999994E-2</v>
      </c>
      <c r="AK16">
        <v>3.125E-2</v>
      </c>
      <c r="AL16">
        <v>4.4791667E-2</v>
      </c>
      <c r="AM16">
        <v>1.4005602000000001E-2</v>
      </c>
      <c r="AN16">
        <v>5.6634304000000003E-2</v>
      </c>
      <c r="AO16">
        <v>2.8531662999999999E-2</v>
      </c>
      <c r="AP16">
        <v>9.451946E-2</v>
      </c>
      <c r="AQ16">
        <v>4.7697367999999997E-2</v>
      </c>
      <c r="AR16">
        <v>3.2258065000000002E-2</v>
      </c>
      <c r="AS16">
        <v>4.6875E-2</v>
      </c>
      <c r="AT16">
        <v>0</v>
      </c>
      <c r="AU16">
        <v>3.6913913999999999E-2</v>
      </c>
      <c r="AV16">
        <v>4.3997335999999998E-2</v>
      </c>
      <c r="AW16">
        <v>0</v>
      </c>
      <c r="AX16">
        <v>0</v>
      </c>
      <c r="AY16">
        <v>0</v>
      </c>
      <c r="AZ16">
        <v>0</v>
      </c>
      <c r="BA16">
        <v>7.2960999999999998E-2</v>
      </c>
      <c r="BB16">
        <v>0.100875985</v>
      </c>
      <c r="BC16">
        <v>0</v>
      </c>
      <c r="BD16">
        <v>0</v>
      </c>
      <c r="BE16">
        <v>3.5117232999999998E-2</v>
      </c>
      <c r="BF16">
        <v>3.3149170999999998E-2</v>
      </c>
      <c r="BG16">
        <v>6.6666666999999999E-2</v>
      </c>
      <c r="BH16">
        <v>7.0294784999999999E-2</v>
      </c>
      <c r="BI16">
        <v>5.8558559000000003E-2</v>
      </c>
      <c r="BJ16">
        <v>0.14099783099999999</v>
      </c>
      <c r="BK16">
        <v>3.3547080999999999E-2</v>
      </c>
      <c r="BL16">
        <v>7.4918567000000005E-2</v>
      </c>
      <c r="BM16">
        <v>4.0966387E-2</v>
      </c>
      <c r="BN16">
        <v>3.0474041E-2</v>
      </c>
      <c r="BO16">
        <v>3.0075187999999999E-2</v>
      </c>
      <c r="BP16" s="3">
        <v>3.5299999999999998E-2</v>
      </c>
      <c r="BQ16">
        <v>4.4973544999999997E-2</v>
      </c>
      <c r="BR16">
        <v>4.9144467999999997E-2</v>
      </c>
      <c r="BS16">
        <v>4.7449996000000001E-2</v>
      </c>
      <c r="BT16">
        <v>4.9237613E-2</v>
      </c>
      <c r="BU16">
        <v>5.3827751E-2</v>
      </c>
      <c r="BV16">
        <v>7.6201641000000001E-2</v>
      </c>
      <c r="BW16">
        <v>3.9421813E-2</v>
      </c>
      <c r="BX16">
        <v>6.3408190000000003E-2</v>
      </c>
      <c r="BY16">
        <v>8.5350317999999994E-2</v>
      </c>
      <c r="BZ16">
        <v>7.1524965999999995E-2</v>
      </c>
      <c r="CA16">
        <v>0</v>
      </c>
      <c r="CB16">
        <v>0</v>
      </c>
      <c r="CC16">
        <v>0</v>
      </c>
      <c r="CD16">
        <v>0</v>
      </c>
      <c r="CE16">
        <v>0</v>
      </c>
      <c r="CF16">
        <v>0</v>
      </c>
      <c r="CG16">
        <v>0</v>
      </c>
      <c r="CH16">
        <v>0</v>
      </c>
      <c r="CI16">
        <v>5.3960461000000001E-2</v>
      </c>
      <c r="CJ16">
        <v>4.1369056000000001E-2</v>
      </c>
      <c r="CK16">
        <v>2.5083610000000002E-3</v>
      </c>
      <c r="CL16">
        <v>1.3020830000000001E-3</v>
      </c>
      <c r="CM16">
        <v>3.7480680000000002E-2</v>
      </c>
      <c r="CN16">
        <v>3.3766233999999999E-2</v>
      </c>
      <c r="CO16">
        <v>5.5682685000000003E-2</v>
      </c>
      <c r="CP16">
        <v>7.1274298E-2</v>
      </c>
      <c r="CQ16">
        <v>7.8616352E-2</v>
      </c>
      <c r="CR16">
        <v>5.5491161999999997E-2</v>
      </c>
      <c r="CS16">
        <v>4.4702345999999997E-2</v>
      </c>
      <c r="CT16">
        <v>4.6479790999999999E-2</v>
      </c>
      <c r="CU16">
        <v>2.6385058999999999E-2</v>
      </c>
      <c r="CV16">
        <v>2.2466916E-2</v>
      </c>
      <c r="CW16">
        <v>3.3807586000000001E-2</v>
      </c>
      <c r="CX16">
        <v>3.6511768E-2</v>
      </c>
      <c r="CY16">
        <v>1.1060835E-2</v>
      </c>
      <c r="CZ16">
        <v>6.9248825999999999E-2</v>
      </c>
      <c r="DA16">
        <v>3.0303030000000002E-2</v>
      </c>
      <c r="DB16">
        <v>5.0925926000000003E-2</v>
      </c>
      <c r="DC16">
        <v>2.5270758000000001E-2</v>
      </c>
      <c r="DD16">
        <v>9.5510979999999992E-3</v>
      </c>
      <c r="DE16">
        <v>3.7313433E-2</v>
      </c>
      <c r="DF16">
        <v>2.3148148E-2</v>
      </c>
      <c r="DG16">
        <v>2.2415939999999999E-2</v>
      </c>
      <c r="DH16">
        <v>2.3774145999999999E-2</v>
      </c>
      <c r="DI16">
        <v>9.4086020000000003E-3</v>
      </c>
      <c r="DJ16">
        <v>0</v>
      </c>
      <c r="DK16">
        <v>0</v>
      </c>
      <c r="DL16">
        <v>0</v>
      </c>
      <c r="DM16">
        <v>0</v>
      </c>
      <c r="DN16">
        <v>3.4139402999999999E-2</v>
      </c>
      <c r="DO16">
        <v>2.6148327999999998E-2</v>
      </c>
      <c r="DP16">
        <v>1.1097411E-2</v>
      </c>
      <c r="DQ16">
        <v>3.0373832E-2</v>
      </c>
      <c r="DR16">
        <v>2.9411764999999999E-2</v>
      </c>
      <c r="DS16">
        <v>2.1939954000000001E-2</v>
      </c>
      <c r="DT16">
        <v>3.1937543999999998E-2</v>
      </c>
      <c r="DU16">
        <v>3.8043477999999999E-2</v>
      </c>
      <c r="DV16">
        <v>2.8523294000000001E-2</v>
      </c>
      <c r="DW16">
        <v>0</v>
      </c>
      <c r="DX16">
        <v>0</v>
      </c>
      <c r="DY16">
        <v>0</v>
      </c>
      <c r="DZ16">
        <v>0</v>
      </c>
      <c r="EA16">
        <v>0</v>
      </c>
      <c r="EB16">
        <v>0</v>
      </c>
    </row>
    <row r="17" spans="1:132" x14ac:dyDescent="0.25">
      <c r="A17">
        <v>7</v>
      </c>
      <c r="B17">
        <v>0</v>
      </c>
      <c r="C17">
        <v>0</v>
      </c>
      <c r="D17">
        <v>0</v>
      </c>
      <c r="E17">
        <v>0</v>
      </c>
      <c r="F17">
        <v>0</v>
      </c>
      <c r="G17">
        <v>0</v>
      </c>
      <c r="H17">
        <v>0</v>
      </c>
      <c r="I17">
        <v>0</v>
      </c>
      <c r="J17">
        <v>0</v>
      </c>
      <c r="K17">
        <v>5.8275059999999997E-3</v>
      </c>
      <c r="L17">
        <v>3.0331753999999999E-2</v>
      </c>
      <c r="M17">
        <v>0</v>
      </c>
      <c r="N17">
        <v>0</v>
      </c>
      <c r="O17">
        <v>0</v>
      </c>
      <c r="P17">
        <v>0</v>
      </c>
      <c r="Q17">
        <v>0</v>
      </c>
      <c r="R17">
        <v>0</v>
      </c>
      <c r="S17">
        <v>0</v>
      </c>
      <c r="T17">
        <v>0</v>
      </c>
      <c r="U17">
        <v>0</v>
      </c>
      <c r="V17">
        <v>0</v>
      </c>
      <c r="W17">
        <v>0</v>
      </c>
      <c r="X17">
        <v>0</v>
      </c>
      <c r="Y17">
        <v>0</v>
      </c>
      <c r="Z17">
        <v>0</v>
      </c>
      <c r="AA17">
        <v>0</v>
      </c>
      <c r="AB17">
        <v>3.4563737999999997E-2</v>
      </c>
      <c r="AC17">
        <v>0</v>
      </c>
      <c r="AD17">
        <v>0</v>
      </c>
      <c r="AE17">
        <v>0</v>
      </c>
      <c r="AF17">
        <v>0</v>
      </c>
      <c r="AG17">
        <v>0</v>
      </c>
      <c r="AH17">
        <v>0</v>
      </c>
      <c r="AI17">
        <v>0</v>
      </c>
      <c r="AJ17">
        <v>0</v>
      </c>
      <c r="AK17">
        <v>0</v>
      </c>
      <c r="AL17">
        <v>0</v>
      </c>
      <c r="AM17">
        <v>0</v>
      </c>
      <c r="AN17">
        <v>1.8608414E-2</v>
      </c>
      <c r="AO17">
        <v>0</v>
      </c>
      <c r="AP17">
        <v>9.6902302999999995E-2</v>
      </c>
      <c r="AQ17">
        <v>2.4671052999999998E-2</v>
      </c>
      <c r="AR17">
        <v>1.9354838999999999E-2</v>
      </c>
      <c r="AS17">
        <v>2.7960525999999999E-2</v>
      </c>
      <c r="AT17">
        <v>2.3809523999999999E-2</v>
      </c>
      <c r="AU17">
        <v>0</v>
      </c>
      <c r="AV17">
        <v>0</v>
      </c>
      <c r="AW17">
        <v>0</v>
      </c>
      <c r="AX17">
        <v>0</v>
      </c>
      <c r="AY17">
        <v>0</v>
      </c>
      <c r="AZ17">
        <v>0</v>
      </c>
      <c r="BA17">
        <v>0</v>
      </c>
      <c r="BB17">
        <v>0</v>
      </c>
      <c r="BC17">
        <v>0</v>
      </c>
      <c r="BD17">
        <v>0</v>
      </c>
      <c r="BE17">
        <v>2.2395121E-2</v>
      </c>
      <c r="BF17">
        <v>6.6298340000000002E-3</v>
      </c>
      <c r="BG17">
        <v>0</v>
      </c>
      <c r="BH17">
        <v>0</v>
      </c>
      <c r="BI17">
        <v>0</v>
      </c>
      <c r="BJ17">
        <v>0</v>
      </c>
      <c r="BK17">
        <v>2.2814714999999999E-2</v>
      </c>
      <c r="BL17">
        <v>4.0141789999999997E-2</v>
      </c>
      <c r="BM17">
        <v>1.6806722999999999E-2</v>
      </c>
      <c r="BN17">
        <v>1.0158014E-2</v>
      </c>
      <c r="BO17">
        <v>8.592911E-3</v>
      </c>
      <c r="BP17" s="3">
        <v>1.4999999999999999E-2</v>
      </c>
      <c r="BQ17">
        <v>1.4550265E-2</v>
      </c>
      <c r="BR17">
        <v>7.4372930000000002E-3</v>
      </c>
      <c r="BS17">
        <v>5.5416053E-2</v>
      </c>
      <c r="BT17">
        <v>5.9699350999999998E-2</v>
      </c>
      <c r="BU17">
        <v>5.0239234000000001E-2</v>
      </c>
      <c r="BV17">
        <v>3.2825321999999997E-2</v>
      </c>
      <c r="BW17">
        <v>2.7595268999999999E-2</v>
      </c>
      <c r="BX17">
        <v>2.9062087E-2</v>
      </c>
      <c r="BY17">
        <v>5.8598725999999997E-2</v>
      </c>
      <c r="BZ17">
        <v>2.5641026000000001E-2</v>
      </c>
      <c r="CA17">
        <v>0</v>
      </c>
      <c r="CB17">
        <v>0</v>
      </c>
      <c r="CC17">
        <v>0</v>
      </c>
      <c r="CD17">
        <v>0</v>
      </c>
      <c r="CE17">
        <v>0</v>
      </c>
      <c r="CF17">
        <v>0</v>
      </c>
      <c r="CG17">
        <v>0</v>
      </c>
      <c r="CH17">
        <v>0</v>
      </c>
      <c r="CI17">
        <v>0</v>
      </c>
      <c r="CJ17">
        <v>0</v>
      </c>
      <c r="CK17">
        <v>0</v>
      </c>
      <c r="CL17">
        <v>0</v>
      </c>
      <c r="CM17">
        <v>0</v>
      </c>
      <c r="CN17">
        <v>0</v>
      </c>
      <c r="CO17">
        <v>0</v>
      </c>
      <c r="CP17">
        <v>0</v>
      </c>
      <c r="CQ17">
        <v>0</v>
      </c>
      <c r="CR17">
        <v>0</v>
      </c>
      <c r="CS17">
        <v>0</v>
      </c>
      <c r="CT17">
        <v>2.0534549999999999E-2</v>
      </c>
      <c r="CU17">
        <v>3.1148156999999999E-2</v>
      </c>
      <c r="CV17">
        <v>0</v>
      </c>
      <c r="CW17">
        <v>0</v>
      </c>
      <c r="CX17">
        <v>1.8809092999999999E-2</v>
      </c>
      <c r="CY17">
        <v>5.5304170000000001E-3</v>
      </c>
      <c r="CZ17">
        <v>1.8779343E-2</v>
      </c>
      <c r="DA17">
        <v>1.5151515000000001E-2</v>
      </c>
      <c r="DB17">
        <v>0</v>
      </c>
      <c r="DC17">
        <v>0</v>
      </c>
      <c r="DD17">
        <v>0</v>
      </c>
      <c r="DE17">
        <v>0</v>
      </c>
      <c r="DF17">
        <v>0</v>
      </c>
      <c r="DG17">
        <v>0</v>
      </c>
      <c r="DH17">
        <v>0</v>
      </c>
      <c r="DI17">
        <v>0</v>
      </c>
      <c r="DJ17">
        <v>0</v>
      </c>
      <c r="DK17">
        <v>0</v>
      </c>
      <c r="DL17">
        <v>0</v>
      </c>
      <c r="DM17">
        <v>0</v>
      </c>
      <c r="DN17">
        <v>0</v>
      </c>
      <c r="DO17">
        <v>0</v>
      </c>
      <c r="DP17">
        <v>0</v>
      </c>
      <c r="DQ17">
        <v>0</v>
      </c>
      <c r="DR17">
        <v>0</v>
      </c>
      <c r="DS17">
        <v>0</v>
      </c>
      <c r="DT17">
        <v>0</v>
      </c>
      <c r="DU17">
        <v>1.9021738999999999E-2</v>
      </c>
      <c r="DV17">
        <v>9.963899E-3</v>
      </c>
      <c r="DW17">
        <v>0</v>
      </c>
      <c r="DX17">
        <v>0</v>
      </c>
      <c r="DY17">
        <v>0</v>
      </c>
      <c r="DZ17">
        <v>0</v>
      </c>
      <c r="EA17">
        <v>0</v>
      </c>
      <c r="EB17">
        <v>0</v>
      </c>
    </row>
    <row r="18" spans="1:132" x14ac:dyDescent="0.25">
      <c r="A18">
        <v>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1.8715171999999999E-2</v>
      </c>
      <c r="BF18">
        <v>2.2099450000000001E-3</v>
      </c>
      <c r="BG18">
        <v>0</v>
      </c>
      <c r="BH18">
        <v>0</v>
      </c>
      <c r="BI18">
        <v>0</v>
      </c>
      <c r="BJ18">
        <v>0</v>
      </c>
      <c r="BK18">
        <v>1.4107323999999999E-2</v>
      </c>
      <c r="BL18">
        <v>3.0657213999999999E-2</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2.4834952E-2</v>
      </c>
      <c r="CY18">
        <v>0.12413730100000001</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row>
    <row r="19" spans="1:132" x14ac:dyDescent="0.25">
      <c r="A19">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row>
    <row r="20" spans="1:132" x14ac:dyDescent="0.25">
      <c r="A20">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row>
    <row r="21" spans="1:132" x14ac:dyDescent="0.25">
      <c r="A2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row>
    <row r="22" spans="1:132" x14ac:dyDescent="0.25">
      <c r="A22">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row>
    <row r="23" spans="1:132" x14ac:dyDescent="0.25">
      <c r="A23">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row>
    <row r="24" spans="1:132" x14ac:dyDescent="0.25">
      <c r="A24">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row>
    <row r="25" spans="1:132" x14ac:dyDescent="0.25">
      <c r="A25">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5BD-6240-4A76-8CE0-333138AC92B7}">
  <dimension ref="A1:J110"/>
  <sheetViews>
    <sheetView workbookViewId="0">
      <selection sqref="A1:XFD1048576"/>
    </sheetView>
  </sheetViews>
  <sheetFormatPr defaultRowHeight="15" x14ac:dyDescent="0.25"/>
  <sheetData>
    <row r="1" spans="1:10" x14ac:dyDescent="0.25">
      <c r="A1" s="1" t="s">
        <v>485</v>
      </c>
    </row>
    <row r="3" spans="1:10" ht="17.25" x14ac:dyDescent="0.25">
      <c r="A3" t="s">
        <v>493</v>
      </c>
      <c r="B3" t="s">
        <v>494</v>
      </c>
      <c r="C3" t="s">
        <v>1</v>
      </c>
      <c r="D3" t="s">
        <v>486</v>
      </c>
      <c r="E3" t="s">
        <v>487</v>
      </c>
      <c r="F3" t="s">
        <v>488</v>
      </c>
      <c r="G3" t="s">
        <v>489</v>
      </c>
      <c r="H3" t="s">
        <v>490</v>
      </c>
      <c r="I3" t="s">
        <v>491</v>
      </c>
      <c r="J3" t="s">
        <v>492</v>
      </c>
    </row>
    <row r="4" spans="1:10" x14ac:dyDescent="0.25">
      <c r="A4">
        <v>0.16936097999999999</v>
      </c>
      <c r="B4">
        <v>0.196392657</v>
      </c>
      <c r="C4" t="s">
        <v>110</v>
      </c>
      <c r="D4">
        <v>0.62865008984273196</v>
      </c>
      <c r="E4">
        <v>0.717177815347248</v>
      </c>
      <c r="F4">
        <v>0.85778127244894797</v>
      </c>
      <c r="G4" t="s">
        <v>122</v>
      </c>
      <c r="H4">
        <v>2017</v>
      </c>
      <c r="I4">
        <v>37.270000000000003</v>
      </c>
      <c r="J4">
        <v>14.48</v>
      </c>
    </row>
    <row r="5" spans="1:10" x14ac:dyDescent="0.25">
      <c r="A5">
        <v>0.22314473700000001</v>
      </c>
      <c r="B5">
        <v>0.26221079800000002</v>
      </c>
      <c r="C5" t="s">
        <v>92</v>
      </c>
      <c r="D5">
        <v>2.3896848568607898</v>
      </c>
      <c r="E5">
        <v>2.4042790279809299</v>
      </c>
      <c r="F5">
        <v>2.55712516097871</v>
      </c>
      <c r="G5" t="s">
        <v>108</v>
      </c>
      <c r="H5">
        <v>2014</v>
      </c>
      <c r="I5">
        <v>38.993147999999998</v>
      </c>
      <c r="J5">
        <v>8.3470030000000008</v>
      </c>
    </row>
    <row r="6" spans="1:10" x14ac:dyDescent="0.25">
      <c r="A6">
        <v>0.25828521199999999</v>
      </c>
      <c r="B6">
        <v>0.29154744500000002</v>
      </c>
      <c r="C6" t="s">
        <v>120</v>
      </c>
      <c r="D6">
        <v>1.3544277431066001</v>
      </c>
      <c r="E6">
        <v>1.14567251200051</v>
      </c>
      <c r="F6">
        <v>1.0337229566874999</v>
      </c>
      <c r="G6" t="s">
        <v>108</v>
      </c>
      <c r="H6">
        <v>2012</v>
      </c>
      <c r="I6">
        <v>-3.8644959999999999</v>
      </c>
      <c r="J6">
        <v>12.733612000000001</v>
      </c>
    </row>
    <row r="7" spans="1:10" x14ac:dyDescent="0.25">
      <c r="A7">
        <v>0.28311316399999997</v>
      </c>
      <c r="B7">
        <v>0.32775559700000001</v>
      </c>
      <c r="C7" t="s">
        <v>92</v>
      </c>
      <c r="D7">
        <v>2.3896848568607898</v>
      </c>
      <c r="E7">
        <v>2.4042790279809299</v>
      </c>
      <c r="F7">
        <v>2.55712516097871</v>
      </c>
      <c r="G7" t="s">
        <v>108</v>
      </c>
      <c r="H7">
        <v>2014</v>
      </c>
      <c r="I7">
        <v>38.993147999999998</v>
      </c>
      <c r="J7">
        <v>8.3470030000000008</v>
      </c>
    </row>
    <row r="8" spans="1:10" x14ac:dyDescent="0.25">
      <c r="A8">
        <v>0.39663866599999997</v>
      </c>
      <c r="B8">
        <v>0.45583807399999998</v>
      </c>
      <c r="C8" t="s">
        <v>102</v>
      </c>
      <c r="D8">
        <v>1.0531058250933201</v>
      </c>
      <c r="E8">
        <v>1.0215407376050001</v>
      </c>
      <c r="F8">
        <v>1.29462379752241</v>
      </c>
      <c r="G8" t="s">
        <v>10</v>
      </c>
      <c r="H8">
        <v>2014</v>
      </c>
      <c r="I8">
        <v>34.75</v>
      </c>
      <c r="J8">
        <v>0.16666700000000001</v>
      </c>
    </row>
    <row r="9" spans="1:10" x14ac:dyDescent="0.25">
      <c r="A9">
        <v>0.48397002700000002</v>
      </c>
      <c r="B9">
        <v>0.53929447500000005</v>
      </c>
      <c r="C9" t="s">
        <v>120</v>
      </c>
      <c r="D9">
        <v>1.8960016312428101</v>
      </c>
      <c r="E9">
        <v>1.8805502660743201</v>
      </c>
      <c r="F9">
        <v>1.7122981538783799</v>
      </c>
      <c r="G9" t="s">
        <v>37</v>
      </c>
      <c r="H9">
        <v>2004</v>
      </c>
      <c r="I9">
        <v>-1.7742439999999999</v>
      </c>
      <c r="J9">
        <v>12.566744999999999</v>
      </c>
    </row>
    <row r="10" spans="1:10" x14ac:dyDescent="0.25">
      <c r="A10">
        <v>0.50586990899999995</v>
      </c>
      <c r="B10">
        <v>0.55403479</v>
      </c>
      <c r="C10" t="s">
        <v>102</v>
      </c>
      <c r="D10">
        <v>0.905327057203267</v>
      </c>
      <c r="E10">
        <v>1.2795439078589299</v>
      </c>
      <c r="F10">
        <v>1.8479767503253399</v>
      </c>
      <c r="G10" t="s">
        <v>37</v>
      </c>
      <c r="H10">
        <v>2014</v>
      </c>
      <c r="I10">
        <v>35.083329999999997</v>
      </c>
      <c r="J10">
        <v>-0.11666700000000001</v>
      </c>
    </row>
    <row r="11" spans="1:10" x14ac:dyDescent="0.25">
      <c r="A11">
        <v>0.56074823200000001</v>
      </c>
      <c r="B11">
        <v>0.60361847899999999</v>
      </c>
      <c r="C11" t="s">
        <v>105</v>
      </c>
      <c r="D11">
        <v>3.3756113714220999</v>
      </c>
      <c r="E11">
        <v>3.3967287493816598</v>
      </c>
      <c r="F11">
        <v>3.4449483215478698</v>
      </c>
      <c r="G11" t="s">
        <v>10</v>
      </c>
      <c r="H11">
        <v>1997</v>
      </c>
      <c r="I11">
        <v>9.5766720000000003</v>
      </c>
      <c r="J11">
        <v>0.38328899999999999</v>
      </c>
    </row>
    <row r="12" spans="1:10" x14ac:dyDescent="0.25">
      <c r="A12">
        <v>0.56698744199999995</v>
      </c>
      <c r="B12">
        <v>0.62821988500000003</v>
      </c>
      <c r="C12" t="s">
        <v>99</v>
      </c>
      <c r="D12">
        <v>3.266198605319</v>
      </c>
      <c r="E12">
        <v>2.9544730686770899</v>
      </c>
      <c r="F12">
        <v>3.13367560931695</v>
      </c>
      <c r="G12" t="s">
        <v>122</v>
      </c>
      <c r="H12">
        <v>2006</v>
      </c>
      <c r="I12">
        <v>39.244</v>
      </c>
      <c r="J12">
        <v>-6.8125150000000003</v>
      </c>
    </row>
    <row r="13" spans="1:10" x14ac:dyDescent="0.25">
      <c r="A13">
        <v>0.58394041100000005</v>
      </c>
      <c r="B13">
        <v>0.62823092999999997</v>
      </c>
      <c r="C13" t="s">
        <v>110</v>
      </c>
      <c r="D13">
        <v>0.62865008984273196</v>
      </c>
      <c r="E13">
        <v>0.717177815347248</v>
      </c>
      <c r="F13">
        <v>0.85778127244894797</v>
      </c>
      <c r="G13" t="s">
        <v>122</v>
      </c>
      <c r="H13">
        <v>2017</v>
      </c>
      <c r="I13">
        <v>37.270000000000003</v>
      </c>
      <c r="J13">
        <v>14.48</v>
      </c>
    </row>
    <row r="14" spans="1:10" x14ac:dyDescent="0.25">
      <c r="A14">
        <v>0.61565346200000004</v>
      </c>
      <c r="B14">
        <v>0.66011785999999995</v>
      </c>
      <c r="C14" t="s">
        <v>92</v>
      </c>
      <c r="D14">
        <v>2.3896848568607898</v>
      </c>
      <c r="E14">
        <v>2.4042790279809299</v>
      </c>
      <c r="F14">
        <v>2.55712516097871</v>
      </c>
      <c r="G14" t="s">
        <v>37</v>
      </c>
      <c r="H14">
        <v>2014</v>
      </c>
      <c r="I14">
        <v>38.993147999999998</v>
      </c>
      <c r="J14">
        <v>8.3470030000000008</v>
      </c>
    </row>
    <row r="15" spans="1:10" x14ac:dyDescent="0.25">
      <c r="A15">
        <v>0.58904506700000003</v>
      </c>
      <c r="B15">
        <v>0.671391921</v>
      </c>
      <c r="C15" t="s">
        <v>99</v>
      </c>
      <c r="D15">
        <v>3.5266103768030002</v>
      </c>
      <c r="E15">
        <v>3.28162844645398</v>
      </c>
      <c r="F15">
        <v>3.05170021519067</v>
      </c>
      <c r="G15" t="s">
        <v>37</v>
      </c>
      <c r="H15">
        <v>2009</v>
      </c>
      <c r="I15">
        <v>36.674768999999998</v>
      </c>
      <c r="J15">
        <v>-8.3962280000000007</v>
      </c>
    </row>
    <row r="16" spans="1:10" x14ac:dyDescent="0.25">
      <c r="A16">
        <v>0.637504403</v>
      </c>
      <c r="B16">
        <v>0.67628980900000002</v>
      </c>
      <c r="C16" t="s">
        <v>110</v>
      </c>
      <c r="D16">
        <v>0.47117968154043499</v>
      </c>
      <c r="E16">
        <v>0.47296450426335501</v>
      </c>
      <c r="F16">
        <v>0.54317861184788097</v>
      </c>
      <c r="G16" t="s">
        <v>122</v>
      </c>
      <c r="H16">
        <v>2017</v>
      </c>
      <c r="I16">
        <v>37.51</v>
      </c>
      <c r="J16">
        <v>15.32</v>
      </c>
    </row>
    <row r="17" spans="1:10" x14ac:dyDescent="0.25">
      <c r="A17">
        <v>0.62774671900000001</v>
      </c>
      <c r="B17">
        <v>0.68418259100000001</v>
      </c>
      <c r="C17" t="s">
        <v>92</v>
      </c>
      <c r="D17">
        <v>2.3896848568607898</v>
      </c>
      <c r="E17">
        <v>2.4042790279809299</v>
      </c>
      <c r="F17">
        <v>2.55712516097871</v>
      </c>
      <c r="G17" t="s">
        <v>122</v>
      </c>
      <c r="H17">
        <v>2014</v>
      </c>
      <c r="I17">
        <v>38.993147999999998</v>
      </c>
      <c r="J17">
        <v>8.3470030000000008</v>
      </c>
    </row>
    <row r="18" spans="1:10" x14ac:dyDescent="0.25">
      <c r="A18">
        <v>0.63467171700000002</v>
      </c>
      <c r="B18">
        <v>0.70535282700000002</v>
      </c>
      <c r="C18" t="s">
        <v>120</v>
      </c>
      <c r="D18">
        <v>1.4822460917357401</v>
      </c>
      <c r="E18">
        <v>1.5387722205532901</v>
      </c>
      <c r="F18">
        <v>1.4492466822088499</v>
      </c>
      <c r="G18" t="s">
        <v>37</v>
      </c>
      <c r="H18">
        <v>2004</v>
      </c>
      <c r="I18">
        <v>-1.302047</v>
      </c>
      <c r="J18">
        <v>12.606123</v>
      </c>
    </row>
    <row r="19" spans="1:10" x14ac:dyDescent="0.25">
      <c r="A19">
        <v>0.64973885200000003</v>
      </c>
      <c r="B19">
        <v>0.71866839100000002</v>
      </c>
      <c r="C19" t="s">
        <v>120</v>
      </c>
      <c r="D19">
        <v>1.3544277431066001</v>
      </c>
      <c r="E19">
        <v>1.14567251200051</v>
      </c>
      <c r="F19">
        <v>1.0337229566874999</v>
      </c>
      <c r="G19" t="s">
        <v>10</v>
      </c>
      <c r="H19">
        <v>2012</v>
      </c>
      <c r="I19">
        <v>-3.8644959999999999</v>
      </c>
      <c r="J19">
        <v>12.733612000000001</v>
      </c>
    </row>
    <row r="20" spans="1:10" x14ac:dyDescent="0.25">
      <c r="A20">
        <v>0.66475992900000003</v>
      </c>
      <c r="B20">
        <v>0.72948195500000002</v>
      </c>
      <c r="C20" t="s">
        <v>120</v>
      </c>
      <c r="D20">
        <v>1.3544277431066001</v>
      </c>
      <c r="E20">
        <v>1.14567251200051</v>
      </c>
      <c r="F20">
        <v>1.0337229566874999</v>
      </c>
      <c r="G20" t="s">
        <v>10</v>
      </c>
      <c r="H20">
        <v>2012</v>
      </c>
      <c r="I20">
        <v>-3.8644959999999999</v>
      </c>
      <c r="J20">
        <v>12.733612000000001</v>
      </c>
    </row>
    <row r="21" spans="1:10" x14ac:dyDescent="0.25">
      <c r="A21">
        <v>0.67462350800000004</v>
      </c>
      <c r="B21">
        <v>0.73220467700000003</v>
      </c>
      <c r="C21" t="s">
        <v>99</v>
      </c>
      <c r="D21">
        <v>2.5204339986263502</v>
      </c>
      <c r="E21">
        <v>2.5402367828299699</v>
      </c>
      <c r="F21">
        <v>3.0952676235702898</v>
      </c>
      <c r="G21" t="s">
        <v>37</v>
      </c>
      <c r="H21">
        <v>2013</v>
      </c>
      <c r="I21">
        <v>36.24</v>
      </c>
      <c r="J21">
        <v>-8.2100000000000009</v>
      </c>
    </row>
    <row r="22" spans="1:10" x14ac:dyDescent="0.25">
      <c r="A22">
        <v>0.69169421799999997</v>
      </c>
      <c r="B22">
        <v>0.75515674499999996</v>
      </c>
      <c r="C22" t="s">
        <v>120</v>
      </c>
      <c r="D22">
        <v>1.3544277431066001</v>
      </c>
      <c r="E22">
        <v>1.14567251200051</v>
      </c>
      <c r="F22">
        <v>1.0337229566874999</v>
      </c>
      <c r="G22" t="s">
        <v>10</v>
      </c>
      <c r="H22">
        <v>2012</v>
      </c>
      <c r="I22">
        <v>-3.8644959999999999</v>
      </c>
      <c r="J22">
        <v>12.733612000000001</v>
      </c>
    </row>
    <row r="23" spans="1:10" x14ac:dyDescent="0.25">
      <c r="A23">
        <v>0.67424873399999996</v>
      </c>
      <c r="B23">
        <v>0.75828831900000004</v>
      </c>
      <c r="C23" t="s">
        <v>84</v>
      </c>
      <c r="D23">
        <v>1.92696020676553</v>
      </c>
      <c r="E23">
        <v>2.4779345604140599</v>
      </c>
      <c r="F23">
        <v>3.0615456046683298</v>
      </c>
      <c r="G23" t="s">
        <v>10</v>
      </c>
      <c r="H23">
        <v>2016</v>
      </c>
      <c r="I23">
        <v>26.952969</v>
      </c>
      <c r="J23">
        <v>-10.930903000000001</v>
      </c>
    </row>
    <row r="24" spans="1:10" x14ac:dyDescent="0.25">
      <c r="A24">
        <v>0.68380169099999999</v>
      </c>
      <c r="B24">
        <v>0.75842055799999997</v>
      </c>
      <c r="C24" t="s">
        <v>120</v>
      </c>
      <c r="D24">
        <v>1.3544277431066001</v>
      </c>
      <c r="E24">
        <v>1.14567251200051</v>
      </c>
      <c r="F24">
        <v>1.0337229566874999</v>
      </c>
      <c r="G24" t="s">
        <v>10</v>
      </c>
      <c r="H24">
        <v>2012</v>
      </c>
      <c r="I24">
        <v>-3.8644959999999999</v>
      </c>
      <c r="J24">
        <v>12.733612000000001</v>
      </c>
    </row>
    <row r="25" spans="1:10" x14ac:dyDescent="0.25">
      <c r="A25">
        <v>0.64902571099999995</v>
      </c>
      <c r="B25">
        <v>0.758541515</v>
      </c>
      <c r="C25" t="s">
        <v>8</v>
      </c>
      <c r="D25">
        <v>1.6420247461730899</v>
      </c>
      <c r="E25">
        <v>1.54339435488056</v>
      </c>
      <c r="F25">
        <v>1.66902034699107</v>
      </c>
      <c r="G25" t="s">
        <v>37</v>
      </c>
      <c r="H25">
        <v>2011</v>
      </c>
      <c r="I25">
        <v>2.175583</v>
      </c>
      <c r="J25">
        <v>6.4067220000000002</v>
      </c>
    </row>
    <row r="26" spans="1:10" x14ac:dyDescent="0.25">
      <c r="A26">
        <v>0.68623257100000001</v>
      </c>
      <c r="B26">
        <v>0.76468134600000004</v>
      </c>
      <c r="C26" t="s">
        <v>84</v>
      </c>
      <c r="D26">
        <v>1.92696020676553</v>
      </c>
      <c r="E26">
        <v>2.4779345604140599</v>
      </c>
      <c r="F26">
        <v>3.0615456046683298</v>
      </c>
      <c r="G26" t="s">
        <v>37</v>
      </c>
      <c r="H26">
        <v>2016</v>
      </c>
      <c r="I26">
        <v>26.952969</v>
      </c>
      <c r="J26">
        <v>-10.930903000000001</v>
      </c>
    </row>
    <row r="27" spans="1:10" x14ac:dyDescent="0.25">
      <c r="A27">
        <v>0.71315909600000005</v>
      </c>
      <c r="B27">
        <v>0.77607480799999995</v>
      </c>
      <c r="C27" t="s">
        <v>102</v>
      </c>
      <c r="D27">
        <v>0.78582421998117602</v>
      </c>
      <c r="E27">
        <v>1.1160545969700899</v>
      </c>
      <c r="F27">
        <v>1.82581396115132</v>
      </c>
      <c r="G27" t="s">
        <v>37</v>
      </c>
      <c r="H27">
        <v>2011</v>
      </c>
      <c r="I27">
        <v>34.927878</v>
      </c>
      <c r="J27">
        <v>-0.433203</v>
      </c>
    </row>
    <row r="28" spans="1:10" x14ac:dyDescent="0.25">
      <c r="A28">
        <v>0.68650655299999996</v>
      </c>
      <c r="B28">
        <v>0.77616557100000005</v>
      </c>
      <c r="C28" t="s">
        <v>99</v>
      </c>
      <c r="D28">
        <v>3.5266103768030002</v>
      </c>
      <c r="E28">
        <v>3.28162844645398</v>
      </c>
      <c r="F28">
        <v>3.05170021519067</v>
      </c>
      <c r="G28" t="s">
        <v>37</v>
      </c>
      <c r="H28">
        <v>2004</v>
      </c>
      <c r="I28">
        <v>36.674768999999998</v>
      </c>
      <c r="J28">
        <v>-8.3962280000000007</v>
      </c>
    </row>
    <row r="29" spans="1:10" x14ac:dyDescent="0.25">
      <c r="A29">
        <v>0.71791296900000001</v>
      </c>
      <c r="B29">
        <v>0.77669606700000005</v>
      </c>
      <c r="C29" t="s">
        <v>120</v>
      </c>
      <c r="D29">
        <v>1.3544277431066001</v>
      </c>
      <c r="E29">
        <v>1.14567251200051</v>
      </c>
      <c r="F29">
        <v>1.0337229566874999</v>
      </c>
      <c r="G29" t="s">
        <v>10</v>
      </c>
      <c r="H29">
        <v>2012</v>
      </c>
      <c r="I29">
        <v>-3.8644959999999999</v>
      </c>
      <c r="J29">
        <v>12.733612000000001</v>
      </c>
    </row>
    <row r="30" spans="1:10" x14ac:dyDescent="0.25">
      <c r="A30">
        <v>0.69149596899999999</v>
      </c>
      <c r="B30">
        <v>0.78256216899999997</v>
      </c>
      <c r="C30" t="s">
        <v>8</v>
      </c>
      <c r="D30">
        <v>1.36780634807556</v>
      </c>
      <c r="E30">
        <v>1.57911836172024</v>
      </c>
      <c r="F30">
        <v>1.67340518660216</v>
      </c>
      <c r="G30" t="s">
        <v>37</v>
      </c>
      <c r="H30">
        <v>2011</v>
      </c>
      <c r="I30">
        <v>2.1602670000000002</v>
      </c>
      <c r="J30">
        <v>6.4491940000000003</v>
      </c>
    </row>
    <row r="31" spans="1:10" x14ac:dyDescent="0.25">
      <c r="A31">
        <v>0.70358159300000001</v>
      </c>
      <c r="B31">
        <v>0.78286468799999998</v>
      </c>
      <c r="C31" t="s">
        <v>104</v>
      </c>
      <c r="D31">
        <v>0.98404974924966404</v>
      </c>
      <c r="E31">
        <v>1.15967733483755</v>
      </c>
      <c r="F31">
        <v>1.1561505538803001</v>
      </c>
      <c r="G31" t="s">
        <v>108</v>
      </c>
      <c r="H31">
        <v>2010</v>
      </c>
      <c r="I31">
        <v>30.225196</v>
      </c>
      <c r="J31">
        <v>-15.215614</v>
      </c>
    </row>
    <row r="32" spans="1:10" x14ac:dyDescent="0.25">
      <c r="A32">
        <v>0.742216031</v>
      </c>
      <c r="B32">
        <v>0.78749501099999997</v>
      </c>
      <c r="C32" t="s">
        <v>102</v>
      </c>
      <c r="D32">
        <v>0.78582421998117602</v>
      </c>
      <c r="E32">
        <v>1.1160545969700899</v>
      </c>
      <c r="F32">
        <v>1.82581396115132</v>
      </c>
      <c r="G32" t="s">
        <v>122</v>
      </c>
      <c r="H32">
        <v>2011</v>
      </c>
      <c r="I32">
        <v>34.927878</v>
      </c>
      <c r="J32">
        <v>-0.433203</v>
      </c>
    </row>
    <row r="33" spans="1:10" x14ac:dyDescent="0.25">
      <c r="A33">
        <v>0.68474871000000004</v>
      </c>
      <c r="B33">
        <v>0.792507556</v>
      </c>
      <c r="C33" t="s">
        <v>8</v>
      </c>
      <c r="D33">
        <v>1.6420247461730899</v>
      </c>
      <c r="E33">
        <v>1.54339435488056</v>
      </c>
      <c r="F33">
        <v>1.66902034699107</v>
      </c>
      <c r="G33" t="s">
        <v>37</v>
      </c>
      <c r="H33">
        <v>2011</v>
      </c>
      <c r="I33">
        <v>2.175583</v>
      </c>
      <c r="J33">
        <v>6.4067220000000002</v>
      </c>
    </row>
    <row r="34" spans="1:10" x14ac:dyDescent="0.25">
      <c r="A34">
        <v>0.71014582699999995</v>
      </c>
      <c r="B34">
        <v>0.79468881800000002</v>
      </c>
      <c r="C34" t="s">
        <v>105</v>
      </c>
      <c r="D34">
        <v>3.2467803880967998</v>
      </c>
      <c r="E34">
        <v>3.05110013911619</v>
      </c>
      <c r="F34">
        <v>3.39033417919957</v>
      </c>
      <c r="G34" t="s">
        <v>10</v>
      </c>
      <c r="H34">
        <v>2010</v>
      </c>
      <c r="I34">
        <v>9.4667739999999991</v>
      </c>
      <c r="J34">
        <v>0.39560200000000001</v>
      </c>
    </row>
    <row r="35" spans="1:10" x14ac:dyDescent="0.25">
      <c r="A35">
        <v>0.71988648399999999</v>
      </c>
      <c r="B35">
        <v>0.80111635400000003</v>
      </c>
      <c r="C35" t="s">
        <v>101</v>
      </c>
      <c r="D35">
        <v>2.5750870336943299</v>
      </c>
      <c r="E35">
        <v>2.4081091979606599</v>
      </c>
      <c r="F35">
        <v>2.58221984930658</v>
      </c>
      <c r="G35" t="s">
        <v>108</v>
      </c>
      <c r="H35">
        <v>2005</v>
      </c>
      <c r="I35">
        <v>9.2652940000000008</v>
      </c>
      <c r="J35">
        <v>4.094786</v>
      </c>
    </row>
    <row r="36" spans="1:10" x14ac:dyDescent="0.25">
      <c r="A36">
        <v>0.72213535699999998</v>
      </c>
      <c r="B36">
        <v>0.80236908100000004</v>
      </c>
      <c r="C36" t="s">
        <v>104</v>
      </c>
      <c r="D36">
        <v>0.98404974924966404</v>
      </c>
      <c r="E36">
        <v>1.15967733483755</v>
      </c>
      <c r="F36">
        <v>1.1561505538803001</v>
      </c>
      <c r="G36" t="s">
        <v>108</v>
      </c>
      <c r="H36">
        <v>2010</v>
      </c>
      <c r="I36">
        <v>30.225196</v>
      </c>
      <c r="J36">
        <v>-15.215614</v>
      </c>
    </row>
    <row r="37" spans="1:10" x14ac:dyDescent="0.25">
      <c r="A37">
        <v>0.71766199900000005</v>
      </c>
      <c r="B37">
        <v>0.80395571499999996</v>
      </c>
      <c r="C37" t="s">
        <v>123</v>
      </c>
      <c r="D37">
        <v>1.1033573562971599</v>
      </c>
      <c r="E37">
        <v>1.12540128580726</v>
      </c>
      <c r="F37">
        <v>0.94451635807630496</v>
      </c>
      <c r="G37" t="s">
        <v>10</v>
      </c>
      <c r="H37">
        <v>2013</v>
      </c>
      <c r="I37">
        <v>-14.188724000000001</v>
      </c>
      <c r="J37">
        <v>13.498474999999999</v>
      </c>
    </row>
    <row r="38" spans="1:10" x14ac:dyDescent="0.25">
      <c r="A38">
        <v>0.69902548900000006</v>
      </c>
      <c r="B38">
        <v>0.80582403700000005</v>
      </c>
      <c r="C38" t="s">
        <v>123</v>
      </c>
      <c r="D38">
        <v>1.0157510891236401</v>
      </c>
      <c r="E38">
        <v>1.14680583934558</v>
      </c>
      <c r="F38">
        <v>1.41193981760774</v>
      </c>
      <c r="G38" t="s">
        <v>10</v>
      </c>
      <c r="H38">
        <v>2013</v>
      </c>
      <c r="I38">
        <v>-15.652793000000001</v>
      </c>
      <c r="J38">
        <v>13.399907000000001</v>
      </c>
    </row>
    <row r="39" spans="1:10" x14ac:dyDescent="0.25">
      <c r="A39">
        <v>0.72637432400000002</v>
      </c>
      <c r="B39">
        <v>0.80625351000000001</v>
      </c>
      <c r="C39" t="s">
        <v>8</v>
      </c>
      <c r="D39">
        <v>1.36780634807556</v>
      </c>
      <c r="E39">
        <v>1.57911836172024</v>
      </c>
      <c r="F39">
        <v>1.67340518660216</v>
      </c>
      <c r="G39" t="s">
        <v>37</v>
      </c>
      <c r="H39">
        <v>2009</v>
      </c>
      <c r="I39">
        <v>2.1602670000000002</v>
      </c>
      <c r="J39">
        <v>6.4491940000000003</v>
      </c>
    </row>
    <row r="40" spans="1:10" x14ac:dyDescent="0.25">
      <c r="A40">
        <v>0.75241572000000001</v>
      </c>
      <c r="B40">
        <v>0.80638085199999998</v>
      </c>
      <c r="C40" t="s">
        <v>99</v>
      </c>
      <c r="D40">
        <v>3.266198605319</v>
      </c>
      <c r="E40">
        <v>2.9544730686770899</v>
      </c>
      <c r="F40">
        <v>3.13367560931695</v>
      </c>
      <c r="G40" t="s">
        <v>10</v>
      </c>
      <c r="H40">
        <v>2006</v>
      </c>
      <c r="I40">
        <v>39.244</v>
      </c>
      <c r="J40">
        <v>-6.8125150000000003</v>
      </c>
    </row>
    <row r="41" spans="1:10" x14ac:dyDescent="0.25">
      <c r="A41">
        <v>0.69614865199999998</v>
      </c>
      <c r="B41">
        <v>0.80911385899999999</v>
      </c>
      <c r="C41" t="s">
        <v>8</v>
      </c>
      <c r="D41">
        <v>1.36780634807556</v>
      </c>
      <c r="E41">
        <v>1.57911836172024</v>
      </c>
      <c r="F41">
        <v>1.67340518660216</v>
      </c>
      <c r="G41" t="s">
        <v>37</v>
      </c>
      <c r="H41">
        <v>2011</v>
      </c>
      <c r="I41">
        <v>2.1602670000000002</v>
      </c>
      <c r="J41">
        <v>6.4491940000000003</v>
      </c>
    </row>
    <row r="42" spans="1:10" x14ac:dyDescent="0.25">
      <c r="A42">
        <v>0.69697554299999998</v>
      </c>
      <c r="B42">
        <v>0.81637901300000004</v>
      </c>
      <c r="C42" t="s">
        <v>8</v>
      </c>
      <c r="D42">
        <v>1.6420247461730899</v>
      </c>
      <c r="E42">
        <v>1.54339435488056</v>
      </c>
      <c r="F42">
        <v>1.66902034699107</v>
      </c>
      <c r="G42" t="s">
        <v>37</v>
      </c>
      <c r="H42">
        <v>2009</v>
      </c>
      <c r="I42">
        <v>2.175583</v>
      </c>
      <c r="J42">
        <v>6.4067220000000002</v>
      </c>
    </row>
    <row r="43" spans="1:10" x14ac:dyDescent="0.25">
      <c r="A43">
        <v>0.73003328499999998</v>
      </c>
      <c r="B43">
        <v>0.81796985799999999</v>
      </c>
      <c r="C43" t="s">
        <v>123</v>
      </c>
      <c r="D43">
        <v>1.26284267862523</v>
      </c>
      <c r="E43">
        <v>1.5976772943211801</v>
      </c>
      <c r="F43">
        <v>1.3008578986395301</v>
      </c>
      <c r="G43" t="s">
        <v>10</v>
      </c>
      <c r="H43">
        <v>2013</v>
      </c>
      <c r="I43">
        <v>-16.633793000000001</v>
      </c>
      <c r="J43">
        <v>13.239201</v>
      </c>
    </row>
    <row r="44" spans="1:10" x14ac:dyDescent="0.25">
      <c r="A44">
        <v>0.73875423100000004</v>
      </c>
      <c r="B44">
        <v>0.81924216699999997</v>
      </c>
      <c r="C44" t="s">
        <v>100</v>
      </c>
      <c r="D44">
        <v>2.0778611156193101</v>
      </c>
      <c r="E44">
        <v>2.0274158138839899</v>
      </c>
      <c r="F44">
        <v>1.93266988756373</v>
      </c>
      <c r="G44" t="s">
        <v>108</v>
      </c>
      <c r="H44">
        <v>2010</v>
      </c>
      <c r="I44">
        <v>33.242117</v>
      </c>
      <c r="J44">
        <v>1.1117939999999999</v>
      </c>
    </row>
    <row r="45" spans="1:10" x14ac:dyDescent="0.25">
      <c r="A45">
        <v>0.75109819200000005</v>
      </c>
      <c r="B45">
        <v>0.82167778999999996</v>
      </c>
      <c r="C45" t="s">
        <v>120</v>
      </c>
      <c r="D45">
        <v>1.3544277431066001</v>
      </c>
      <c r="E45">
        <v>1.14567251200051</v>
      </c>
      <c r="F45">
        <v>1.0337229566874999</v>
      </c>
      <c r="G45" t="s">
        <v>108</v>
      </c>
      <c r="H45">
        <v>2012</v>
      </c>
      <c r="I45">
        <v>-3.8644959999999999</v>
      </c>
      <c r="J45">
        <v>12.733612000000001</v>
      </c>
    </row>
    <row r="46" spans="1:10" x14ac:dyDescent="0.25">
      <c r="A46">
        <v>0.71044457800000005</v>
      </c>
      <c r="B46">
        <v>0.82359336299999997</v>
      </c>
      <c r="C46" t="s">
        <v>123</v>
      </c>
      <c r="D46">
        <v>1.26284267862523</v>
      </c>
      <c r="E46">
        <v>1.5976772943211801</v>
      </c>
      <c r="F46">
        <v>1.3008578986395301</v>
      </c>
      <c r="G46" t="s">
        <v>108</v>
      </c>
      <c r="H46">
        <v>2013</v>
      </c>
      <c r="I46">
        <v>-16.633793000000001</v>
      </c>
      <c r="J46">
        <v>13.239201</v>
      </c>
    </row>
    <row r="47" spans="1:10" x14ac:dyDescent="0.25">
      <c r="A47">
        <v>0.78553168100000004</v>
      </c>
      <c r="B47">
        <v>0.82684909600000001</v>
      </c>
      <c r="C47" t="s">
        <v>104</v>
      </c>
      <c r="D47">
        <v>3.0138641895234999</v>
      </c>
      <c r="E47">
        <v>3.0371093046856399</v>
      </c>
      <c r="F47">
        <v>2.7193412442554701</v>
      </c>
      <c r="G47" t="s">
        <v>122</v>
      </c>
      <c r="H47">
        <v>2007</v>
      </c>
      <c r="I47">
        <v>26.790610000000001</v>
      </c>
      <c r="J47">
        <v>-16.39292</v>
      </c>
    </row>
    <row r="48" spans="1:10" x14ac:dyDescent="0.25">
      <c r="A48">
        <v>0.735967661</v>
      </c>
      <c r="B48">
        <v>0.82956298699999997</v>
      </c>
      <c r="C48" t="s">
        <v>102</v>
      </c>
      <c r="D48">
        <v>1.2021935571912099</v>
      </c>
      <c r="E48">
        <v>1.29940299207342</v>
      </c>
      <c r="F48">
        <v>1.65031374262348</v>
      </c>
      <c r="G48" t="s">
        <v>37</v>
      </c>
      <c r="H48">
        <v>1995</v>
      </c>
      <c r="I48">
        <v>34.920366000000001</v>
      </c>
      <c r="J48">
        <v>-0.174622</v>
      </c>
    </row>
    <row r="49" spans="1:10" x14ac:dyDescent="0.25">
      <c r="A49">
        <v>0.75988859200000003</v>
      </c>
      <c r="B49">
        <v>0.83599922199999999</v>
      </c>
      <c r="C49" t="s">
        <v>99</v>
      </c>
      <c r="D49">
        <v>2.8804668435518201</v>
      </c>
      <c r="E49">
        <v>2.7706836079036901</v>
      </c>
      <c r="F49">
        <v>3.04939370878389</v>
      </c>
      <c r="G49" t="s">
        <v>10</v>
      </c>
      <c r="H49">
        <v>1997</v>
      </c>
      <c r="I49">
        <v>36.319887999999999</v>
      </c>
      <c r="J49">
        <v>-8.1634049999999991</v>
      </c>
    </row>
    <row r="50" spans="1:10" x14ac:dyDescent="0.25">
      <c r="A50">
        <v>0.76047969800000004</v>
      </c>
      <c r="B50">
        <v>0.83623062699999995</v>
      </c>
      <c r="C50" t="s">
        <v>99</v>
      </c>
      <c r="D50">
        <v>2.2199421797964698</v>
      </c>
      <c r="E50">
        <v>2.50854376897433</v>
      </c>
      <c r="F50">
        <v>2.74779166741805</v>
      </c>
      <c r="G50" t="s">
        <v>10</v>
      </c>
      <c r="H50">
        <v>1997</v>
      </c>
      <c r="I50">
        <v>36.111488000000001</v>
      </c>
      <c r="J50">
        <v>8.6502689999999998</v>
      </c>
    </row>
    <row r="51" spans="1:10" x14ac:dyDescent="0.25">
      <c r="A51">
        <v>0.75539491999999997</v>
      </c>
      <c r="B51">
        <v>0.83641947000000005</v>
      </c>
      <c r="C51" t="s">
        <v>100</v>
      </c>
      <c r="D51">
        <v>0.98447872461007702</v>
      </c>
      <c r="E51">
        <v>1.50367279103229</v>
      </c>
      <c r="F51">
        <v>1.8231859222689499</v>
      </c>
      <c r="G51" t="s">
        <v>108</v>
      </c>
      <c r="H51">
        <v>2010</v>
      </c>
      <c r="I51">
        <v>33.114612000000001</v>
      </c>
      <c r="J51">
        <v>0.96915899999999999</v>
      </c>
    </row>
    <row r="52" spans="1:10" x14ac:dyDescent="0.25">
      <c r="A52">
        <v>0.78914219600000002</v>
      </c>
      <c r="B52">
        <v>0.83857514799999999</v>
      </c>
      <c r="C52" t="s">
        <v>104</v>
      </c>
      <c r="D52">
        <v>3.0138641895234999</v>
      </c>
      <c r="E52">
        <v>3.0371093046856399</v>
      </c>
      <c r="F52">
        <v>2.7193412442554701</v>
      </c>
      <c r="G52" t="s">
        <v>122</v>
      </c>
      <c r="H52">
        <v>2008</v>
      </c>
      <c r="I52">
        <v>26.790610000000001</v>
      </c>
      <c r="J52">
        <v>-16.39292</v>
      </c>
    </row>
    <row r="53" spans="1:10" x14ac:dyDescent="0.25">
      <c r="A53">
        <v>0.75549143900000004</v>
      </c>
      <c r="B53">
        <v>0.83948882199999997</v>
      </c>
      <c r="C53" t="s">
        <v>123</v>
      </c>
      <c r="D53">
        <v>1.26284267862523</v>
      </c>
      <c r="E53">
        <v>1.5976772943211801</v>
      </c>
      <c r="F53">
        <v>1.3008578986395301</v>
      </c>
      <c r="G53" t="s">
        <v>10</v>
      </c>
      <c r="H53">
        <v>2013</v>
      </c>
      <c r="I53">
        <v>-16.633793000000001</v>
      </c>
      <c r="J53">
        <v>13.239201</v>
      </c>
    </row>
    <row r="54" spans="1:10" x14ac:dyDescent="0.25">
      <c r="A54">
        <v>0.73164903999999997</v>
      </c>
      <c r="B54">
        <v>0.84138060699999995</v>
      </c>
      <c r="C54" t="s">
        <v>123</v>
      </c>
      <c r="D54">
        <v>0.78569126286042601</v>
      </c>
      <c r="E54">
        <v>0.79490131411106502</v>
      </c>
      <c r="F54">
        <v>0.91337759559973197</v>
      </c>
      <c r="G54" t="s">
        <v>10</v>
      </c>
      <c r="H54">
        <v>2013</v>
      </c>
      <c r="I54">
        <v>-14.154605</v>
      </c>
      <c r="J54">
        <v>13.299340000000001</v>
      </c>
    </row>
    <row r="55" spans="1:10" x14ac:dyDescent="0.25">
      <c r="A55">
        <v>0.75543758000000005</v>
      </c>
      <c r="B55">
        <v>0.84213639699999998</v>
      </c>
      <c r="C55" t="s">
        <v>104</v>
      </c>
      <c r="D55">
        <v>0.98404974924966404</v>
      </c>
      <c r="E55">
        <v>1.15967733483755</v>
      </c>
      <c r="F55">
        <v>1.1561505538803001</v>
      </c>
      <c r="G55" t="s">
        <v>37</v>
      </c>
      <c r="H55">
        <v>2010</v>
      </c>
      <c r="I55">
        <v>30.225196</v>
      </c>
      <c r="J55">
        <v>-15.215614</v>
      </c>
    </row>
    <row r="56" spans="1:10" x14ac:dyDescent="0.25">
      <c r="A56">
        <v>0.75013752199999995</v>
      </c>
      <c r="B56">
        <v>0.84492921099999996</v>
      </c>
      <c r="C56" t="s">
        <v>99</v>
      </c>
      <c r="D56">
        <v>3.5266103768030002</v>
      </c>
      <c r="E56">
        <v>3.28162844645398</v>
      </c>
      <c r="F56">
        <v>3.05170021519067</v>
      </c>
      <c r="G56" t="s">
        <v>10</v>
      </c>
      <c r="H56">
        <v>2004</v>
      </c>
      <c r="I56">
        <v>36.674768999999998</v>
      </c>
      <c r="J56">
        <v>-8.3962280000000007</v>
      </c>
    </row>
    <row r="57" spans="1:10" x14ac:dyDescent="0.25">
      <c r="A57">
        <v>0.74575995799999995</v>
      </c>
      <c r="B57">
        <v>0.84640315600000005</v>
      </c>
      <c r="C57" t="s">
        <v>104</v>
      </c>
      <c r="D57">
        <v>0.98404974924966404</v>
      </c>
      <c r="E57">
        <v>1.15967733483755</v>
      </c>
      <c r="F57">
        <v>1.1561505538803001</v>
      </c>
      <c r="G57" t="s">
        <v>37</v>
      </c>
      <c r="H57">
        <v>2010</v>
      </c>
      <c r="I57">
        <v>30.225196</v>
      </c>
      <c r="J57">
        <v>-15.215614</v>
      </c>
    </row>
    <row r="58" spans="1:10" x14ac:dyDescent="0.25">
      <c r="A58">
        <v>0.804870219</v>
      </c>
      <c r="B58">
        <v>0.84689199400000004</v>
      </c>
      <c r="C58" t="s">
        <v>16</v>
      </c>
      <c r="D58">
        <v>2.1379822786678799</v>
      </c>
      <c r="E58">
        <v>2.3657822631081702</v>
      </c>
      <c r="F58">
        <v>1.37145596377292</v>
      </c>
      <c r="G58" t="s">
        <v>10</v>
      </c>
      <c r="H58">
        <v>2006</v>
      </c>
      <c r="I58">
        <v>0.1</v>
      </c>
      <c r="J58">
        <v>6.15</v>
      </c>
    </row>
    <row r="59" spans="1:10" x14ac:dyDescent="0.25">
      <c r="A59">
        <v>0.73196897100000002</v>
      </c>
      <c r="B59">
        <v>0.84696859999999996</v>
      </c>
      <c r="C59" t="s">
        <v>103</v>
      </c>
      <c r="D59">
        <v>1.85274954086129</v>
      </c>
      <c r="E59">
        <v>1.5399195758329001</v>
      </c>
      <c r="F59">
        <v>1.43625952584193</v>
      </c>
      <c r="G59" t="s">
        <v>122</v>
      </c>
      <c r="H59">
        <v>1996</v>
      </c>
      <c r="I59">
        <v>-16.255512</v>
      </c>
      <c r="J59">
        <v>14.541672999999999</v>
      </c>
    </row>
    <row r="60" spans="1:10" x14ac:dyDescent="0.25">
      <c r="A60">
        <v>0.78279590600000004</v>
      </c>
      <c r="B60">
        <v>0.84858613800000005</v>
      </c>
      <c r="C60" t="s">
        <v>84</v>
      </c>
      <c r="D60">
        <v>3.1160977678012598</v>
      </c>
      <c r="E60">
        <v>3.3337113897553099</v>
      </c>
      <c r="F60">
        <v>3.6197074853048501</v>
      </c>
      <c r="G60" t="s">
        <v>10</v>
      </c>
      <c r="H60">
        <v>2016</v>
      </c>
      <c r="I60">
        <v>15.411911</v>
      </c>
      <c r="J60">
        <v>-4.4158809999999997</v>
      </c>
    </row>
    <row r="61" spans="1:10" x14ac:dyDescent="0.25">
      <c r="A61">
        <v>0.73690657400000004</v>
      </c>
      <c r="B61">
        <v>0.85010691000000005</v>
      </c>
      <c r="C61" t="s">
        <v>123</v>
      </c>
      <c r="D61">
        <v>1.26284267862523</v>
      </c>
      <c r="E61">
        <v>1.5976772943211801</v>
      </c>
      <c r="F61">
        <v>1.3008578986395301</v>
      </c>
      <c r="G61" t="s">
        <v>108</v>
      </c>
      <c r="H61">
        <v>2013</v>
      </c>
      <c r="I61">
        <v>-16.633793000000001</v>
      </c>
      <c r="J61">
        <v>13.239201</v>
      </c>
    </row>
    <row r="62" spans="1:10" x14ac:dyDescent="0.25">
      <c r="A62">
        <v>0.75456986699999995</v>
      </c>
      <c r="B62">
        <v>0.85041076999999998</v>
      </c>
      <c r="C62" t="s">
        <v>104</v>
      </c>
      <c r="D62">
        <v>1.15259911208763</v>
      </c>
      <c r="E62">
        <v>1.01130182032436</v>
      </c>
      <c r="F62">
        <v>1.09141272139783</v>
      </c>
      <c r="G62" t="s">
        <v>37</v>
      </c>
      <c r="H62">
        <v>2010</v>
      </c>
      <c r="I62">
        <v>30.40279</v>
      </c>
      <c r="J62">
        <v>-15.625991000000001</v>
      </c>
    </row>
    <row r="63" spans="1:10" x14ac:dyDescent="0.25">
      <c r="A63">
        <v>0.76520577599999995</v>
      </c>
      <c r="B63">
        <v>0.85072211499999995</v>
      </c>
      <c r="C63" t="s">
        <v>99</v>
      </c>
      <c r="D63">
        <v>3.5266103768030002</v>
      </c>
      <c r="E63">
        <v>3.28162844645398</v>
      </c>
      <c r="F63">
        <v>3.05170021519067</v>
      </c>
      <c r="G63" t="s">
        <v>10</v>
      </c>
      <c r="H63">
        <v>2009</v>
      </c>
      <c r="I63">
        <v>36.674768999999998</v>
      </c>
      <c r="J63">
        <v>-8.3962280000000007</v>
      </c>
    </row>
    <row r="64" spans="1:10" x14ac:dyDescent="0.25">
      <c r="A64">
        <v>0.77471533599999998</v>
      </c>
      <c r="B64">
        <v>0.85488758799999998</v>
      </c>
      <c r="C64" t="s">
        <v>102</v>
      </c>
      <c r="D64">
        <v>0.680868024412839</v>
      </c>
      <c r="E64">
        <v>0.79116448750801804</v>
      </c>
      <c r="F64">
        <v>1.0810229928423101</v>
      </c>
      <c r="G64" t="s">
        <v>10</v>
      </c>
      <c r="H64">
        <v>2010</v>
      </c>
      <c r="I64">
        <v>34.279958999999998</v>
      </c>
      <c r="J64">
        <v>0.12912899999999999</v>
      </c>
    </row>
    <row r="65" spans="1:10" x14ac:dyDescent="0.25">
      <c r="A65">
        <v>0.77874378499999997</v>
      </c>
      <c r="B65">
        <v>0.85554189199999997</v>
      </c>
      <c r="C65" t="s">
        <v>120</v>
      </c>
      <c r="D65">
        <v>1.3544277431066001</v>
      </c>
      <c r="E65">
        <v>1.14567251200051</v>
      </c>
      <c r="F65">
        <v>1.0337229566874999</v>
      </c>
      <c r="G65" t="s">
        <v>37</v>
      </c>
      <c r="H65">
        <v>2012</v>
      </c>
      <c r="I65">
        <v>-3.8644959999999999</v>
      </c>
      <c r="J65">
        <v>12.733612000000001</v>
      </c>
    </row>
    <row r="66" spans="1:10" x14ac:dyDescent="0.25">
      <c r="A66">
        <v>0.77021948900000003</v>
      </c>
      <c r="B66">
        <v>0.85726985</v>
      </c>
      <c r="C66" t="s">
        <v>99</v>
      </c>
      <c r="D66">
        <v>2.8804668435518201</v>
      </c>
      <c r="E66">
        <v>2.7706836079036901</v>
      </c>
      <c r="F66">
        <v>3.04939370878389</v>
      </c>
      <c r="G66" t="s">
        <v>37</v>
      </c>
      <c r="H66">
        <v>1997</v>
      </c>
      <c r="I66">
        <v>36.319887999999999</v>
      </c>
      <c r="J66">
        <v>-8.1634049999999991</v>
      </c>
    </row>
    <row r="67" spans="1:10" x14ac:dyDescent="0.25">
      <c r="A67">
        <v>0.76625515899999996</v>
      </c>
      <c r="B67">
        <v>0.85932373299999998</v>
      </c>
      <c r="C67" t="s">
        <v>123</v>
      </c>
      <c r="D67">
        <v>1.26284267862523</v>
      </c>
      <c r="E67">
        <v>1.5976772943211801</v>
      </c>
      <c r="F67">
        <v>1.3008578986395301</v>
      </c>
      <c r="G67" t="s">
        <v>122</v>
      </c>
      <c r="H67">
        <v>2013</v>
      </c>
      <c r="I67">
        <v>-16.633793000000001</v>
      </c>
      <c r="J67">
        <v>13.239201</v>
      </c>
    </row>
    <row r="68" spans="1:10" x14ac:dyDescent="0.25">
      <c r="A68">
        <v>0.80659440999999998</v>
      </c>
      <c r="B68">
        <v>0.86072432700000001</v>
      </c>
      <c r="C68" t="s">
        <v>99</v>
      </c>
      <c r="D68">
        <v>3.266198605319</v>
      </c>
      <c r="E68">
        <v>2.9544730686770899</v>
      </c>
      <c r="F68">
        <v>3.13367560931695</v>
      </c>
      <c r="G68" t="s">
        <v>10</v>
      </c>
      <c r="H68">
        <v>2006</v>
      </c>
      <c r="I68">
        <v>39.244</v>
      </c>
      <c r="J68">
        <v>-6.8125150000000003</v>
      </c>
    </row>
    <row r="69" spans="1:10" x14ac:dyDescent="0.25">
      <c r="A69">
        <v>0.78196183100000005</v>
      </c>
      <c r="B69">
        <v>0.862801559</v>
      </c>
      <c r="C69" t="s">
        <v>102</v>
      </c>
      <c r="D69">
        <v>1.3605554027576201</v>
      </c>
      <c r="E69">
        <v>1.29084108181618</v>
      </c>
      <c r="F69">
        <v>1.37079773484838</v>
      </c>
      <c r="G69" t="s">
        <v>122</v>
      </c>
      <c r="H69">
        <v>2009</v>
      </c>
      <c r="I69">
        <v>34.385136000000003</v>
      </c>
      <c r="J69">
        <v>-0.18179100000000001</v>
      </c>
    </row>
    <row r="70" spans="1:10" x14ac:dyDescent="0.25">
      <c r="A70">
        <v>0.79616110100000004</v>
      </c>
      <c r="B70">
        <v>0.867495672</v>
      </c>
      <c r="C70" t="s">
        <v>84</v>
      </c>
      <c r="D70">
        <v>2.5172544832825001</v>
      </c>
      <c r="E70">
        <v>2.56414430254571</v>
      </c>
      <c r="F70">
        <v>2.6706356245867302</v>
      </c>
      <c r="G70" t="s">
        <v>10</v>
      </c>
      <c r="H70">
        <v>2016</v>
      </c>
      <c r="I70">
        <v>29.186572000000002</v>
      </c>
      <c r="J70">
        <v>-5.9190529999999999</v>
      </c>
    </row>
    <row r="71" spans="1:10" x14ac:dyDescent="0.25">
      <c r="A71">
        <v>0.81830788099999996</v>
      </c>
      <c r="B71">
        <v>0.86814545399999998</v>
      </c>
      <c r="C71" t="s">
        <v>100</v>
      </c>
      <c r="D71">
        <v>1.600262745542</v>
      </c>
      <c r="E71">
        <v>1.6897187221210399</v>
      </c>
      <c r="F71">
        <v>1.5432959742237</v>
      </c>
      <c r="G71" t="s">
        <v>108</v>
      </c>
      <c r="H71">
        <v>2012</v>
      </c>
      <c r="I71">
        <v>30.757111999999999</v>
      </c>
      <c r="J71">
        <v>-0.52903999999999995</v>
      </c>
    </row>
    <row r="72" spans="1:10" x14ac:dyDescent="0.25">
      <c r="A72">
        <v>0.81656424000000005</v>
      </c>
      <c r="B72">
        <v>0.87180046600000005</v>
      </c>
      <c r="C72" t="s">
        <v>101</v>
      </c>
      <c r="D72">
        <v>2.5750870336943299</v>
      </c>
      <c r="E72">
        <v>2.4081091979606599</v>
      </c>
      <c r="F72">
        <v>2.58221984930658</v>
      </c>
      <c r="G72" t="s">
        <v>108</v>
      </c>
      <c r="H72">
        <v>2005</v>
      </c>
      <c r="I72">
        <v>9.2652940000000008</v>
      </c>
      <c r="J72">
        <v>4.094786</v>
      </c>
    </row>
    <row r="73" spans="1:10" x14ac:dyDescent="0.25">
      <c r="A73">
        <v>0.797242652</v>
      </c>
      <c r="B73">
        <v>0.87234887500000002</v>
      </c>
      <c r="C73" t="s">
        <v>84</v>
      </c>
      <c r="D73">
        <v>4.1972755877771704</v>
      </c>
      <c r="E73">
        <v>4.4184934907412599</v>
      </c>
      <c r="F73">
        <v>4.2901002226932503</v>
      </c>
      <c r="G73" t="s">
        <v>37</v>
      </c>
      <c r="H73">
        <v>2016</v>
      </c>
      <c r="I73">
        <v>22.318249999999999</v>
      </c>
      <c r="J73">
        <v>-6.0241829999999998</v>
      </c>
    </row>
    <row r="74" spans="1:10" x14ac:dyDescent="0.25">
      <c r="A74">
        <v>0.78911428699999997</v>
      </c>
      <c r="B74">
        <v>0.87619930400000001</v>
      </c>
      <c r="C74" t="s">
        <v>110</v>
      </c>
      <c r="D74">
        <v>1.8781909615971799</v>
      </c>
      <c r="E74">
        <v>1.26625185757632</v>
      </c>
      <c r="F74">
        <v>1.2632037747145901</v>
      </c>
      <c r="G74" t="s">
        <v>122</v>
      </c>
      <c r="H74">
        <v>2017</v>
      </c>
      <c r="I74">
        <v>38.81</v>
      </c>
      <c r="J74">
        <v>14.88</v>
      </c>
    </row>
    <row r="75" spans="1:10" x14ac:dyDescent="0.25">
      <c r="A75">
        <v>0.81864995799999996</v>
      </c>
      <c r="B75">
        <v>0.87634542000000004</v>
      </c>
      <c r="C75" t="s">
        <v>101</v>
      </c>
      <c r="D75">
        <v>2.5750870336943299</v>
      </c>
      <c r="E75">
        <v>2.4081091979606599</v>
      </c>
      <c r="F75">
        <v>2.58221984930658</v>
      </c>
      <c r="G75" t="s">
        <v>10</v>
      </c>
      <c r="H75">
        <v>2003</v>
      </c>
      <c r="I75">
        <v>9.2652940000000008</v>
      </c>
      <c r="J75">
        <v>4.094786</v>
      </c>
    </row>
    <row r="76" spans="1:10" x14ac:dyDescent="0.25">
      <c r="A76">
        <v>0.79977153199999995</v>
      </c>
      <c r="B76">
        <v>0.87644930700000001</v>
      </c>
      <c r="C76" t="s">
        <v>102</v>
      </c>
      <c r="D76">
        <v>1.2021935571912099</v>
      </c>
      <c r="E76">
        <v>1.29940299207342</v>
      </c>
      <c r="F76">
        <v>1.65031374262348</v>
      </c>
      <c r="G76" t="s">
        <v>122</v>
      </c>
      <c r="H76">
        <v>1995</v>
      </c>
      <c r="I76">
        <v>34.920366000000001</v>
      </c>
      <c r="J76">
        <v>-0.174622</v>
      </c>
    </row>
    <row r="77" spans="1:10" x14ac:dyDescent="0.25">
      <c r="A77">
        <v>0.77985075100000001</v>
      </c>
      <c r="B77">
        <v>0.87816741799999998</v>
      </c>
      <c r="C77" t="s">
        <v>110</v>
      </c>
      <c r="D77">
        <v>1.0568901216656501</v>
      </c>
      <c r="E77">
        <v>1.05585274250715</v>
      </c>
      <c r="F77">
        <v>1.1719660263968901</v>
      </c>
      <c r="G77" t="s">
        <v>122</v>
      </c>
      <c r="H77">
        <v>2017</v>
      </c>
      <c r="I77">
        <v>38.65</v>
      </c>
      <c r="J77">
        <v>15.7</v>
      </c>
    </row>
    <row r="78" spans="1:10" x14ac:dyDescent="0.25">
      <c r="A78">
        <v>0.79819468400000004</v>
      </c>
      <c r="B78">
        <v>0.87831682899999997</v>
      </c>
      <c r="C78" t="s">
        <v>104</v>
      </c>
      <c r="D78">
        <v>1.15259911208763</v>
      </c>
      <c r="E78">
        <v>1.01130182032436</v>
      </c>
      <c r="F78">
        <v>1.09141272139783</v>
      </c>
      <c r="G78" t="s">
        <v>10</v>
      </c>
      <c r="H78">
        <v>2010</v>
      </c>
      <c r="I78">
        <v>30.40279</v>
      </c>
      <c r="J78">
        <v>-15.625991000000001</v>
      </c>
    </row>
    <row r="79" spans="1:10" x14ac:dyDescent="0.25">
      <c r="A79">
        <v>0.76237944499999999</v>
      </c>
      <c r="B79">
        <v>0.88633334500000005</v>
      </c>
      <c r="C79" t="s">
        <v>99</v>
      </c>
      <c r="D79">
        <v>3.0593636820891899</v>
      </c>
      <c r="E79">
        <v>2.9749103399901902</v>
      </c>
      <c r="F79">
        <v>3.28739819249998</v>
      </c>
      <c r="G79" t="s">
        <v>10</v>
      </c>
      <c r="H79">
        <v>2004</v>
      </c>
      <c r="I79">
        <v>36.786622999999999</v>
      </c>
      <c r="J79">
        <v>-8.9322379999999999</v>
      </c>
    </row>
    <row r="80" spans="1:10" x14ac:dyDescent="0.25">
      <c r="A80">
        <v>0.82163436400000001</v>
      </c>
      <c r="B80">
        <v>0.89040489</v>
      </c>
      <c r="C80" t="s">
        <v>101</v>
      </c>
      <c r="D80">
        <v>2.5750870336943299</v>
      </c>
      <c r="E80">
        <v>2.4081091979606599</v>
      </c>
      <c r="F80">
        <v>2.58221984930658</v>
      </c>
      <c r="G80" t="s">
        <v>108</v>
      </c>
      <c r="H80">
        <v>2005</v>
      </c>
      <c r="I80">
        <v>9.2652940000000008</v>
      </c>
      <c r="J80">
        <v>4.094786</v>
      </c>
    </row>
    <row r="81" spans="1:10" x14ac:dyDescent="0.25">
      <c r="A81">
        <v>0.82492006699999998</v>
      </c>
      <c r="B81">
        <v>0.89271403400000005</v>
      </c>
      <c r="C81" t="s">
        <v>102</v>
      </c>
      <c r="D81">
        <v>1.3605554027576201</v>
      </c>
      <c r="E81">
        <v>1.29084108181618</v>
      </c>
      <c r="F81">
        <v>1.37079773484838</v>
      </c>
      <c r="G81" t="s">
        <v>37</v>
      </c>
      <c r="H81">
        <v>2009</v>
      </c>
      <c r="I81">
        <v>34.385136000000003</v>
      </c>
      <c r="J81">
        <v>-0.18179100000000001</v>
      </c>
    </row>
    <row r="82" spans="1:10" x14ac:dyDescent="0.25">
      <c r="A82">
        <v>0.84200864600000003</v>
      </c>
      <c r="B82">
        <v>0.89393297999999999</v>
      </c>
      <c r="C82" t="s">
        <v>84</v>
      </c>
      <c r="D82">
        <v>2.6390904396330699</v>
      </c>
      <c r="E82">
        <v>2.9906064558872401</v>
      </c>
      <c r="F82">
        <v>3.3494961022438701</v>
      </c>
      <c r="G82" t="s">
        <v>10</v>
      </c>
      <c r="H82">
        <v>2016</v>
      </c>
      <c r="I82">
        <v>23.600777999999998</v>
      </c>
      <c r="J82">
        <v>-3.5129060000000001</v>
      </c>
    </row>
    <row r="83" spans="1:10" x14ac:dyDescent="0.25">
      <c r="A83">
        <v>0.81372436699999995</v>
      </c>
      <c r="B83">
        <v>0.89445449499999996</v>
      </c>
      <c r="C83" t="s">
        <v>120</v>
      </c>
      <c r="D83">
        <v>1.4822460917357401</v>
      </c>
      <c r="E83">
        <v>1.5387722205532901</v>
      </c>
      <c r="F83">
        <v>1.4492466822088499</v>
      </c>
      <c r="G83" t="s">
        <v>10</v>
      </c>
      <c r="H83">
        <v>2004</v>
      </c>
      <c r="I83">
        <v>-1.302047</v>
      </c>
      <c r="J83">
        <v>12.606123</v>
      </c>
    </row>
    <row r="84" spans="1:10" x14ac:dyDescent="0.25">
      <c r="A84">
        <v>0.80630792799999995</v>
      </c>
      <c r="B84">
        <v>0.89697085799999998</v>
      </c>
      <c r="C84" t="s">
        <v>102</v>
      </c>
      <c r="D84">
        <v>1.3605554027576201</v>
      </c>
      <c r="E84">
        <v>1.29084108181618</v>
      </c>
      <c r="F84">
        <v>1.37079773484838</v>
      </c>
      <c r="G84" t="s">
        <v>122</v>
      </c>
      <c r="H84">
        <v>2011</v>
      </c>
      <c r="I84">
        <v>34.385136000000003</v>
      </c>
      <c r="J84">
        <v>-0.18179100000000001</v>
      </c>
    </row>
    <row r="85" spans="1:10" x14ac:dyDescent="0.25">
      <c r="A85">
        <v>0.83215898200000005</v>
      </c>
      <c r="B85">
        <v>0.90241057999999996</v>
      </c>
      <c r="C85" t="s">
        <v>100</v>
      </c>
      <c r="D85">
        <v>1.600262745542</v>
      </c>
      <c r="E85">
        <v>1.6897187221210399</v>
      </c>
      <c r="F85">
        <v>1.5432959742237</v>
      </c>
      <c r="G85" t="s">
        <v>108</v>
      </c>
      <c r="H85">
        <v>2012</v>
      </c>
      <c r="I85">
        <v>30.757111999999999</v>
      </c>
      <c r="J85">
        <v>-0.52903999999999995</v>
      </c>
    </row>
    <row r="86" spans="1:10" x14ac:dyDescent="0.25">
      <c r="A86">
        <v>0.83882017600000003</v>
      </c>
      <c r="B86">
        <v>0.90376683400000002</v>
      </c>
      <c r="C86" t="s">
        <v>102</v>
      </c>
      <c r="D86">
        <v>0.680868024412839</v>
      </c>
      <c r="E86">
        <v>0.79116448750801804</v>
      </c>
      <c r="F86">
        <v>1.0810229928423101</v>
      </c>
      <c r="G86" t="s">
        <v>37</v>
      </c>
      <c r="H86">
        <v>2010</v>
      </c>
      <c r="I86">
        <v>34.279958999999998</v>
      </c>
      <c r="J86">
        <v>0.12912899999999999</v>
      </c>
    </row>
    <row r="87" spans="1:10" x14ac:dyDescent="0.25">
      <c r="A87">
        <v>0.84135782199999998</v>
      </c>
      <c r="B87">
        <v>0.90465122099999995</v>
      </c>
      <c r="C87" t="s">
        <v>101</v>
      </c>
      <c r="D87">
        <v>2.5750870336943299</v>
      </c>
      <c r="E87">
        <v>2.4081091979606599</v>
      </c>
      <c r="F87">
        <v>2.58221984930658</v>
      </c>
      <c r="G87" t="s">
        <v>10</v>
      </c>
      <c r="H87">
        <v>2005</v>
      </c>
      <c r="I87">
        <v>9.2652940000000008</v>
      </c>
      <c r="J87">
        <v>4.094786</v>
      </c>
    </row>
    <row r="88" spans="1:10" x14ac:dyDescent="0.25">
      <c r="A88">
        <v>0.82304371700000001</v>
      </c>
      <c r="B88">
        <v>0.90725569800000005</v>
      </c>
      <c r="C88" t="s">
        <v>8</v>
      </c>
      <c r="D88">
        <v>1.6420247461730899</v>
      </c>
      <c r="E88">
        <v>1.54339435488056</v>
      </c>
      <c r="F88">
        <v>1.66902034699107</v>
      </c>
      <c r="G88" t="s">
        <v>37</v>
      </c>
      <c r="H88">
        <v>2008</v>
      </c>
      <c r="I88">
        <v>2.175583</v>
      </c>
      <c r="J88">
        <v>6.4067220000000002</v>
      </c>
    </row>
    <row r="89" spans="1:10" x14ac:dyDescent="0.25">
      <c r="A89">
        <v>0.86572340999999997</v>
      </c>
      <c r="B89">
        <v>0.91183293399999998</v>
      </c>
      <c r="C89" t="s">
        <v>101</v>
      </c>
      <c r="D89">
        <v>2.5750870336943299</v>
      </c>
      <c r="E89">
        <v>2.4081091979606599</v>
      </c>
      <c r="F89">
        <v>2.58221984930658</v>
      </c>
      <c r="G89" t="s">
        <v>108</v>
      </c>
      <c r="H89">
        <v>2003</v>
      </c>
      <c r="I89">
        <v>9.2652940000000008</v>
      </c>
      <c r="J89">
        <v>4.094786</v>
      </c>
    </row>
    <row r="90" spans="1:10" x14ac:dyDescent="0.25">
      <c r="A90">
        <v>0.81217925400000002</v>
      </c>
      <c r="B90">
        <v>0.91360459599999999</v>
      </c>
      <c r="C90" t="s">
        <v>99</v>
      </c>
      <c r="D90">
        <v>2.2199421797964698</v>
      </c>
      <c r="E90">
        <v>2.50854376897433</v>
      </c>
      <c r="F90">
        <v>2.74779166741805</v>
      </c>
      <c r="G90" t="s">
        <v>10</v>
      </c>
      <c r="H90">
        <v>2004</v>
      </c>
      <c r="I90">
        <v>36.111488000000001</v>
      </c>
      <c r="J90">
        <v>8.6502689999999998</v>
      </c>
    </row>
    <row r="91" spans="1:10" x14ac:dyDescent="0.25">
      <c r="A91">
        <v>0.84580938100000003</v>
      </c>
      <c r="B91">
        <v>0.91864111999999998</v>
      </c>
      <c r="C91" t="s">
        <v>102</v>
      </c>
      <c r="D91">
        <v>1.3605554027576201</v>
      </c>
      <c r="E91">
        <v>1.29084108181618</v>
      </c>
      <c r="F91">
        <v>1.37079773484838</v>
      </c>
      <c r="G91" t="s">
        <v>37</v>
      </c>
      <c r="H91">
        <v>2011</v>
      </c>
      <c r="I91">
        <v>34.385136000000003</v>
      </c>
      <c r="J91">
        <v>-0.18179100000000001</v>
      </c>
    </row>
    <row r="92" spans="1:10" x14ac:dyDescent="0.25">
      <c r="A92">
        <v>0.86340508500000002</v>
      </c>
      <c r="B92">
        <v>0.92084591000000005</v>
      </c>
      <c r="C92" t="s">
        <v>84</v>
      </c>
      <c r="D92">
        <v>3.5910267933904501</v>
      </c>
      <c r="E92">
        <v>3.2793247792940199</v>
      </c>
      <c r="F92">
        <v>3.2129702190599398</v>
      </c>
      <c r="G92" t="s">
        <v>10</v>
      </c>
      <c r="H92">
        <v>2016</v>
      </c>
      <c r="I92">
        <v>25.221174999999999</v>
      </c>
      <c r="J92">
        <v>0.51634999999999998</v>
      </c>
    </row>
    <row r="93" spans="1:10" x14ac:dyDescent="0.25">
      <c r="A93">
        <v>0.829058607</v>
      </c>
      <c r="B93">
        <v>0.92100916799999999</v>
      </c>
      <c r="C93" t="s">
        <v>102</v>
      </c>
      <c r="D93">
        <v>0.905327057203267</v>
      </c>
      <c r="E93">
        <v>1.2795439078589299</v>
      </c>
      <c r="F93">
        <v>1.8479767503253399</v>
      </c>
      <c r="G93" t="s">
        <v>10</v>
      </c>
      <c r="H93">
        <v>1995</v>
      </c>
      <c r="I93">
        <v>35.083329999999997</v>
      </c>
      <c r="J93">
        <v>-0.11666700000000001</v>
      </c>
    </row>
    <row r="94" spans="1:10" x14ac:dyDescent="0.25">
      <c r="A94">
        <v>0.85281981200000001</v>
      </c>
      <c r="B94">
        <v>0.92105143499999997</v>
      </c>
      <c r="C94" t="s">
        <v>84</v>
      </c>
      <c r="D94">
        <v>2.6390904396330699</v>
      </c>
      <c r="E94">
        <v>2.9906064558872401</v>
      </c>
      <c r="F94">
        <v>3.3494961022438701</v>
      </c>
      <c r="G94" t="s">
        <v>37</v>
      </c>
      <c r="H94">
        <v>2016</v>
      </c>
      <c r="I94">
        <v>23.600777999999998</v>
      </c>
      <c r="J94">
        <v>-3.5129060000000001</v>
      </c>
    </row>
    <row r="95" spans="1:10" x14ac:dyDescent="0.25">
      <c r="A95">
        <v>0.86042488699999997</v>
      </c>
      <c r="B95">
        <v>0.92123278799999997</v>
      </c>
      <c r="C95" t="s">
        <v>8</v>
      </c>
      <c r="D95">
        <v>1.36780634807556</v>
      </c>
      <c r="E95">
        <v>1.57911836172024</v>
      </c>
      <c r="F95">
        <v>1.67340518660216</v>
      </c>
      <c r="G95" t="s">
        <v>37</v>
      </c>
      <c r="H95">
        <v>2008</v>
      </c>
      <c r="I95">
        <v>2.1602670000000002</v>
      </c>
      <c r="J95">
        <v>6.4491940000000003</v>
      </c>
    </row>
    <row r="96" spans="1:10" x14ac:dyDescent="0.25">
      <c r="A96">
        <v>0.84271776200000004</v>
      </c>
      <c r="B96">
        <v>0.92533553199999996</v>
      </c>
      <c r="C96" t="s">
        <v>120</v>
      </c>
      <c r="D96">
        <v>1.8960016312428101</v>
      </c>
      <c r="E96">
        <v>1.8805502660743201</v>
      </c>
      <c r="F96">
        <v>1.7122981538783799</v>
      </c>
      <c r="G96" t="s">
        <v>10</v>
      </c>
      <c r="H96">
        <v>2004</v>
      </c>
      <c r="I96">
        <v>-1.7742439999999999</v>
      </c>
      <c r="J96">
        <v>12.566744999999999</v>
      </c>
    </row>
    <row r="97" spans="1:10" x14ac:dyDescent="0.25">
      <c r="A97">
        <v>0.83848882000000002</v>
      </c>
      <c r="B97">
        <v>0.92555940199999998</v>
      </c>
      <c r="C97" t="s">
        <v>99</v>
      </c>
      <c r="D97">
        <v>2.5204339986263502</v>
      </c>
      <c r="E97">
        <v>2.5402367828299699</v>
      </c>
      <c r="F97">
        <v>3.0952676235702898</v>
      </c>
      <c r="G97" t="s">
        <v>122</v>
      </c>
      <c r="H97">
        <v>2013</v>
      </c>
      <c r="I97">
        <v>36.24</v>
      </c>
      <c r="J97">
        <v>-8.2100000000000009</v>
      </c>
    </row>
    <row r="98" spans="1:10" x14ac:dyDescent="0.25">
      <c r="A98">
        <v>0.81515077400000002</v>
      </c>
      <c r="B98">
        <v>0.92611514900000003</v>
      </c>
      <c r="C98" t="s">
        <v>102</v>
      </c>
      <c r="D98">
        <v>1.3605554027576201</v>
      </c>
      <c r="E98">
        <v>1.29084108181618</v>
      </c>
      <c r="F98">
        <v>1.37079773484838</v>
      </c>
      <c r="G98" t="s">
        <v>10</v>
      </c>
      <c r="H98">
        <v>2011</v>
      </c>
      <c r="I98">
        <v>34.385136000000003</v>
      </c>
      <c r="J98">
        <v>-0.18179100000000001</v>
      </c>
    </row>
    <row r="99" spans="1:10" x14ac:dyDescent="0.25">
      <c r="A99">
        <v>0.87120636299999998</v>
      </c>
      <c r="B99">
        <v>0.92713262299999999</v>
      </c>
      <c r="C99" t="s">
        <v>110</v>
      </c>
      <c r="D99">
        <v>1.0568901216656501</v>
      </c>
      <c r="E99">
        <v>1.05585274250715</v>
      </c>
      <c r="F99">
        <v>1.1719660263968901</v>
      </c>
      <c r="G99" t="s">
        <v>122</v>
      </c>
      <c r="H99">
        <v>2017</v>
      </c>
      <c r="I99">
        <v>38.65</v>
      </c>
      <c r="J99">
        <v>15.7</v>
      </c>
    </row>
    <row r="100" spans="1:10" x14ac:dyDescent="0.25">
      <c r="A100">
        <v>0.82663282299999996</v>
      </c>
      <c r="B100">
        <v>0.92991553800000004</v>
      </c>
      <c r="C100" t="s">
        <v>103</v>
      </c>
      <c r="D100">
        <v>1.85274954086129</v>
      </c>
      <c r="E100">
        <v>1.5399195758329001</v>
      </c>
      <c r="F100">
        <v>1.43625952584193</v>
      </c>
      <c r="G100" t="s">
        <v>10</v>
      </c>
      <c r="H100">
        <v>1996</v>
      </c>
      <c r="I100">
        <v>-16.255512</v>
      </c>
      <c r="J100">
        <v>14.541672999999999</v>
      </c>
    </row>
    <row r="101" spans="1:10" x14ac:dyDescent="0.25">
      <c r="A101">
        <v>0.86349691699999997</v>
      </c>
      <c r="B101">
        <v>0.93371619800000005</v>
      </c>
      <c r="C101" t="s">
        <v>99</v>
      </c>
      <c r="D101">
        <v>3.5834512874131601</v>
      </c>
      <c r="E101">
        <v>3.8722088709685099</v>
      </c>
      <c r="F101">
        <v>3.8734175262624002</v>
      </c>
      <c r="G101" t="s">
        <v>10</v>
      </c>
      <c r="H101">
        <v>2004</v>
      </c>
      <c r="I101">
        <v>39.059313000000003</v>
      </c>
      <c r="J101">
        <v>-7.8786339999999999</v>
      </c>
    </row>
    <row r="102" spans="1:10" x14ac:dyDescent="0.25">
      <c r="A102">
        <v>0.877429181</v>
      </c>
      <c r="B102">
        <v>0.95181010799999999</v>
      </c>
      <c r="C102" t="s">
        <v>100</v>
      </c>
      <c r="D102">
        <v>1.600262745542</v>
      </c>
      <c r="E102">
        <v>1.6897187221210399</v>
      </c>
      <c r="F102">
        <v>1.5432959742237</v>
      </c>
      <c r="G102" t="s">
        <v>108</v>
      </c>
      <c r="H102">
        <v>2011</v>
      </c>
      <c r="I102">
        <v>30.757111999999999</v>
      </c>
      <c r="J102">
        <v>-0.52903999999999995</v>
      </c>
    </row>
    <row r="103" spans="1:10" x14ac:dyDescent="0.25">
      <c r="A103">
        <v>0.86751782899999996</v>
      </c>
      <c r="B103">
        <v>0.95254007900000004</v>
      </c>
      <c r="C103" t="s">
        <v>102</v>
      </c>
      <c r="D103">
        <v>1.2021935571912099</v>
      </c>
      <c r="E103">
        <v>1.29940299207342</v>
      </c>
      <c r="F103">
        <v>1.65031374262348</v>
      </c>
      <c r="G103" t="s">
        <v>122</v>
      </c>
      <c r="H103">
        <v>1989</v>
      </c>
      <c r="I103">
        <v>34.920366000000001</v>
      </c>
      <c r="J103">
        <v>-0.174622</v>
      </c>
    </row>
    <row r="104" spans="1:10" x14ac:dyDescent="0.25">
      <c r="A104">
        <v>0.87391445899999998</v>
      </c>
      <c r="B104">
        <v>0.95459857100000001</v>
      </c>
      <c r="C104" t="s">
        <v>101</v>
      </c>
      <c r="D104">
        <v>2.5750870336943299</v>
      </c>
      <c r="E104">
        <v>2.4081091979606599</v>
      </c>
      <c r="F104">
        <v>2.58221984930658</v>
      </c>
      <c r="G104" t="s">
        <v>37</v>
      </c>
      <c r="H104">
        <v>2003</v>
      </c>
      <c r="I104">
        <v>9.2652940000000008</v>
      </c>
      <c r="J104">
        <v>4.094786</v>
      </c>
    </row>
    <row r="105" spans="1:10" x14ac:dyDescent="0.25">
      <c r="A105">
        <v>0.86110857399999996</v>
      </c>
      <c r="B105">
        <v>0.95589187799999997</v>
      </c>
      <c r="C105" t="s">
        <v>102</v>
      </c>
      <c r="D105">
        <v>0.905327057203267</v>
      </c>
      <c r="E105">
        <v>1.2795439078589299</v>
      </c>
      <c r="F105">
        <v>1.8479767503253399</v>
      </c>
      <c r="G105" t="s">
        <v>10</v>
      </c>
      <c r="H105">
        <v>1989</v>
      </c>
      <c r="I105">
        <v>35.083329999999997</v>
      </c>
      <c r="J105">
        <v>-0.11666700000000001</v>
      </c>
    </row>
    <row r="106" spans="1:10" x14ac:dyDescent="0.25">
      <c r="A106">
        <v>0.92955844899999995</v>
      </c>
      <c r="B106">
        <v>0.96356173000000001</v>
      </c>
      <c r="C106" t="s">
        <v>16</v>
      </c>
      <c r="D106">
        <v>1.0825226722233501</v>
      </c>
      <c r="E106">
        <v>1.0812235360515901</v>
      </c>
      <c r="F106">
        <v>1.2156547449422599</v>
      </c>
      <c r="G106" t="s">
        <v>10</v>
      </c>
      <c r="H106">
        <v>2007</v>
      </c>
      <c r="I106">
        <v>-1.515833</v>
      </c>
      <c r="J106">
        <v>6.9522219999999999</v>
      </c>
    </row>
    <row r="107" spans="1:10" x14ac:dyDescent="0.25">
      <c r="A107">
        <v>0.905002953</v>
      </c>
      <c r="B107">
        <v>0.97178649399999995</v>
      </c>
      <c r="C107" t="s">
        <v>61</v>
      </c>
      <c r="D107">
        <v>0.645056937926901</v>
      </c>
      <c r="E107">
        <v>0.56033488487934302</v>
      </c>
      <c r="F107">
        <v>0.50406209625161802</v>
      </c>
      <c r="G107" t="s">
        <v>37</v>
      </c>
      <c r="H107">
        <v>2014</v>
      </c>
      <c r="I107">
        <v>32.933329999999998</v>
      </c>
      <c r="J107">
        <v>-18.366667</v>
      </c>
    </row>
    <row r="108" spans="1:10" x14ac:dyDescent="0.25">
      <c r="A108">
        <v>0.95855196499999995</v>
      </c>
      <c r="B108">
        <v>0.97229185399999996</v>
      </c>
      <c r="C108" t="s">
        <v>16</v>
      </c>
      <c r="D108">
        <v>1.0825226722233501</v>
      </c>
      <c r="E108">
        <v>1.0812235360515901</v>
      </c>
      <c r="F108">
        <v>1.2156547449422599</v>
      </c>
      <c r="G108" t="s">
        <v>10</v>
      </c>
      <c r="H108">
        <v>2007</v>
      </c>
      <c r="I108">
        <v>-1.515833</v>
      </c>
      <c r="J108">
        <v>6.9522219999999999</v>
      </c>
    </row>
    <row r="109" spans="1:10" x14ac:dyDescent="0.25">
      <c r="A109">
        <v>0.91753953600000004</v>
      </c>
      <c r="B109">
        <v>0.98056220699999996</v>
      </c>
      <c r="C109" t="s">
        <v>61</v>
      </c>
      <c r="D109">
        <v>0.40089011365636101</v>
      </c>
      <c r="E109">
        <v>0.53136788549531</v>
      </c>
      <c r="F109">
        <v>0.65369129689454497</v>
      </c>
      <c r="G109" t="s">
        <v>37</v>
      </c>
      <c r="H109">
        <v>2014</v>
      </c>
      <c r="I109">
        <v>32.799999999999997</v>
      </c>
      <c r="J109">
        <v>-19.183333000000001</v>
      </c>
    </row>
    <row r="110" spans="1:10" x14ac:dyDescent="0.25">
      <c r="A110">
        <v>0.877854354</v>
      </c>
      <c r="B110">
        <v>0.98847112699999995</v>
      </c>
      <c r="C110" t="s">
        <v>102</v>
      </c>
      <c r="D110">
        <v>1.2021935571912099</v>
      </c>
      <c r="E110">
        <v>1.29940299207342</v>
      </c>
      <c r="F110">
        <v>1.65031374262348</v>
      </c>
      <c r="G110" t="s">
        <v>37</v>
      </c>
      <c r="H110">
        <v>1989</v>
      </c>
      <c r="I110">
        <v>34.920366000000001</v>
      </c>
      <c r="J110">
        <v>-0.174622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4E443-1DA1-4907-A567-8EAF1776CF35}">
  <dimension ref="A1:EB25"/>
  <sheetViews>
    <sheetView topLeftCell="DG1" workbookViewId="0">
      <selection sqref="A1:EB25"/>
    </sheetView>
  </sheetViews>
  <sheetFormatPr defaultRowHeight="15" x14ac:dyDescent="0.25"/>
  <sheetData>
    <row r="1" spans="1:132" x14ac:dyDescent="0.25">
      <c r="A1" t="s">
        <v>96</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85</v>
      </c>
      <c r="CG1">
        <v>86</v>
      </c>
      <c r="CH1">
        <v>87</v>
      </c>
      <c r="CI1">
        <v>89</v>
      </c>
      <c r="CJ1">
        <v>90</v>
      </c>
      <c r="CK1">
        <v>91</v>
      </c>
      <c r="CL1">
        <v>92</v>
      </c>
      <c r="CM1">
        <v>93</v>
      </c>
      <c r="CN1">
        <v>94</v>
      </c>
      <c r="CO1">
        <v>95</v>
      </c>
      <c r="CP1">
        <v>96</v>
      </c>
      <c r="CQ1">
        <v>97</v>
      </c>
      <c r="CR1">
        <v>98</v>
      </c>
      <c r="CS1">
        <v>99</v>
      </c>
      <c r="CT1">
        <v>100</v>
      </c>
      <c r="CU1">
        <v>101</v>
      </c>
      <c r="CV1">
        <v>102</v>
      </c>
      <c r="CW1">
        <v>103</v>
      </c>
      <c r="CX1">
        <v>104</v>
      </c>
      <c r="CY1">
        <v>105</v>
      </c>
      <c r="CZ1">
        <v>106</v>
      </c>
      <c r="DA1">
        <v>107</v>
      </c>
      <c r="DB1">
        <v>108</v>
      </c>
      <c r="DC1">
        <v>109</v>
      </c>
      <c r="DD1">
        <v>110</v>
      </c>
      <c r="DE1">
        <v>111</v>
      </c>
      <c r="DF1">
        <v>112</v>
      </c>
      <c r="DG1">
        <v>113</v>
      </c>
      <c r="DH1">
        <v>114</v>
      </c>
      <c r="DI1">
        <v>115</v>
      </c>
      <c r="DJ1">
        <v>116</v>
      </c>
      <c r="DK1">
        <v>117</v>
      </c>
      <c r="DL1">
        <v>118</v>
      </c>
      <c r="DM1">
        <v>119</v>
      </c>
      <c r="DN1">
        <v>120</v>
      </c>
      <c r="DO1">
        <v>121</v>
      </c>
      <c r="DP1">
        <v>122</v>
      </c>
      <c r="DQ1">
        <v>123</v>
      </c>
      <c r="DR1">
        <v>124</v>
      </c>
      <c r="DS1">
        <v>125</v>
      </c>
      <c r="DT1">
        <v>126</v>
      </c>
      <c r="DU1">
        <v>127</v>
      </c>
      <c r="DV1">
        <v>128</v>
      </c>
      <c r="DW1">
        <v>129</v>
      </c>
      <c r="DX1">
        <v>130</v>
      </c>
      <c r="DY1">
        <v>133</v>
      </c>
      <c r="DZ1">
        <v>134</v>
      </c>
      <c r="EA1">
        <v>135</v>
      </c>
      <c r="EB1">
        <v>138</v>
      </c>
    </row>
    <row r="2" spans="1:132" x14ac:dyDescent="0.25">
      <c r="A2">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row>
    <row r="3" spans="1:132" x14ac:dyDescent="0.25">
      <c r="A3">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row>
    <row r="4" spans="1:132" x14ac:dyDescent="0.25">
      <c r="A4">
        <v>18</v>
      </c>
      <c r="B4">
        <v>0</v>
      </c>
      <c r="C4">
        <v>0</v>
      </c>
      <c r="D4">
        <v>0</v>
      </c>
      <c r="E4">
        <v>0</v>
      </c>
      <c r="F4">
        <v>0</v>
      </c>
      <c r="G4">
        <v>0</v>
      </c>
      <c r="H4">
        <v>0</v>
      </c>
      <c r="I4">
        <v>0</v>
      </c>
      <c r="J4">
        <v>0</v>
      </c>
      <c r="K4">
        <v>1.165501E-3</v>
      </c>
      <c r="L4">
        <v>0</v>
      </c>
      <c r="M4">
        <v>0</v>
      </c>
      <c r="N4">
        <v>2.9277627000000001E-2</v>
      </c>
      <c r="O4">
        <v>0</v>
      </c>
      <c r="P4">
        <v>3.3711982000000001E-2</v>
      </c>
      <c r="Q4">
        <v>3.7242073000000001E-2</v>
      </c>
      <c r="R4">
        <v>2.6573427E-2</v>
      </c>
      <c r="S4">
        <v>0.14159292000000001</v>
      </c>
      <c r="T4">
        <v>2.2571819E-2</v>
      </c>
      <c r="U4">
        <v>3.2608696E-2</v>
      </c>
      <c r="V4">
        <v>3.8932147E-2</v>
      </c>
      <c r="W4">
        <v>4.0515653999999998E-2</v>
      </c>
      <c r="X4">
        <v>0</v>
      </c>
      <c r="Y4">
        <v>0</v>
      </c>
      <c r="Z4">
        <v>6.323993E-3</v>
      </c>
      <c r="AA4">
        <v>0</v>
      </c>
      <c r="AB4">
        <v>0</v>
      </c>
      <c r="AC4">
        <v>0</v>
      </c>
      <c r="AD4">
        <v>0</v>
      </c>
      <c r="AE4">
        <v>3.0895979999999998E-3</v>
      </c>
      <c r="AF4">
        <v>3.7310339999999998E-3</v>
      </c>
      <c r="AG4">
        <v>2.798507E-3</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1.8587359999999999E-3</v>
      </c>
      <c r="BD4">
        <v>4.2265400000000001E-4</v>
      </c>
      <c r="BE4">
        <v>2.1028280000000002E-3</v>
      </c>
      <c r="BF4">
        <v>2.2099450000000001E-3</v>
      </c>
      <c r="BG4">
        <v>0</v>
      </c>
      <c r="BH4">
        <v>0</v>
      </c>
      <c r="BI4">
        <v>0</v>
      </c>
      <c r="BJ4">
        <v>0</v>
      </c>
      <c r="BK4">
        <v>0</v>
      </c>
      <c r="BL4">
        <v>0</v>
      </c>
      <c r="BM4">
        <v>0</v>
      </c>
      <c r="BN4">
        <v>0</v>
      </c>
      <c r="BO4">
        <v>0</v>
      </c>
      <c r="BP4">
        <v>0</v>
      </c>
      <c r="BQ4">
        <v>0</v>
      </c>
      <c r="BR4">
        <v>0</v>
      </c>
      <c r="BS4">
        <v>0</v>
      </c>
      <c r="BT4">
        <v>0</v>
      </c>
      <c r="BU4">
        <v>0</v>
      </c>
      <c r="BV4">
        <v>0</v>
      </c>
      <c r="BW4">
        <v>0</v>
      </c>
      <c r="BX4">
        <v>0</v>
      </c>
      <c r="BY4">
        <v>0</v>
      </c>
      <c r="BZ4">
        <v>0</v>
      </c>
      <c r="CA4">
        <v>1.510574E-3</v>
      </c>
      <c r="CB4">
        <v>6.3795850000000001E-3</v>
      </c>
      <c r="CC4">
        <v>3.5439137000000002E-2</v>
      </c>
      <c r="CD4" s="3">
        <v>0.11</v>
      </c>
      <c r="CE4">
        <v>0.10718843</v>
      </c>
      <c r="CF4">
        <v>0</v>
      </c>
      <c r="CG4">
        <v>0</v>
      </c>
      <c r="CH4">
        <v>0</v>
      </c>
      <c r="CI4">
        <v>0</v>
      </c>
      <c r="CJ4">
        <v>0</v>
      </c>
      <c r="CK4">
        <v>0</v>
      </c>
      <c r="CL4">
        <v>0</v>
      </c>
      <c r="CM4">
        <v>0</v>
      </c>
      <c r="CN4">
        <v>0</v>
      </c>
      <c r="CO4">
        <v>0</v>
      </c>
      <c r="CP4">
        <v>0</v>
      </c>
      <c r="CQ4">
        <v>0</v>
      </c>
      <c r="CR4">
        <v>0</v>
      </c>
      <c r="CS4">
        <v>0</v>
      </c>
      <c r="CT4">
        <v>0</v>
      </c>
      <c r="CU4">
        <v>0</v>
      </c>
      <c r="CV4">
        <v>8.2552299999999999E-4</v>
      </c>
      <c r="CW4">
        <v>8.0909199999999997E-4</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8.7064680000000002E-3</v>
      </c>
      <c r="DX4">
        <v>9.6685079999999993E-3</v>
      </c>
      <c r="DY4">
        <v>2.1739129999999999E-2</v>
      </c>
      <c r="DZ4">
        <v>5.6818182000000002E-2</v>
      </c>
      <c r="EA4">
        <v>1.8867925000000001E-2</v>
      </c>
      <c r="EB4">
        <v>0</v>
      </c>
    </row>
    <row r="5" spans="1:132" x14ac:dyDescent="0.25">
      <c r="A5">
        <v>19</v>
      </c>
      <c r="B5">
        <v>1.456419E-3</v>
      </c>
      <c r="C5">
        <v>4.1685969999999996E-3</v>
      </c>
      <c r="D5">
        <v>9.6061480000000001E-3</v>
      </c>
      <c r="E5">
        <v>1.0193680000000001E-3</v>
      </c>
      <c r="F5">
        <v>1.402525E-3</v>
      </c>
      <c r="G5">
        <v>1.519241E-3</v>
      </c>
      <c r="H5">
        <v>0</v>
      </c>
      <c r="I5">
        <v>2.5479869999999998E-3</v>
      </c>
      <c r="J5">
        <v>0</v>
      </c>
      <c r="K5">
        <v>1.165501E-3</v>
      </c>
      <c r="L5">
        <v>1.895735E-3</v>
      </c>
      <c r="M5">
        <v>3.1336929999999999E-2</v>
      </c>
      <c r="N5">
        <v>3.0649019E-2</v>
      </c>
      <c r="O5">
        <v>2.739726E-2</v>
      </c>
      <c r="P5">
        <v>3.5544155000000001E-2</v>
      </c>
      <c r="Q5">
        <v>4.8314041000000002E-2</v>
      </c>
      <c r="R5">
        <v>1.6783217E-2</v>
      </c>
      <c r="S5">
        <v>0.10973451300000001</v>
      </c>
      <c r="T5">
        <v>3.0095759E-2</v>
      </c>
      <c r="U5">
        <v>3.1521739E-2</v>
      </c>
      <c r="V5">
        <v>3.8932147E-2</v>
      </c>
      <c r="W5">
        <v>4.9723757E-2</v>
      </c>
      <c r="X5">
        <v>4.2522523E-2</v>
      </c>
      <c r="Y5">
        <v>1.1778559999999999E-3</v>
      </c>
      <c r="Z5">
        <v>4.9697641000000001E-2</v>
      </c>
      <c r="AA5">
        <v>0</v>
      </c>
      <c r="AB5">
        <v>9.0323400000000005E-4</v>
      </c>
      <c r="AC5">
        <v>0</v>
      </c>
      <c r="AD5">
        <v>5.7061339999999999E-3</v>
      </c>
      <c r="AE5">
        <v>1.1328527E-2</v>
      </c>
      <c r="AF5">
        <v>4.1455932000000001E-2</v>
      </c>
      <c r="AG5">
        <v>2.1455223999999998E-2</v>
      </c>
      <c r="AH5">
        <v>9.8280099999999994E-4</v>
      </c>
      <c r="AI5">
        <v>0</v>
      </c>
      <c r="AJ5">
        <v>0</v>
      </c>
      <c r="AK5">
        <v>0</v>
      </c>
      <c r="AL5">
        <v>3.1250000000000002E-3</v>
      </c>
      <c r="AM5">
        <v>0</v>
      </c>
      <c r="AN5">
        <v>0</v>
      </c>
      <c r="AO5">
        <v>6.9589399999999996E-4</v>
      </c>
      <c r="AP5">
        <v>1.588562E-3</v>
      </c>
      <c r="AQ5">
        <v>8.2236799999999997E-4</v>
      </c>
      <c r="AR5">
        <v>0</v>
      </c>
      <c r="AS5">
        <v>8.2236799999999997E-4</v>
      </c>
      <c r="AT5">
        <v>1.1904761999999999E-2</v>
      </c>
      <c r="AU5">
        <v>1.5652052999999999E-2</v>
      </c>
      <c r="AV5">
        <v>1.4673706E-2</v>
      </c>
      <c r="AW5">
        <v>9.1541135999999995E-2</v>
      </c>
      <c r="AX5">
        <v>0.26023391800000001</v>
      </c>
      <c r="AY5">
        <v>0.236914601</v>
      </c>
      <c r="AZ5">
        <v>6.3962559000000002E-2</v>
      </c>
      <c r="BA5">
        <v>1.0729610000000001E-3</v>
      </c>
      <c r="BB5">
        <v>6.9968599999999997E-3</v>
      </c>
      <c r="BC5">
        <v>6.6914499999999998E-3</v>
      </c>
      <c r="BD5">
        <v>4.2265430000000001E-3</v>
      </c>
      <c r="BE5">
        <v>3.3645250000000002E-3</v>
      </c>
      <c r="BF5">
        <v>2.2099450000000001E-3</v>
      </c>
      <c r="BG5">
        <v>0</v>
      </c>
      <c r="BH5">
        <v>0</v>
      </c>
      <c r="BI5">
        <v>0</v>
      </c>
      <c r="BJ5">
        <v>0</v>
      </c>
      <c r="BK5">
        <v>0</v>
      </c>
      <c r="BL5">
        <v>0</v>
      </c>
      <c r="BM5">
        <v>5.2521010000000003E-3</v>
      </c>
      <c r="BN5">
        <v>2.257336E-3</v>
      </c>
      <c r="BO5">
        <v>9.6670249999999992E-3</v>
      </c>
      <c r="BP5">
        <v>8.5561500000000002E-3</v>
      </c>
      <c r="BQ5">
        <v>0</v>
      </c>
      <c r="BR5">
        <v>0</v>
      </c>
      <c r="BS5">
        <v>0</v>
      </c>
      <c r="BT5">
        <v>0</v>
      </c>
      <c r="BU5">
        <v>0</v>
      </c>
      <c r="BV5">
        <v>0</v>
      </c>
      <c r="BW5">
        <v>0</v>
      </c>
      <c r="BX5">
        <v>0</v>
      </c>
      <c r="BY5">
        <v>0</v>
      </c>
      <c r="BZ5">
        <v>0</v>
      </c>
      <c r="CA5">
        <v>3.3232628E-2</v>
      </c>
      <c r="CB5">
        <v>8.9314194999999999E-2</v>
      </c>
      <c r="CC5">
        <v>1.540832E-2</v>
      </c>
      <c r="CD5" s="3">
        <v>0.11</v>
      </c>
      <c r="CE5">
        <v>0.10718843</v>
      </c>
      <c r="CF5">
        <v>1.5845069999999999E-2</v>
      </c>
      <c r="CG5">
        <v>1.2738854000000001E-2</v>
      </c>
      <c r="CH5">
        <v>8.498584E-3</v>
      </c>
      <c r="CI5">
        <v>6.8642039999999996E-3</v>
      </c>
      <c r="CJ5">
        <v>1.6836244E-2</v>
      </c>
      <c r="CK5">
        <v>0</v>
      </c>
      <c r="CL5">
        <v>0</v>
      </c>
      <c r="CM5">
        <v>0</v>
      </c>
      <c r="CN5">
        <v>0</v>
      </c>
      <c r="CO5">
        <v>0</v>
      </c>
      <c r="CP5">
        <v>0</v>
      </c>
      <c r="CQ5">
        <v>1.5723270000000001E-3</v>
      </c>
      <c r="CR5">
        <v>3.6395247999999998E-2</v>
      </c>
      <c r="CS5">
        <v>3.8727549E-2</v>
      </c>
      <c r="CT5">
        <v>0</v>
      </c>
      <c r="CU5">
        <v>0</v>
      </c>
      <c r="CV5">
        <v>1.3843379999999999E-3</v>
      </c>
      <c r="CW5">
        <v>1.8795820000000001E-3</v>
      </c>
      <c r="CX5">
        <v>0</v>
      </c>
      <c r="CY5">
        <v>0</v>
      </c>
      <c r="CZ5">
        <v>0</v>
      </c>
      <c r="DA5">
        <v>0</v>
      </c>
      <c r="DB5">
        <v>2.314815E-3</v>
      </c>
      <c r="DC5">
        <v>0</v>
      </c>
      <c r="DD5">
        <v>2.8653300000000001E-3</v>
      </c>
      <c r="DE5">
        <v>3.3778476000000002E-2</v>
      </c>
      <c r="DF5">
        <v>2.314815E-3</v>
      </c>
      <c r="DG5">
        <v>2.49066E-3</v>
      </c>
      <c r="DH5">
        <v>1.485884E-3</v>
      </c>
      <c r="DI5">
        <v>0</v>
      </c>
      <c r="DJ5">
        <v>1.8867925000000001E-2</v>
      </c>
      <c r="DK5">
        <v>2.0979021E-2</v>
      </c>
      <c r="DL5">
        <v>0</v>
      </c>
      <c r="DM5">
        <v>0</v>
      </c>
      <c r="DN5">
        <v>4.0777620000000004E-3</v>
      </c>
      <c r="DO5">
        <v>1.2495661E-2</v>
      </c>
      <c r="DP5">
        <v>3.6991369999999999E-3</v>
      </c>
      <c r="DQ5">
        <v>3.5046728999999999E-2</v>
      </c>
      <c r="DR5">
        <v>1.2867646999999999E-2</v>
      </c>
      <c r="DS5">
        <v>3.4642032000000003E-2</v>
      </c>
      <c r="DT5">
        <v>5.6777859999999998E-3</v>
      </c>
      <c r="DU5">
        <v>0</v>
      </c>
      <c r="DV5">
        <v>3.8810382999999997E-2</v>
      </c>
      <c r="DW5">
        <v>8.7064680000000002E-3</v>
      </c>
      <c r="DX5">
        <v>9.6685079999999993E-3</v>
      </c>
      <c r="DY5">
        <v>2.1739129999999999E-2</v>
      </c>
      <c r="DZ5">
        <v>5.6818182000000002E-2</v>
      </c>
      <c r="EA5">
        <v>1.8867925000000001E-2</v>
      </c>
      <c r="EB5">
        <v>0</v>
      </c>
    </row>
    <row r="6" spans="1:132" x14ac:dyDescent="0.25">
      <c r="A6">
        <v>20</v>
      </c>
      <c r="B6">
        <v>1.1867417999999999E-2</v>
      </c>
      <c r="C6">
        <v>3.381195E-2</v>
      </c>
      <c r="D6">
        <v>3.2660902999999998E-2</v>
      </c>
      <c r="E6">
        <v>1.0193680000000001E-3</v>
      </c>
      <c r="F6">
        <v>1.402525E-3</v>
      </c>
      <c r="G6">
        <v>1.519241E-3</v>
      </c>
      <c r="H6">
        <v>2.8703704E-2</v>
      </c>
      <c r="I6">
        <v>3.0066248E-2</v>
      </c>
      <c r="J6">
        <v>1.2958963E-2</v>
      </c>
      <c r="K6">
        <v>3.3799533999999999E-2</v>
      </c>
      <c r="L6">
        <v>9.478673E-3</v>
      </c>
      <c r="M6">
        <v>6.7345965999999993E-2</v>
      </c>
      <c r="N6">
        <v>6.6177642999999994E-2</v>
      </c>
      <c r="O6">
        <v>5.4794520999999999E-2</v>
      </c>
      <c r="P6">
        <v>4.1773543000000003E-2</v>
      </c>
      <c r="Q6">
        <v>4.4287870999999999E-2</v>
      </c>
      <c r="R6">
        <v>2.9370628999999999E-2</v>
      </c>
      <c r="S6">
        <v>9.2035398000000004E-2</v>
      </c>
      <c r="T6">
        <v>3.2147742999999999E-2</v>
      </c>
      <c r="U6">
        <v>4.0217390999999998E-2</v>
      </c>
      <c r="V6">
        <v>4.1156841E-2</v>
      </c>
      <c r="W6">
        <v>5.7090239000000001E-2</v>
      </c>
      <c r="X6">
        <v>6.2702702999999999E-2</v>
      </c>
      <c r="Y6">
        <v>1.2956419E-2</v>
      </c>
      <c r="Z6">
        <v>7.4908441000000006E-2</v>
      </c>
      <c r="AA6">
        <v>0</v>
      </c>
      <c r="AB6">
        <v>6.0516650000000003E-3</v>
      </c>
      <c r="AC6">
        <v>1.8608414E-2</v>
      </c>
      <c r="AD6">
        <v>2.5677603E-2</v>
      </c>
      <c r="AE6">
        <v>1.2358393000000001E-2</v>
      </c>
      <c r="AF6">
        <v>6.6495314999999999E-2</v>
      </c>
      <c r="AG6">
        <v>2.1455223999999998E-2</v>
      </c>
      <c r="AH6">
        <v>9.8280099999999994E-4</v>
      </c>
      <c r="AI6">
        <v>0</v>
      </c>
      <c r="AJ6">
        <v>0</v>
      </c>
      <c r="AK6">
        <v>3.6057692000000002E-2</v>
      </c>
      <c r="AL6">
        <v>2.9166667E-2</v>
      </c>
      <c r="AM6">
        <v>5.0420168000000001E-2</v>
      </c>
      <c r="AN6">
        <v>1.8608414E-2</v>
      </c>
      <c r="AO6">
        <v>6.9589399999999996E-4</v>
      </c>
      <c r="AP6">
        <v>6.3542490000000002E-3</v>
      </c>
      <c r="AQ6">
        <v>0</v>
      </c>
      <c r="AR6">
        <v>6.4516130000000001E-3</v>
      </c>
      <c r="AS6">
        <v>8.2236799999999997E-4</v>
      </c>
      <c r="AT6">
        <v>1.1904761999999999E-2</v>
      </c>
      <c r="AU6">
        <v>1.3712861E-2</v>
      </c>
      <c r="AV6">
        <v>2.8205859999999999E-2</v>
      </c>
      <c r="AW6">
        <v>7.3001158999999996E-2</v>
      </c>
      <c r="AX6">
        <v>8.1871344999999998E-2</v>
      </c>
      <c r="AY6">
        <v>9.9173553999999997E-2</v>
      </c>
      <c r="AZ6">
        <v>4.8361934000000002E-2</v>
      </c>
      <c r="BA6">
        <v>2.1459230000000001E-3</v>
      </c>
      <c r="BB6">
        <v>2.1100766E-2</v>
      </c>
      <c r="BC6">
        <v>4.0892193E-2</v>
      </c>
      <c r="BD6">
        <v>1.9442095999999999E-2</v>
      </c>
      <c r="BE6">
        <v>4.6262220000000001E-3</v>
      </c>
      <c r="BF6">
        <v>2.2099450000000001E-3</v>
      </c>
      <c r="BG6">
        <v>0</v>
      </c>
      <c r="BH6">
        <v>0</v>
      </c>
      <c r="BI6">
        <v>0</v>
      </c>
      <c r="BJ6">
        <v>0</v>
      </c>
      <c r="BK6">
        <v>0</v>
      </c>
      <c r="BL6">
        <v>0</v>
      </c>
      <c r="BM6">
        <v>4.2016809999999996E-3</v>
      </c>
      <c r="BN6">
        <v>3.3860050000000001E-3</v>
      </c>
      <c r="BO6">
        <v>1.2889365999999999E-2</v>
      </c>
      <c r="BP6">
        <v>7.4866309999999997E-3</v>
      </c>
      <c r="BQ6">
        <v>5.2910049999999997E-3</v>
      </c>
      <c r="BR6">
        <v>1.2249660000000001E-2</v>
      </c>
      <c r="BS6">
        <v>6.1477179999999999E-3</v>
      </c>
      <c r="BT6">
        <v>1.0476089999999999E-3</v>
      </c>
      <c r="BU6">
        <v>5.9808609999999996E-3</v>
      </c>
      <c r="BV6">
        <v>1.172333E-3</v>
      </c>
      <c r="BW6">
        <v>7.8843630000000001E-3</v>
      </c>
      <c r="BX6">
        <v>6.6050199999999996E-3</v>
      </c>
      <c r="BY6">
        <v>1.273885E-3</v>
      </c>
      <c r="BZ6">
        <v>2.6990550000000001E-3</v>
      </c>
      <c r="CA6">
        <v>3.021148E-3</v>
      </c>
      <c r="CB6">
        <v>2.2328549E-2</v>
      </c>
      <c r="CC6">
        <v>3.2357472999999998E-2</v>
      </c>
      <c r="CD6" s="3">
        <v>9.9199999999999997E-2</v>
      </c>
      <c r="CE6">
        <v>6.4653339000000004E-2</v>
      </c>
      <c r="CF6">
        <v>2.4647887E-2</v>
      </c>
      <c r="CG6">
        <v>3.1847133999999999E-2</v>
      </c>
      <c r="CH6">
        <v>3.1161472999999999E-2</v>
      </c>
      <c r="CI6">
        <v>3.1680940000000002E-3</v>
      </c>
      <c r="CJ6">
        <v>3.3672490000000001E-3</v>
      </c>
      <c r="CK6">
        <v>8.3611999999999998E-4</v>
      </c>
      <c r="CL6">
        <v>1.3020830000000001E-3</v>
      </c>
      <c r="CM6">
        <v>1.3910354999999999E-2</v>
      </c>
      <c r="CN6">
        <v>1.0389610000000001E-2</v>
      </c>
      <c r="CO6">
        <v>1.8306636000000001E-2</v>
      </c>
      <c r="CP6">
        <v>2.159827E-3</v>
      </c>
      <c r="CQ6">
        <v>1.5723270000000001E-3</v>
      </c>
      <c r="CR6">
        <v>3.9423356E-2</v>
      </c>
      <c r="CS6">
        <v>5.112978E-2</v>
      </c>
      <c r="CT6">
        <v>5.6127771E-2</v>
      </c>
      <c r="CU6">
        <v>5.6718475999999997E-2</v>
      </c>
      <c r="CV6">
        <v>1.435139E-3</v>
      </c>
      <c r="CW6">
        <v>2.4770650000000001E-3</v>
      </c>
      <c r="CX6">
        <v>1.5489841000000001E-2</v>
      </c>
      <c r="CY6">
        <v>5.5304172999999998E-2</v>
      </c>
      <c r="CZ6">
        <v>1.9953051999999999E-2</v>
      </c>
      <c r="DA6">
        <v>6.0606061000000003E-2</v>
      </c>
      <c r="DB6">
        <v>1.1574070000000001E-3</v>
      </c>
      <c r="DC6">
        <v>6.0168469999999996E-3</v>
      </c>
      <c r="DD6">
        <v>9.5510979999999992E-3</v>
      </c>
      <c r="DE6">
        <v>3.3778476000000002E-2</v>
      </c>
      <c r="DF6">
        <v>2.314815E-3</v>
      </c>
      <c r="DG6">
        <v>1.1207969999999999E-2</v>
      </c>
      <c r="DH6">
        <v>8.9153050000000001E-3</v>
      </c>
      <c r="DI6">
        <v>2.688172E-3</v>
      </c>
      <c r="DJ6">
        <v>1.8867925000000001E-2</v>
      </c>
      <c r="DK6">
        <v>2.7972027999999999E-2</v>
      </c>
      <c r="DL6">
        <v>5.1813470000000002E-3</v>
      </c>
      <c r="DM6">
        <v>2.2255193E-2</v>
      </c>
      <c r="DN6">
        <v>1.3845424E-2</v>
      </c>
      <c r="DO6">
        <v>1.9148444000000001E-2</v>
      </c>
      <c r="DP6">
        <v>1.1097411E-2</v>
      </c>
      <c r="DQ6">
        <v>4.4392523000000003E-2</v>
      </c>
      <c r="DR6">
        <v>1.8382349999999999E-3</v>
      </c>
      <c r="DS6">
        <v>1.6166282000000001E-2</v>
      </c>
      <c r="DT6">
        <v>1.2065295E-2</v>
      </c>
      <c r="DU6">
        <v>8.1521739999999999E-3</v>
      </c>
      <c r="DV6">
        <v>4.2551143E-2</v>
      </c>
      <c r="DW6">
        <v>4.6019900000000002E-2</v>
      </c>
      <c r="DX6">
        <v>4.4889502999999997E-2</v>
      </c>
      <c r="DY6">
        <v>6.5217391E-2</v>
      </c>
      <c r="DZ6">
        <v>0.153409091</v>
      </c>
      <c r="EA6">
        <v>1.8867925000000001E-2</v>
      </c>
      <c r="EB6">
        <v>0.125</v>
      </c>
    </row>
    <row r="7" spans="1:132" x14ac:dyDescent="0.25">
      <c r="A7">
        <v>21</v>
      </c>
      <c r="B7">
        <v>3.1008931E-2</v>
      </c>
      <c r="C7">
        <v>3.6591013999999998E-2</v>
      </c>
      <c r="D7">
        <v>4.9311558999999998E-2</v>
      </c>
      <c r="E7">
        <v>3.0581039999999999E-3</v>
      </c>
      <c r="F7">
        <v>4.2075740000000004E-3</v>
      </c>
      <c r="G7">
        <v>3.0384819999999999E-3</v>
      </c>
      <c r="H7">
        <v>8.3333332999999996E-2</v>
      </c>
      <c r="I7">
        <v>5.2403601000000001E-2</v>
      </c>
      <c r="J7">
        <v>8.6393089999999995E-3</v>
      </c>
      <c r="K7">
        <v>1.9813520000000001E-2</v>
      </c>
      <c r="L7">
        <v>1.4218009E-2</v>
      </c>
      <c r="M7">
        <v>7.7473987999999994E-2</v>
      </c>
      <c r="N7">
        <v>8.2953277000000006E-2</v>
      </c>
      <c r="O7">
        <v>3.4246575000000001E-2</v>
      </c>
      <c r="P7">
        <v>4.6170758999999999E-2</v>
      </c>
      <c r="Q7">
        <v>3.8248615999999999E-2</v>
      </c>
      <c r="R7">
        <v>2.9370628999999999E-2</v>
      </c>
      <c r="S7">
        <v>3.7168142000000001E-2</v>
      </c>
      <c r="T7">
        <v>3.7619699E-2</v>
      </c>
      <c r="U7">
        <v>4.8913043000000003E-2</v>
      </c>
      <c r="V7">
        <v>4.7830922999999997E-2</v>
      </c>
      <c r="W7">
        <v>4.6040515999999997E-2</v>
      </c>
      <c r="X7">
        <v>7.4954955000000004E-2</v>
      </c>
      <c r="Y7">
        <v>1.2956419E-2</v>
      </c>
      <c r="Z7">
        <v>5.0485478E-2</v>
      </c>
      <c r="AA7">
        <v>0</v>
      </c>
      <c r="AB7">
        <v>1.6860359999999999E-3</v>
      </c>
      <c r="AC7">
        <v>6.1488673000000001E-2</v>
      </c>
      <c r="AD7">
        <v>5.2781740000000001E-2</v>
      </c>
      <c r="AE7">
        <v>2.9866117000000001E-2</v>
      </c>
      <c r="AF7">
        <v>8.3740983000000005E-2</v>
      </c>
      <c r="AG7">
        <v>3.6380597000000001E-2</v>
      </c>
      <c r="AH7">
        <v>3.9312039999999998E-3</v>
      </c>
      <c r="AI7">
        <v>6.9324089999999996E-3</v>
      </c>
      <c r="AJ7">
        <v>4.4576520000000003E-3</v>
      </c>
      <c r="AK7">
        <v>8.3333332999999996E-2</v>
      </c>
      <c r="AL7">
        <v>5.8333333000000001E-2</v>
      </c>
      <c r="AM7">
        <v>4.7619047999999997E-2</v>
      </c>
      <c r="AN7">
        <v>2.3462783000000001E-2</v>
      </c>
      <c r="AO7">
        <v>1.0438413000000001E-2</v>
      </c>
      <c r="AP7">
        <v>1.9857028999999998E-2</v>
      </c>
      <c r="AQ7">
        <v>5.5921052999999998E-2</v>
      </c>
      <c r="AR7">
        <v>0.43870967700000002</v>
      </c>
      <c r="AS7">
        <v>4.0296052999999998E-2</v>
      </c>
      <c r="AT7">
        <v>0.55952380999999995</v>
      </c>
      <c r="AU7">
        <v>2.1885172000000001E-2</v>
      </c>
      <c r="AV7">
        <v>2.8205859999999999E-2</v>
      </c>
      <c r="AW7">
        <v>0.10544611800000001</v>
      </c>
      <c r="AX7">
        <v>6.4327485000000004E-2</v>
      </c>
      <c r="AY7">
        <v>6.3360881999999993E-2</v>
      </c>
      <c r="AZ7">
        <v>0.127925117</v>
      </c>
      <c r="BA7">
        <v>1.0729610000000001E-3</v>
      </c>
      <c r="BB7">
        <v>2.2092447000000001E-2</v>
      </c>
      <c r="BC7">
        <v>7.3977694999999996E-2</v>
      </c>
      <c r="BD7">
        <v>3.0008453000000001E-2</v>
      </c>
      <c r="BE7">
        <v>5.8879190000000001E-3</v>
      </c>
      <c r="BF7">
        <v>2.2099450000000001E-3</v>
      </c>
      <c r="BG7">
        <v>0</v>
      </c>
      <c r="BH7">
        <v>0</v>
      </c>
      <c r="BI7">
        <v>0</v>
      </c>
      <c r="BJ7">
        <v>0</v>
      </c>
      <c r="BK7">
        <v>0</v>
      </c>
      <c r="BL7">
        <v>0</v>
      </c>
      <c r="BM7">
        <v>8.4033609999999998E-3</v>
      </c>
      <c r="BN7">
        <v>5.6433409999999996E-3</v>
      </c>
      <c r="BO7">
        <v>2.0408163E-2</v>
      </c>
      <c r="BP7">
        <v>7.4866309999999997E-3</v>
      </c>
      <c r="BQ7">
        <v>6.6137569999999996E-3</v>
      </c>
      <c r="BR7">
        <v>1.9832782E-2</v>
      </c>
      <c r="BS7">
        <v>1.861633E-2</v>
      </c>
      <c r="BT7">
        <v>8.3808700000000003E-3</v>
      </c>
      <c r="BU7">
        <v>1.076555E-2</v>
      </c>
      <c r="BV7">
        <v>2.1101992999999999E-2</v>
      </c>
      <c r="BW7">
        <v>1.8396846000000001E-2</v>
      </c>
      <c r="BX7">
        <v>2.2457067000000001E-2</v>
      </c>
      <c r="BY7">
        <v>1.273885E-3</v>
      </c>
      <c r="BZ7">
        <v>6.7476380000000002E-3</v>
      </c>
      <c r="CA7">
        <v>1.6616314E-2</v>
      </c>
      <c r="CB7">
        <v>3.8277512E-2</v>
      </c>
      <c r="CC7">
        <v>2.0030816999999999E-2</v>
      </c>
      <c r="CD7" s="3">
        <v>9.9199999999999997E-2</v>
      </c>
      <c r="CE7">
        <v>6.4653339000000004E-2</v>
      </c>
      <c r="CF7">
        <v>4.4600938999999999E-2</v>
      </c>
      <c r="CG7">
        <v>5.3503185000000002E-2</v>
      </c>
      <c r="CH7">
        <v>5.6657223999999999E-2</v>
      </c>
      <c r="CI7">
        <v>2.112063E-3</v>
      </c>
      <c r="CJ7">
        <v>9.5405379999999994E-3</v>
      </c>
      <c r="CK7">
        <v>3.9297658999999999E-2</v>
      </c>
      <c r="CL7">
        <v>3.515625E-2</v>
      </c>
      <c r="CM7">
        <v>1.1591963E-2</v>
      </c>
      <c r="CN7">
        <v>2.7705628E-2</v>
      </c>
      <c r="CO7">
        <v>2.2883295000000001E-2</v>
      </c>
      <c r="CP7">
        <v>0</v>
      </c>
      <c r="CQ7">
        <v>3.1446540000000002E-3</v>
      </c>
      <c r="CR7">
        <v>3.9988409000000003E-2</v>
      </c>
      <c r="CS7">
        <v>4.1153678999999999E-2</v>
      </c>
      <c r="CT7">
        <v>3.494133E-2</v>
      </c>
      <c r="CU7">
        <v>8.4106291999999999E-2</v>
      </c>
      <c r="CV7">
        <v>1.6154842999999999E-2</v>
      </c>
      <c r="CW7">
        <v>6.7465800000000003E-3</v>
      </c>
      <c r="CX7">
        <v>1.9915510000000001E-2</v>
      </c>
      <c r="CY7">
        <v>4.4243338E-2</v>
      </c>
      <c r="CZ7">
        <v>2.5821595999999999E-2</v>
      </c>
      <c r="DA7">
        <v>5.3030303000000001E-2</v>
      </c>
      <c r="DB7">
        <v>5.7870370000000001E-3</v>
      </c>
      <c r="DC7">
        <v>2.4067390000000002E-3</v>
      </c>
      <c r="DD7">
        <v>2.1012415999999999E-2</v>
      </c>
      <c r="DE7">
        <v>3.5153180999999999E-2</v>
      </c>
      <c r="DF7">
        <v>8.1018519999999997E-3</v>
      </c>
      <c r="DG7">
        <v>1.992528E-2</v>
      </c>
      <c r="DH7">
        <v>1.7830609000000001E-2</v>
      </c>
      <c r="DI7">
        <v>8.0645160000000007E-3</v>
      </c>
      <c r="DJ7">
        <v>0</v>
      </c>
      <c r="DK7">
        <v>0.11888111899999999</v>
      </c>
      <c r="DL7">
        <v>3.6269429999999998E-2</v>
      </c>
      <c r="DM7">
        <v>1.9782393999999998E-2</v>
      </c>
      <c r="DN7">
        <v>1.7543860000000001E-2</v>
      </c>
      <c r="DO7">
        <v>2.5859077000000001E-2</v>
      </c>
      <c r="DP7">
        <v>2.3427867000000002E-2</v>
      </c>
      <c r="DQ7">
        <v>5.2959501999999999E-2</v>
      </c>
      <c r="DR7">
        <v>2.0220588000000001E-2</v>
      </c>
      <c r="DS7">
        <v>1.8475750999999999E-2</v>
      </c>
      <c r="DT7">
        <v>2.8388928000000001E-2</v>
      </c>
      <c r="DU7">
        <v>1.7210145E-2</v>
      </c>
      <c r="DV7">
        <v>4.7227092999999998E-2</v>
      </c>
      <c r="DW7">
        <v>4.6019900000000002E-2</v>
      </c>
      <c r="DX7">
        <v>4.4889502999999997E-2</v>
      </c>
      <c r="DY7">
        <v>6.5217391E-2</v>
      </c>
      <c r="DZ7">
        <v>0.153409091</v>
      </c>
      <c r="EA7">
        <v>1.8867925000000001E-2</v>
      </c>
      <c r="EB7">
        <v>0.125</v>
      </c>
    </row>
    <row r="8" spans="1:132" x14ac:dyDescent="0.25">
      <c r="A8">
        <v>22</v>
      </c>
      <c r="B8">
        <v>6.4330526999999998E-2</v>
      </c>
      <c r="C8">
        <v>5.2339046E-2</v>
      </c>
      <c r="D8">
        <v>5.3154018999999997E-2</v>
      </c>
      <c r="E8">
        <v>1.529052E-2</v>
      </c>
      <c r="F8">
        <v>7.0126229999999999E-3</v>
      </c>
      <c r="G8">
        <v>3.0384819999999999E-3</v>
      </c>
      <c r="H8">
        <v>3.7037037000000002E-2</v>
      </c>
      <c r="I8">
        <v>2.8877186999999999E-2</v>
      </c>
      <c r="J8">
        <v>4.319654E-3</v>
      </c>
      <c r="K8">
        <v>1.9813520000000001E-2</v>
      </c>
      <c r="L8">
        <v>1.3270142E-2</v>
      </c>
      <c r="M8">
        <v>7.9010865999999999E-2</v>
      </c>
      <c r="N8">
        <v>7.6255780999999995E-2</v>
      </c>
      <c r="O8">
        <v>6.8493151000000002E-2</v>
      </c>
      <c r="P8">
        <v>4.3972151000000001E-2</v>
      </c>
      <c r="Q8">
        <v>4.3281329E-2</v>
      </c>
      <c r="R8">
        <v>3.7762237999999997E-2</v>
      </c>
      <c r="S8">
        <v>6.9026549000000006E-2</v>
      </c>
      <c r="T8">
        <v>3.4199726E-2</v>
      </c>
      <c r="U8">
        <v>5.1086957000000002E-2</v>
      </c>
      <c r="V8">
        <v>4.3381534999999999E-2</v>
      </c>
      <c r="W8">
        <v>3.8674032999999997E-2</v>
      </c>
      <c r="X8">
        <v>7.3153152999999999E-2</v>
      </c>
      <c r="Y8">
        <v>2.0023557000000001E-2</v>
      </c>
      <c r="Z8">
        <v>5.7618600999999998E-2</v>
      </c>
      <c r="AA8">
        <v>1.6953316999999999E-2</v>
      </c>
      <c r="AB8">
        <v>2.7849702E-2</v>
      </c>
      <c r="AC8">
        <v>7.4433657E-2</v>
      </c>
      <c r="AD8">
        <v>6.8473609000000005E-2</v>
      </c>
      <c r="AE8">
        <v>3.6045314000000002E-2</v>
      </c>
      <c r="AF8">
        <v>9.6841057999999994E-2</v>
      </c>
      <c r="AG8">
        <v>4.4776119000000003E-2</v>
      </c>
      <c r="AH8">
        <v>2.5061424999999998E-2</v>
      </c>
      <c r="AI8">
        <v>1.3864817999999999E-2</v>
      </c>
      <c r="AJ8">
        <v>6.686478E-3</v>
      </c>
      <c r="AK8">
        <v>3.6057692000000002E-2</v>
      </c>
      <c r="AL8">
        <v>3.0208333E-2</v>
      </c>
      <c r="AM8">
        <v>5.3221288999999998E-2</v>
      </c>
      <c r="AN8">
        <v>2.5889967999999999E-2</v>
      </c>
      <c r="AO8">
        <v>4.8712595999999997E-2</v>
      </c>
      <c r="AP8">
        <v>2.3034154000000001E-2</v>
      </c>
      <c r="AQ8">
        <v>8.1414474000000001E-2</v>
      </c>
      <c r="AR8">
        <v>2.5806452000000001E-2</v>
      </c>
      <c r="AS8">
        <v>6.3322368000000004E-2</v>
      </c>
      <c r="AT8">
        <v>0</v>
      </c>
      <c r="AU8">
        <v>3.2412217E-2</v>
      </c>
      <c r="AV8">
        <v>3.5340562999999998E-2</v>
      </c>
      <c r="AW8">
        <v>5.2143685000000002E-2</v>
      </c>
      <c r="AX8">
        <v>7.8947368000000004E-2</v>
      </c>
      <c r="AY8">
        <v>7.4380164999999998E-2</v>
      </c>
      <c r="AZ8">
        <v>4.6801872000000001E-2</v>
      </c>
      <c r="BA8">
        <v>5.3648070000000001E-3</v>
      </c>
      <c r="BB8">
        <v>3.3662057000000002E-2</v>
      </c>
      <c r="BC8">
        <v>9.7026022000000003E-2</v>
      </c>
      <c r="BD8">
        <v>4.0152156000000001E-2</v>
      </c>
      <c r="BE8">
        <v>7.1496160000000001E-3</v>
      </c>
      <c r="BF8">
        <v>1.1049720000000001E-3</v>
      </c>
      <c r="BG8">
        <v>0</v>
      </c>
      <c r="BH8">
        <v>0</v>
      </c>
      <c r="BI8">
        <v>0</v>
      </c>
      <c r="BJ8">
        <v>0</v>
      </c>
      <c r="BK8">
        <v>0</v>
      </c>
      <c r="BL8">
        <v>0</v>
      </c>
      <c r="BM8">
        <v>1.5756302999999999E-2</v>
      </c>
      <c r="BN8">
        <v>1.4672686000000001E-2</v>
      </c>
      <c r="BO8">
        <v>1.7185822E-2</v>
      </c>
      <c r="BP8">
        <v>1.4973261999999999E-2</v>
      </c>
      <c r="BQ8">
        <v>2.7777777999999999E-2</v>
      </c>
      <c r="BR8">
        <v>5.2206883000000003E-2</v>
      </c>
      <c r="BS8">
        <v>9.5246340000000006E-3</v>
      </c>
      <c r="BT8">
        <v>2.0952175999999999E-2</v>
      </c>
      <c r="BU8">
        <v>1.6746410999999999E-2</v>
      </c>
      <c r="BV8">
        <v>9.3786640000000001E-3</v>
      </c>
      <c r="BW8">
        <v>3.4165571999999998E-2</v>
      </c>
      <c r="BX8">
        <v>2.6420078999999999E-2</v>
      </c>
      <c r="BY8">
        <v>1.273885E-3</v>
      </c>
      <c r="BZ8">
        <v>2.1592442999999999E-2</v>
      </c>
      <c r="CA8">
        <v>1.6616314E-2</v>
      </c>
      <c r="CB8">
        <v>2.2328549E-2</v>
      </c>
      <c r="CC8">
        <v>3.2357472999999998E-2</v>
      </c>
      <c r="CD8" s="3">
        <v>2.12E-2</v>
      </c>
      <c r="CE8">
        <v>4.5937898999999997E-2</v>
      </c>
      <c r="CF8">
        <v>5.0469484000000002E-2</v>
      </c>
      <c r="CG8">
        <v>6.7515924000000005E-2</v>
      </c>
      <c r="CH8">
        <v>6.5155806999999996E-2</v>
      </c>
      <c r="CI8">
        <v>1.6896502000000001E-2</v>
      </c>
      <c r="CJ8">
        <v>8.4181220000000001E-3</v>
      </c>
      <c r="CK8">
        <v>0.13879598700000001</v>
      </c>
      <c r="CL8">
        <v>1.8229167000000001E-2</v>
      </c>
      <c r="CM8">
        <v>8.1143740000000006E-3</v>
      </c>
      <c r="CN8">
        <v>3.8095237999999997E-2</v>
      </c>
      <c r="CO8">
        <v>4.7292143000000002E-2</v>
      </c>
      <c r="CP8">
        <v>6.4794819999999999E-3</v>
      </c>
      <c r="CQ8">
        <v>7.8616350000000005E-3</v>
      </c>
      <c r="CR8">
        <v>4.2176181E-2</v>
      </c>
      <c r="CS8">
        <v>4.1479576999999997E-2</v>
      </c>
      <c r="CT8">
        <v>3.3702738000000003E-2</v>
      </c>
      <c r="CU8">
        <v>7.4642767999999998E-2</v>
      </c>
      <c r="CV8">
        <v>2.0028449E-2</v>
      </c>
      <c r="CW8">
        <v>2.60652E-2</v>
      </c>
      <c r="CX8">
        <v>2.9873265E-2</v>
      </c>
      <c r="CY8">
        <v>5.5304172999999998E-2</v>
      </c>
      <c r="CZ8">
        <v>2.3474177999999998E-2</v>
      </c>
      <c r="DA8">
        <v>7.5757575999999993E-2</v>
      </c>
      <c r="DB8">
        <v>1.8518519000000001E-2</v>
      </c>
      <c r="DC8">
        <v>4.4524669000000003E-2</v>
      </c>
      <c r="DD8">
        <v>6.3037249000000004E-2</v>
      </c>
      <c r="DE8">
        <v>3.7313433E-2</v>
      </c>
      <c r="DF8">
        <v>1.9675926E-2</v>
      </c>
      <c r="DG8">
        <v>6.1021170999999999E-2</v>
      </c>
      <c r="DH8">
        <v>2.3774145999999999E-2</v>
      </c>
      <c r="DI8">
        <v>1.6801074999999999E-2</v>
      </c>
      <c r="DJ8">
        <v>0</v>
      </c>
      <c r="DK8">
        <v>0.11888111899999999</v>
      </c>
      <c r="DL8">
        <v>2.5906736E-2</v>
      </c>
      <c r="DM8">
        <v>1.2363996E-2</v>
      </c>
      <c r="DN8">
        <v>2.2380275000000002E-2</v>
      </c>
      <c r="DO8">
        <v>3.7834085000000003E-2</v>
      </c>
      <c r="DP8">
        <v>4.1923551000000003E-2</v>
      </c>
      <c r="DQ8">
        <v>5.0623053000000001E-2</v>
      </c>
      <c r="DR8">
        <v>5.8823528999999999E-2</v>
      </c>
      <c r="DS8">
        <v>3.1177829000000001E-2</v>
      </c>
      <c r="DT8">
        <v>4.6132009000000002E-2</v>
      </c>
      <c r="DU8">
        <v>2.5362319000000001E-2</v>
      </c>
      <c r="DV8">
        <v>4.8629878000000001E-2</v>
      </c>
      <c r="DW8">
        <v>2.3631841000000001E-2</v>
      </c>
      <c r="DX8">
        <v>4.6270718000000002E-2</v>
      </c>
      <c r="DY8">
        <v>0.15942028999999999</v>
      </c>
      <c r="DZ8">
        <v>0.17045454500000001</v>
      </c>
      <c r="EA8">
        <v>6.6037736E-2</v>
      </c>
      <c r="EB8">
        <v>7.6923080000000005E-2</v>
      </c>
    </row>
    <row r="9" spans="1:132" x14ac:dyDescent="0.25">
      <c r="A9">
        <v>23</v>
      </c>
      <c r="B9">
        <v>9.4307160000000001E-2</v>
      </c>
      <c r="C9">
        <v>7.8740157000000005E-2</v>
      </c>
      <c r="D9">
        <v>7.9410823000000005E-2</v>
      </c>
      <c r="E9">
        <v>2.9561672000000001E-2</v>
      </c>
      <c r="F9">
        <v>1.1220196E-2</v>
      </c>
      <c r="G9">
        <v>3.0384819999999999E-3</v>
      </c>
      <c r="H9">
        <v>3.7037037000000002E-2</v>
      </c>
      <c r="I9">
        <v>6.4549009999999999E-3</v>
      </c>
      <c r="J9">
        <v>1.2958963E-2</v>
      </c>
      <c r="K9">
        <v>3.3799533999999999E-2</v>
      </c>
      <c r="L9">
        <v>2.1800948000000001E-2</v>
      </c>
      <c r="M9">
        <v>8.5557963000000001E-2</v>
      </c>
      <c r="N9">
        <v>9.1691914999999999E-2</v>
      </c>
      <c r="O9">
        <v>6.8493151000000002E-2</v>
      </c>
      <c r="P9">
        <v>4.4338585999999999E-2</v>
      </c>
      <c r="Q9">
        <v>4.9320584000000001E-2</v>
      </c>
      <c r="R9">
        <v>5.3146853000000001E-2</v>
      </c>
      <c r="S9">
        <v>9.5575221000000002E-2</v>
      </c>
      <c r="T9">
        <v>3.5567715E-2</v>
      </c>
      <c r="U9">
        <v>4.6739129999999997E-2</v>
      </c>
      <c r="V9">
        <v>4.7830922999999997E-2</v>
      </c>
      <c r="W9">
        <v>4.0515653999999998E-2</v>
      </c>
      <c r="X9">
        <v>4.4324323999999998E-2</v>
      </c>
      <c r="Y9">
        <v>2.5912839E-2</v>
      </c>
      <c r="Z9">
        <v>5.5340261000000002E-2</v>
      </c>
      <c r="AA9">
        <v>1.3513514000000001E-2</v>
      </c>
      <c r="AB9">
        <v>2.1677605999999999E-2</v>
      </c>
      <c r="AC9">
        <v>0.11569579300000001</v>
      </c>
      <c r="AD9">
        <v>9.7004279999999998E-2</v>
      </c>
      <c r="AE9">
        <v>6.6941297999999996E-2</v>
      </c>
      <c r="AF9">
        <v>6.2266809999999999E-2</v>
      </c>
      <c r="AG9">
        <v>6.6231342999999998E-2</v>
      </c>
      <c r="AH9">
        <v>4.2260442000000002E-2</v>
      </c>
      <c r="AI9">
        <v>2.0797227000000001E-2</v>
      </c>
      <c r="AJ9">
        <v>6.686478E-3</v>
      </c>
      <c r="AK9">
        <v>3.6057692000000002E-2</v>
      </c>
      <c r="AL9">
        <v>3.1250000000000002E-3</v>
      </c>
      <c r="AM9">
        <v>3.6414566000000002E-2</v>
      </c>
      <c r="AN9">
        <v>3.9644012999999999E-2</v>
      </c>
      <c r="AO9">
        <v>2.8531662999999999E-2</v>
      </c>
      <c r="AP9">
        <v>3.2565528000000003E-2</v>
      </c>
      <c r="AQ9">
        <v>6.9078947000000002E-2</v>
      </c>
      <c r="AR9">
        <v>7.0967742E-2</v>
      </c>
      <c r="AS9">
        <v>4.5230263E-2</v>
      </c>
      <c r="AT9">
        <v>4.7619047999999997E-2</v>
      </c>
      <c r="AU9">
        <v>3.4420666000000003E-2</v>
      </c>
      <c r="AV9">
        <v>3.8194444000000001E-2</v>
      </c>
      <c r="AW9">
        <v>3.8238701999999999E-2</v>
      </c>
      <c r="AX9">
        <v>4.9707601999999997E-2</v>
      </c>
      <c r="AY9">
        <v>4.9586776999999999E-2</v>
      </c>
      <c r="AZ9">
        <v>3.1201248000000001E-2</v>
      </c>
      <c r="BA9">
        <v>9.6566519999999999E-3</v>
      </c>
      <c r="BB9">
        <v>3.4488458E-2</v>
      </c>
      <c r="BC9">
        <v>0.10111524199999999</v>
      </c>
      <c r="BD9">
        <v>4.3956044E-2</v>
      </c>
      <c r="BE9">
        <v>2.4708233E-2</v>
      </c>
      <c r="BF9">
        <v>1.5469613E-2</v>
      </c>
      <c r="BG9">
        <v>1.6091953999999999E-2</v>
      </c>
      <c r="BH9">
        <v>1.8140590000000002E-2</v>
      </c>
      <c r="BI9">
        <v>1.3513514000000001E-2</v>
      </c>
      <c r="BJ9">
        <v>6.5075920000000004E-3</v>
      </c>
      <c r="BK9">
        <v>2.2949713E-2</v>
      </c>
      <c r="BL9">
        <v>2.6346043E-2</v>
      </c>
      <c r="BM9">
        <v>3.3613444999999999E-2</v>
      </c>
      <c r="BN9">
        <v>2.0316027E-2</v>
      </c>
      <c r="BO9">
        <v>1.6111707999999999E-2</v>
      </c>
      <c r="BP9">
        <v>2.7807486999999999E-2</v>
      </c>
      <c r="BQ9">
        <v>3.9682540000000002E-2</v>
      </c>
      <c r="BR9">
        <v>7.1164690000000003E-2</v>
      </c>
      <c r="BS9">
        <v>2.9699540999999999E-2</v>
      </c>
      <c r="BT9">
        <v>2.8285438E-2</v>
      </c>
      <c r="BU9">
        <v>2.5119617E-2</v>
      </c>
      <c r="BV9">
        <v>4.5720984999999999E-2</v>
      </c>
      <c r="BW9">
        <v>3.8107753000000001E-2</v>
      </c>
      <c r="BX9">
        <v>2.9062087E-2</v>
      </c>
      <c r="BY9">
        <v>1.273885E-3</v>
      </c>
      <c r="BZ9">
        <v>3.7786775000000002E-2</v>
      </c>
      <c r="CA9">
        <v>3.021148E-3</v>
      </c>
      <c r="CB9">
        <v>2.2328549E-2</v>
      </c>
      <c r="CC9">
        <v>1.3867488000000001E-2</v>
      </c>
      <c r="CD9" s="3">
        <v>2.12E-2</v>
      </c>
      <c r="CE9">
        <v>4.5937898999999997E-2</v>
      </c>
      <c r="CF9">
        <v>7.5704225E-2</v>
      </c>
      <c r="CG9">
        <v>5.9872610999999999E-2</v>
      </c>
      <c r="CH9">
        <v>9.0651557999999993E-2</v>
      </c>
      <c r="CI9">
        <v>1.5312455000000001E-2</v>
      </c>
      <c r="CJ9">
        <v>1.6275036E-2</v>
      </c>
      <c r="CK9">
        <v>8.1939798999999994E-2</v>
      </c>
      <c r="CL9">
        <v>1.8229167000000001E-2</v>
      </c>
      <c r="CM9">
        <v>6.4914992000000005E-2</v>
      </c>
      <c r="CN9">
        <v>3.5497834999999998E-2</v>
      </c>
      <c r="CO9">
        <v>5.7208238000000002E-2</v>
      </c>
      <c r="CP9">
        <v>1.0799136000000001E-2</v>
      </c>
      <c r="CQ9">
        <v>2.5157233000000001E-2</v>
      </c>
      <c r="CR9">
        <v>4.1669080999999997E-2</v>
      </c>
      <c r="CS9">
        <v>4.5987832999999999E-2</v>
      </c>
      <c r="CT9">
        <v>7.4641460000000007E-2</v>
      </c>
      <c r="CU9">
        <v>9.8207570999999994E-2</v>
      </c>
      <c r="CV9">
        <v>1.7920190999999999E-2</v>
      </c>
      <c r="CW9">
        <v>2.0774984999999999E-2</v>
      </c>
      <c r="CX9">
        <v>3.4298934000000003E-2</v>
      </c>
      <c r="CY9">
        <v>3.8712920999999997E-2</v>
      </c>
      <c r="CZ9">
        <v>4.3427229999999997E-2</v>
      </c>
      <c r="DA9">
        <v>3.7878787999999997E-2</v>
      </c>
      <c r="DB9">
        <v>2.8935184999999999E-2</v>
      </c>
      <c r="DC9">
        <v>5.4151625000000002E-2</v>
      </c>
      <c r="DD9">
        <v>8.9780324999999994E-2</v>
      </c>
      <c r="DE9">
        <v>4.3205027E-2</v>
      </c>
      <c r="DF9">
        <v>5.4398148E-2</v>
      </c>
      <c r="DG9">
        <v>7.8455790999999997E-2</v>
      </c>
      <c r="DH9">
        <v>0.126300149</v>
      </c>
      <c r="DI9">
        <v>4.4354839E-2</v>
      </c>
      <c r="DJ9">
        <v>0</v>
      </c>
      <c r="DK9">
        <v>0.14685314699999999</v>
      </c>
      <c r="DL9">
        <v>5.6994819000000002E-2</v>
      </c>
      <c r="DM9">
        <v>3.5608308999999998E-2</v>
      </c>
      <c r="DN9">
        <v>3.0915126000000001E-2</v>
      </c>
      <c r="DO9">
        <v>5.0445446999999997E-2</v>
      </c>
      <c r="DP9">
        <v>6.1652281000000003E-2</v>
      </c>
      <c r="DQ9">
        <v>4.2834891E-2</v>
      </c>
      <c r="DR9">
        <v>9.5588234999999994E-2</v>
      </c>
      <c r="DS9">
        <v>4.9653580000000003E-2</v>
      </c>
      <c r="DT9">
        <v>5.5358409999999997E-2</v>
      </c>
      <c r="DU9">
        <v>2.8985507000000001E-2</v>
      </c>
      <c r="DV9">
        <v>4.6759497999999997E-2</v>
      </c>
      <c r="DW9">
        <v>2.3631841000000001E-2</v>
      </c>
      <c r="DX9">
        <v>4.6270718000000002E-2</v>
      </c>
      <c r="DY9">
        <v>0.15942028999999999</v>
      </c>
      <c r="DZ9">
        <v>0.17045454500000001</v>
      </c>
      <c r="EA9">
        <v>6.6037736E-2</v>
      </c>
      <c r="EB9">
        <v>7.6923080000000005E-2</v>
      </c>
    </row>
    <row r="10" spans="1:132" x14ac:dyDescent="0.25">
      <c r="A10">
        <v>24</v>
      </c>
      <c r="B10">
        <v>8.4744405999999994E-2</v>
      </c>
      <c r="C10">
        <v>0.104678092</v>
      </c>
      <c r="D10">
        <v>9.4460454999999999E-2</v>
      </c>
      <c r="E10">
        <v>3.9755352000000001E-2</v>
      </c>
      <c r="F10">
        <v>1.1220196E-2</v>
      </c>
      <c r="G10">
        <v>3.0384819999999999E-3</v>
      </c>
      <c r="H10">
        <v>1.7592593E-2</v>
      </c>
      <c r="I10">
        <v>1.8600306E-2</v>
      </c>
      <c r="J10">
        <v>1.9438444999999999E-2</v>
      </c>
      <c r="K10">
        <v>2.5641026000000001E-2</v>
      </c>
      <c r="L10">
        <v>3.4123223000000001E-2</v>
      </c>
      <c r="M10">
        <v>9.0137858000000001E-2</v>
      </c>
      <c r="N10">
        <v>6.6209535999999999E-2</v>
      </c>
      <c r="O10">
        <v>6.8493151000000002E-2</v>
      </c>
      <c r="P10">
        <v>4.5437889000000002E-2</v>
      </c>
      <c r="Q10">
        <v>4.9823855E-2</v>
      </c>
      <c r="R10">
        <v>5.0349650000000003E-2</v>
      </c>
      <c r="S10">
        <v>6.0176990999999999E-2</v>
      </c>
      <c r="T10">
        <v>4.1039671999999999E-2</v>
      </c>
      <c r="U10">
        <v>5.1086957000000002E-2</v>
      </c>
      <c r="V10">
        <v>4.3381534999999999E-2</v>
      </c>
      <c r="W10">
        <v>4.0515653999999998E-2</v>
      </c>
      <c r="X10">
        <v>4.1801801999999999E-2</v>
      </c>
      <c r="Y10">
        <v>2.8268550999999999E-2</v>
      </c>
      <c r="Z10">
        <v>5.4680181000000001E-2</v>
      </c>
      <c r="AA10">
        <v>4.9140000000000002E-4</v>
      </c>
      <c r="AB10">
        <v>2.1707713999999999E-2</v>
      </c>
      <c r="AC10">
        <v>9.3042071000000004E-2</v>
      </c>
      <c r="AD10">
        <v>3.8516404999999997E-2</v>
      </c>
      <c r="AE10">
        <v>7.9299691000000005E-2</v>
      </c>
      <c r="AF10">
        <v>6.0276926000000002E-2</v>
      </c>
      <c r="AG10">
        <v>7.4626866E-2</v>
      </c>
      <c r="AH10">
        <v>5.6019656000000001E-2</v>
      </c>
      <c r="AI10">
        <v>1.9930676000000001E-2</v>
      </c>
      <c r="AJ10">
        <v>1.1144131E-2</v>
      </c>
      <c r="AK10">
        <v>1.6826923000000001E-2</v>
      </c>
      <c r="AL10">
        <v>1.7708333E-2</v>
      </c>
      <c r="AM10">
        <v>3.3613444999999999E-2</v>
      </c>
      <c r="AN10">
        <v>4.0453073999999999E-2</v>
      </c>
      <c r="AO10">
        <v>5.7759220999999999E-2</v>
      </c>
      <c r="AP10">
        <v>3.2565528000000003E-2</v>
      </c>
      <c r="AQ10">
        <v>5.9210525999999999E-2</v>
      </c>
      <c r="AR10">
        <v>1.9354838999999999E-2</v>
      </c>
      <c r="AS10">
        <v>6.5789474000000001E-2</v>
      </c>
      <c r="AT10">
        <v>3.5714285999999998E-2</v>
      </c>
      <c r="AU10">
        <v>5.1250087E-2</v>
      </c>
      <c r="AV10">
        <v>5.6792237000000002E-2</v>
      </c>
      <c r="AW10">
        <v>4.7508690999999999E-2</v>
      </c>
      <c r="AX10">
        <v>6.4327485000000004E-2</v>
      </c>
      <c r="AY10">
        <v>5.5096419000000001E-2</v>
      </c>
      <c r="AZ10">
        <v>3.1201248000000001E-2</v>
      </c>
      <c r="BA10">
        <v>2.1459227000000001E-2</v>
      </c>
      <c r="BB10">
        <v>4.3633959999999999E-2</v>
      </c>
      <c r="BC10">
        <v>7.6579926000000006E-2</v>
      </c>
      <c r="BD10">
        <v>2.8317835999999999E-2</v>
      </c>
      <c r="BE10">
        <v>3.7220060999999999E-2</v>
      </c>
      <c r="BF10">
        <v>2.4309391999999999E-2</v>
      </c>
      <c r="BG10">
        <v>4.3678161E-2</v>
      </c>
      <c r="BH10">
        <v>2.9478457999999999E-2</v>
      </c>
      <c r="BI10">
        <v>5.4054053999999997E-2</v>
      </c>
      <c r="BJ10">
        <v>2.1691973999999999E-2</v>
      </c>
      <c r="BK10">
        <v>4.3806952000000003E-2</v>
      </c>
      <c r="BL10">
        <v>2.955547E-2</v>
      </c>
      <c r="BM10">
        <v>5.7773109000000003E-2</v>
      </c>
      <c r="BN10">
        <v>4.4018058999999998E-2</v>
      </c>
      <c r="BO10">
        <v>7.7336197999999995E-2</v>
      </c>
      <c r="BP10">
        <v>0.10160427800000001</v>
      </c>
      <c r="BQ10">
        <v>4.8941799000000001E-2</v>
      </c>
      <c r="BR10">
        <v>4.2873808999999999E-2</v>
      </c>
      <c r="BS10">
        <v>4.4332842999999997E-2</v>
      </c>
      <c r="BT10">
        <v>3.0380654999999999E-2</v>
      </c>
      <c r="BU10">
        <v>3.5885167000000003E-2</v>
      </c>
      <c r="BV10">
        <v>3.6342320999999997E-2</v>
      </c>
      <c r="BW10">
        <v>3.9421813E-2</v>
      </c>
      <c r="BX10">
        <v>4.4914135000000001E-2</v>
      </c>
      <c r="BY10">
        <v>6.4968153000000001E-2</v>
      </c>
      <c r="BZ10">
        <v>3.7786775000000002E-2</v>
      </c>
      <c r="CA10">
        <v>3.021148E-3</v>
      </c>
      <c r="CB10">
        <v>0</v>
      </c>
      <c r="CC10">
        <v>0</v>
      </c>
      <c r="CD10" s="3">
        <v>3.1800000000000002E-2</v>
      </c>
      <c r="CE10">
        <v>2.807316E-2</v>
      </c>
      <c r="CF10">
        <v>7.6877933999999995E-2</v>
      </c>
      <c r="CG10">
        <v>8.7898088999999999E-2</v>
      </c>
      <c r="CH10">
        <v>9.0651557999999993E-2</v>
      </c>
      <c r="CI10">
        <v>2.6400784E-2</v>
      </c>
      <c r="CJ10">
        <v>3.1988862999999999E-2</v>
      </c>
      <c r="CK10">
        <v>8.7792642000000004E-2</v>
      </c>
      <c r="CL10">
        <v>3.515625E-2</v>
      </c>
      <c r="CM10">
        <v>8.6553323000000001E-2</v>
      </c>
      <c r="CN10">
        <v>7.6190475999999993E-2</v>
      </c>
      <c r="CO10">
        <v>7.7040426999999995E-2</v>
      </c>
      <c r="CP10">
        <v>2.5917927E-2</v>
      </c>
      <c r="CQ10">
        <v>2.2012579000000001E-2</v>
      </c>
      <c r="CR10">
        <v>4.3856853000000001E-2</v>
      </c>
      <c r="CS10">
        <v>5.0170191000000003E-2</v>
      </c>
      <c r="CT10">
        <v>2.5293350999999999E-2</v>
      </c>
      <c r="CU10">
        <v>6.7310102999999996E-2</v>
      </c>
      <c r="CV10">
        <v>2.6683431000000001E-2</v>
      </c>
      <c r="CW10">
        <v>3.8985772000000002E-2</v>
      </c>
      <c r="CX10">
        <v>4.4256689000000002E-2</v>
      </c>
      <c r="CY10">
        <v>4.9773756000000002E-2</v>
      </c>
      <c r="CZ10">
        <v>3.7558685000000001E-2</v>
      </c>
      <c r="DA10">
        <v>2.2727272999999999E-2</v>
      </c>
      <c r="DB10">
        <v>3.4722221999999997E-2</v>
      </c>
      <c r="DC10">
        <v>0.110709988</v>
      </c>
      <c r="DD10">
        <v>5.5396371E-2</v>
      </c>
      <c r="DE10">
        <v>4.6739983999999998E-2</v>
      </c>
      <c r="DF10">
        <v>7.0601852000000007E-2</v>
      </c>
      <c r="DG10">
        <v>0.123287671</v>
      </c>
      <c r="DH10">
        <v>0.126300149</v>
      </c>
      <c r="DI10">
        <v>5.5107527000000003E-2</v>
      </c>
      <c r="DJ10">
        <v>5.6603774000000003E-2</v>
      </c>
      <c r="DK10">
        <v>6.9930069999999997E-2</v>
      </c>
      <c r="DL10">
        <v>5.1813471999999999E-2</v>
      </c>
      <c r="DM10">
        <v>8.6547972000000001E-2</v>
      </c>
      <c r="DN10">
        <v>3.8311996000000001E-2</v>
      </c>
      <c r="DO10">
        <v>6.0916348000000002E-2</v>
      </c>
      <c r="DP10">
        <v>8.1381011000000003E-2</v>
      </c>
      <c r="DQ10">
        <v>4.0498442000000003E-2</v>
      </c>
      <c r="DR10">
        <v>0.104779412</v>
      </c>
      <c r="DS10">
        <v>6.0046189E-2</v>
      </c>
      <c r="DT10">
        <v>5.8197302999999999E-2</v>
      </c>
      <c r="DU10">
        <v>3.7137680999999999E-2</v>
      </c>
      <c r="DV10">
        <v>4.3953928000000003E-2</v>
      </c>
      <c r="DW10">
        <v>6.8407960000000004E-2</v>
      </c>
      <c r="DX10">
        <v>3.5220993999999999E-2</v>
      </c>
      <c r="DY10">
        <v>5.0724638000000002E-2</v>
      </c>
      <c r="DZ10">
        <v>3.9772727000000001E-2</v>
      </c>
      <c r="EA10">
        <v>3.7735849000000002E-2</v>
      </c>
      <c r="EB10">
        <v>6.7307690000000003E-2</v>
      </c>
    </row>
    <row r="11" spans="1:132" x14ac:dyDescent="0.25">
      <c r="A11">
        <v>1</v>
      </c>
      <c r="B11">
        <v>9.2250568000000005E-2</v>
      </c>
      <c r="C11">
        <v>8.6150995999999994E-2</v>
      </c>
      <c r="D11">
        <v>9.4780660000000003E-2</v>
      </c>
      <c r="E11">
        <v>5.0968399999999997E-2</v>
      </c>
      <c r="F11">
        <v>1.4025245E-2</v>
      </c>
      <c r="G11">
        <v>4.5577229999999996E-3</v>
      </c>
      <c r="H11">
        <v>3.4259259E-2</v>
      </c>
      <c r="I11">
        <v>3.1849838999999998E-2</v>
      </c>
      <c r="J11">
        <v>3.1317495000000001E-2</v>
      </c>
      <c r="K11">
        <v>4.0792541000000002E-2</v>
      </c>
      <c r="L11">
        <v>3.0331753999999999E-2</v>
      </c>
      <c r="M11">
        <v>9.1121459000000002E-2</v>
      </c>
      <c r="N11">
        <v>7.0259927E-2</v>
      </c>
      <c r="O11">
        <v>6.8493151000000002E-2</v>
      </c>
      <c r="P11">
        <v>4.5437889000000002E-2</v>
      </c>
      <c r="Q11">
        <v>4.6804226999999997E-2</v>
      </c>
      <c r="R11">
        <v>5.0349650000000003E-2</v>
      </c>
      <c r="S11">
        <v>6.7256636999999994E-2</v>
      </c>
      <c r="T11">
        <v>4.0355677E-2</v>
      </c>
      <c r="U11">
        <v>0.05</v>
      </c>
      <c r="V11">
        <v>4.3381534999999999E-2</v>
      </c>
      <c r="W11">
        <v>4.4198895000000002E-2</v>
      </c>
      <c r="X11">
        <v>2.3783783999999999E-2</v>
      </c>
      <c r="Y11">
        <v>7.1849233999999998E-2</v>
      </c>
      <c r="Z11">
        <v>5.2401839999999998E-2</v>
      </c>
      <c r="AA11">
        <v>4.7665847999999997E-2</v>
      </c>
      <c r="AB11">
        <v>3.2155114999999998E-2</v>
      </c>
      <c r="AC11">
        <v>8.0906148999999997E-2</v>
      </c>
      <c r="AD11">
        <v>0.19115549200000001</v>
      </c>
      <c r="AE11">
        <v>9.6807414999999994E-2</v>
      </c>
      <c r="AF11">
        <v>5.7043363E-2</v>
      </c>
      <c r="AG11">
        <v>9.4216417999999996E-2</v>
      </c>
      <c r="AH11">
        <v>7.3710074E-2</v>
      </c>
      <c r="AI11">
        <v>2.6863084999999998E-2</v>
      </c>
      <c r="AJ11">
        <v>1.3372957E-2</v>
      </c>
      <c r="AK11">
        <v>3.3653846000000001E-2</v>
      </c>
      <c r="AL11">
        <v>3.125E-2</v>
      </c>
      <c r="AM11">
        <v>3.0812325000000002E-2</v>
      </c>
      <c r="AN11">
        <v>5.2588996999999998E-2</v>
      </c>
      <c r="AO11">
        <v>6.8893527999999996E-2</v>
      </c>
      <c r="AP11">
        <v>4.2891182999999999E-2</v>
      </c>
      <c r="AQ11">
        <v>3.2894737E-2</v>
      </c>
      <c r="AR11">
        <v>1.2903226E-2</v>
      </c>
      <c r="AS11">
        <v>3.4539474000000001E-2</v>
      </c>
      <c r="AT11">
        <v>1.1904761999999999E-2</v>
      </c>
      <c r="AU11">
        <v>5.7413947999999999E-2</v>
      </c>
      <c r="AV11">
        <v>5.4699391E-2</v>
      </c>
      <c r="AW11">
        <v>3.1286211000000001E-2</v>
      </c>
      <c r="AX11">
        <v>4.3859649000000001E-2</v>
      </c>
      <c r="AY11">
        <v>4.9586776999999999E-2</v>
      </c>
      <c r="AZ11">
        <v>7.9563182999999996E-2</v>
      </c>
      <c r="BA11">
        <v>4.2918455000000001E-2</v>
      </c>
      <c r="BB11">
        <v>3.3772244E-2</v>
      </c>
      <c r="BC11">
        <v>8.2899628000000003E-2</v>
      </c>
      <c r="BD11">
        <v>3.2967033E-2</v>
      </c>
      <c r="BE11">
        <v>5.6355798999999998E-2</v>
      </c>
      <c r="BF11">
        <v>2.8729281999999998E-2</v>
      </c>
      <c r="BG11">
        <v>9.1954022999999996E-2</v>
      </c>
      <c r="BH11">
        <v>6.5759636999999996E-2</v>
      </c>
      <c r="BI11">
        <v>0.112612613</v>
      </c>
      <c r="BJ11">
        <v>2.6030369000000001E-2</v>
      </c>
      <c r="BK11">
        <v>5.7104285999999997E-2</v>
      </c>
      <c r="BL11">
        <v>3.4776777000000002E-2</v>
      </c>
      <c r="BM11">
        <v>7.8781512999999997E-2</v>
      </c>
      <c r="BN11">
        <v>8.4650112999999999E-2</v>
      </c>
      <c r="BO11">
        <v>6.2298604E-2</v>
      </c>
      <c r="BP11">
        <v>8.7700534999999996E-2</v>
      </c>
      <c r="BQ11">
        <v>2.2486771999999999E-2</v>
      </c>
      <c r="BR11">
        <v>5.4248493000000002E-2</v>
      </c>
      <c r="BS11">
        <v>4.5458481000000002E-2</v>
      </c>
      <c r="BT11">
        <v>2.4095002000000001E-2</v>
      </c>
      <c r="BU11">
        <v>4.5454544999999999E-2</v>
      </c>
      <c r="BV11">
        <v>5.6271980999999999E-2</v>
      </c>
      <c r="BW11">
        <v>3.4165571999999998E-2</v>
      </c>
      <c r="BX11">
        <v>3.5667107000000003E-2</v>
      </c>
      <c r="BY11">
        <v>3.4394903999999997E-2</v>
      </c>
      <c r="BZ11">
        <v>2.5641026000000001E-2</v>
      </c>
      <c r="CA11">
        <v>1.510574E-3</v>
      </c>
      <c r="CB11">
        <v>0</v>
      </c>
      <c r="CC11">
        <v>0</v>
      </c>
      <c r="CD11" s="3">
        <v>3.1800000000000002E-2</v>
      </c>
      <c r="CE11">
        <v>2.807316E-2</v>
      </c>
      <c r="CF11">
        <v>6.7488263000000007E-2</v>
      </c>
      <c r="CG11">
        <v>7.6433121000000007E-2</v>
      </c>
      <c r="CH11">
        <v>7.9320112999999998E-2</v>
      </c>
      <c r="CI11">
        <v>3.7489113999999997E-2</v>
      </c>
      <c r="CJ11">
        <v>4.0406984999999999E-2</v>
      </c>
      <c r="CK11">
        <v>4.0969899999999997E-2</v>
      </c>
      <c r="CL11">
        <v>3.3854166999999998E-2</v>
      </c>
      <c r="CM11">
        <v>4.2117465E-2</v>
      </c>
      <c r="CN11">
        <v>8.1385281000000004E-2</v>
      </c>
      <c r="CO11">
        <v>7.8565979999999994E-2</v>
      </c>
      <c r="CP11">
        <v>3.6717063000000001E-2</v>
      </c>
      <c r="CQ11">
        <v>2.8301887000000001E-2</v>
      </c>
      <c r="CR11">
        <v>4.1364822000000002E-2</v>
      </c>
      <c r="CS11">
        <v>3.8111963999999998E-2</v>
      </c>
      <c r="CT11">
        <v>2.6336374999999999E-2</v>
      </c>
      <c r="CU11">
        <v>4.7004261999999998E-2</v>
      </c>
      <c r="CV11">
        <v>5.3849479999999996E-3</v>
      </c>
      <c r="CW11">
        <v>1.1700711000000001E-2</v>
      </c>
      <c r="CX11">
        <v>4.7575939999999997E-2</v>
      </c>
      <c r="CY11">
        <v>2.2121669E-2</v>
      </c>
      <c r="CZ11">
        <v>5.1643191999999997E-2</v>
      </c>
      <c r="DA11">
        <v>5.3030303000000001E-2</v>
      </c>
      <c r="DB11">
        <v>4.7453703999999999E-2</v>
      </c>
      <c r="DC11">
        <v>4.33213E-2</v>
      </c>
      <c r="DD11">
        <v>5.7306589999999998E-2</v>
      </c>
      <c r="DE11">
        <v>4.9489394999999999E-2</v>
      </c>
      <c r="DF11">
        <v>6.8287036999999995E-2</v>
      </c>
      <c r="DG11">
        <v>6.1021170999999999E-2</v>
      </c>
      <c r="DH11">
        <v>0.144130758</v>
      </c>
      <c r="DI11">
        <v>7.7284945999999993E-2</v>
      </c>
      <c r="DJ11">
        <v>3.7735849000000002E-2</v>
      </c>
      <c r="DK11">
        <v>0</v>
      </c>
      <c r="DL11">
        <v>1.0362694E-2</v>
      </c>
      <c r="DM11">
        <v>9.4955490000000004E-2</v>
      </c>
      <c r="DN11">
        <v>5.0545281999999997E-2</v>
      </c>
      <c r="DO11">
        <v>6.3172510000000001E-2</v>
      </c>
      <c r="DP11">
        <v>9.0012330000000002E-2</v>
      </c>
      <c r="DQ11">
        <v>4.3613707000000002E-2</v>
      </c>
      <c r="DR11">
        <v>8.2720587999999998E-2</v>
      </c>
      <c r="DS11">
        <v>5.0808314E-2</v>
      </c>
      <c r="DT11">
        <v>5.8197302999999999E-2</v>
      </c>
      <c r="DU11">
        <v>4.6195651999999997E-2</v>
      </c>
      <c r="DV11">
        <v>4.0680763000000002E-2</v>
      </c>
      <c r="DW11">
        <v>6.8407960000000004E-2</v>
      </c>
      <c r="DX11">
        <v>3.5220993999999999E-2</v>
      </c>
      <c r="DY11">
        <v>5.0724638000000002E-2</v>
      </c>
      <c r="DZ11">
        <v>3.9772727000000001E-2</v>
      </c>
      <c r="EA11">
        <v>3.7735849000000002E-2</v>
      </c>
      <c r="EB11">
        <v>6.7307690000000003E-2</v>
      </c>
    </row>
    <row r="12" spans="1:132" x14ac:dyDescent="0.25">
      <c r="A12">
        <v>2</v>
      </c>
      <c r="B12">
        <v>6.1881822000000003E-2</v>
      </c>
      <c r="C12">
        <v>6.1602593999999997E-2</v>
      </c>
      <c r="D12">
        <v>5.3794427999999998E-2</v>
      </c>
      <c r="E12">
        <v>5.4026504000000003E-2</v>
      </c>
      <c r="F12">
        <v>7.0126229999999999E-3</v>
      </c>
      <c r="G12">
        <v>1.6711651000000001E-2</v>
      </c>
      <c r="H12">
        <v>3.4259259E-2</v>
      </c>
      <c r="I12">
        <v>4.6118566E-2</v>
      </c>
      <c r="J12">
        <v>8.0993520999999999E-2</v>
      </c>
      <c r="K12">
        <v>5.2447552000000001E-2</v>
      </c>
      <c r="L12">
        <v>4.7393365E-2</v>
      </c>
      <c r="M12">
        <v>0.100250511</v>
      </c>
      <c r="N12">
        <v>6.2892681000000006E-2</v>
      </c>
      <c r="O12">
        <v>6.8493151000000002E-2</v>
      </c>
      <c r="P12">
        <v>4.2139978000000002E-2</v>
      </c>
      <c r="Q12">
        <v>5.3850025000000003E-2</v>
      </c>
      <c r="R12">
        <v>3.0769231000000001E-2</v>
      </c>
      <c r="S12">
        <v>3.8938053E-2</v>
      </c>
      <c r="T12">
        <v>4.6511627999999999E-2</v>
      </c>
      <c r="U12">
        <v>4.6739129999999997E-2</v>
      </c>
      <c r="V12">
        <v>4.1156841E-2</v>
      </c>
      <c r="W12">
        <v>4.2357274E-2</v>
      </c>
      <c r="X12">
        <v>1.9819819999999998E-2</v>
      </c>
      <c r="Y12">
        <v>5.1825677000000001E-2</v>
      </c>
      <c r="Z12">
        <v>5.0953921999999999E-2</v>
      </c>
      <c r="AA12">
        <v>8.5503685999999995E-2</v>
      </c>
      <c r="AB12">
        <v>5.1273559000000003E-2</v>
      </c>
      <c r="AC12">
        <v>6.7152104000000004E-2</v>
      </c>
      <c r="AD12">
        <v>6.5620542000000004E-2</v>
      </c>
      <c r="AE12">
        <v>6.1791967000000003E-2</v>
      </c>
      <c r="AF12">
        <v>6.3593399999999994E-2</v>
      </c>
      <c r="AG12">
        <v>6.25E-2</v>
      </c>
      <c r="AH12">
        <v>7.7149877000000006E-2</v>
      </c>
      <c r="AI12">
        <v>1.2998267000000001E-2</v>
      </c>
      <c r="AJ12">
        <v>2.0802377E-2</v>
      </c>
      <c r="AK12">
        <v>3.3653846000000001E-2</v>
      </c>
      <c r="AL12">
        <v>4.4791667E-2</v>
      </c>
      <c r="AM12">
        <v>3.6414566000000002E-2</v>
      </c>
      <c r="AN12">
        <v>5.7443366000000003E-2</v>
      </c>
      <c r="AO12">
        <v>5.0104384000000002E-2</v>
      </c>
      <c r="AP12">
        <v>3.5742652999999999E-2</v>
      </c>
      <c r="AQ12">
        <v>2.9605263E-2</v>
      </c>
      <c r="AR12">
        <v>1.2903226E-2</v>
      </c>
      <c r="AS12">
        <v>3.0427632E-2</v>
      </c>
      <c r="AT12">
        <v>1.1904761999999999E-2</v>
      </c>
      <c r="AU12">
        <v>4.7094674000000003E-2</v>
      </c>
      <c r="AV12">
        <v>5.1108256999999997E-2</v>
      </c>
      <c r="AW12">
        <v>3.2444959000000002E-2</v>
      </c>
      <c r="AX12">
        <v>3.8011695999999998E-2</v>
      </c>
      <c r="AY12">
        <v>4.9586776999999999E-2</v>
      </c>
      <c r="AZ12">
        <v>3.2761310000000002E-2</v>
      </c>
      <c r="BA12">
        <v>4.0772532E-2</v>
      </c>
      <c r="BB12">
        <v>2.5508236E-2</v>
      </c>
      <c r="BC12">
        <v>4.9070632000000003E-2</v>
      </c>
      <c r="BD12">
        <v>5.3677092000000003E-2</v>
      </c>
      <c r="BE12">
        <v>6.1402586000000002E-2</v>
      </c>
      <c r="BF12">
        <v>4.640884E-2</v>
      </c>
      <c r="BG12">
        <v>8.045977E-2</v>
      </c>
      <c r="BH12">
        <v>7.9365079000000005E-2</v>
      </c>
      <c r="BI12">
        <v>6.7567567999999995E-2</v>
      </c>
      <c r="BJ12">
        <v>5.6399131999999998E-2</v>
      </c>
      <c r="BK12">
        <v>6.4664191999999995E-2</v>
      </c>
      <c r="BL12">
        <v>4.4165548999999998E-2</v>
      </c>
      <c r="BM12">
        <v>9.4537814999999997E-2</v>
      </c>
      <c r="BN12">
        <v>6.5462753999999998E-2</v>
      </c>
      <c r="BO12">
        <v>6.1224489999999999E-2</v>
      </c>
      <c r="BP12">
        <v>5.5614972999999998E-2</v>
      </c>
      <c r="BQ12">
        <v>7.1428570999999996E-2</v>
      </c>
      <c r="BR12">
        <v>5.2498542000000002E-2</v>
      </c>
      <c r="BS12">
        <v>4.4332842999999997E-2</v>
      </c>
      <c r="BT12">
        <v>5.0285221999999997E-2</v>
      </c>
      <c r="BU12">
        <v>4.1866028999999999E-2</v>
      </c>
      <c r="BV12">
        <v>6.4478311999999996E-2</v>
      </c>
      <c r="BW12">
        <v>6.1760840999999997E-2</v>
      </c>
      <c r="BX12">
        <v>6.3408190000000003E-2</v>
      </c>
      <c r="BY12">
        <v>1.273885E-3</v>
      </c>
      <c r="BZ12">
        <v>6.3427800000000006E-2</v>
      </c>
      <c r="CA12">
        <v>3.021148E-3</v>
      </c>
      <c r="CB12">
        <v>0</v>
      </c>
      <c r="CC12">
        <v>0</v>
      </c>
      <c r="CD12" s="3">
        <v>2.7E-2</v>
      </c>
      <c r="CE12">
        <v>9.3577199999999999E-3</v>
      </c>
      <c r="CF12">
        <v>5.92723E-2</v>
      </c>
      <c r="CG12">
        <v>6.8789808999999993E-2</v>
      </c>
      <c r="CH12">
        <v>4.8158640000000003E-2</v>
      </c>
      <c r="CI12">
        <v>6.6529977000000004E-2</v>
      </c>
      <c r="CJ12">
        <v>4.3774234000000002E-2</v>
      </c>
      <c r="CK12">
        <v>3.5953177000000003E-2</v>
      </c>
      <c r="CL12">
        <v>6.9010417000000004E-2</v>
      </c>
      <c r="CM12">
        <v>3.9412674000000002E-2</v>
      </c>
      <c r="CN12">
        <v>7.6190475999999993E-2</v>
      </c>
      <c r="CO12">
        <v>6.1022120999999999E-2</v>
      </c>
      <c r="CP12">
        <v>4.1036717E-2</v>
      </c>
      <c r="CQ12">
        <v>7.3899371000000005E-2</v>
      </c>
      <c r="CR12">
        <v>3.9771081E-2</v>
      </c>
      <c r="CS12">
        <v>3.9162080000000002E-2</v>
      </c>
      <c r="CT12">
        <v>2.9009126E-2</v>
      </c>
      <c r="CU12">
        <v>3.8543494999999997E-2</v>
      </c>
      <c r="CV12">
        <v>2.3457543000000001E-2</v>
      </c>
      <c r="CW12">
        <v>1.390393E-2</v>
      </c>
      <c r="CX12">
        <v>5.7533695000000003E-2</v>
      </c>
      <c r="CY12">
        <v>4.4243338E-2</v>
      </c>
      <c r="CZ12">
        <v>5.6338027999999998E-2</v>
      </c>
      <c r="DA12">
        <v>3.0303030000000002E-2</v>
      </c>
      <c r="DB12">
        <v>3.2407406999999999E-2</v>
      </c>
      <c r="DC12">
        <v>8.7845968999999996E-2</v>
      </c>
      <c r="DD12">
        <v>5.2531041000000001E-2</v>
      </c>
      <c r="DE12">
        <v>4.6936370999999998E-2</v>
      </c>
      <c r="DF12">
        <v>0.107638889</v>
      </c>
      <c r="DG12">
        <v>7.4719801000000002E-2</v>
      </c>
      <c r="DH12">
        <v>0.13372956899999999</v>
      </c>
      <c r="DI12">
        <v>0.101478495</v>
      </c>
      <c r="DJ12">
        <v>1.8867925000000001E-2</v>
      </c>
      <c r="DK12">
        <v>0</v>
      </c>
      <c r="DL12">
        <v>3.1088082999999999E-2</v>
      </c>
      <c r="DM12">
        <v>4.8961424000000003E-2</v>
      </c>
      <c r="DN12">
        <v>5.6709341000000003E-2</v>
      </c>
      <c r="DO12">
        <v>5.7965983999999998E-2</v>
      </c>
      <c r="DP12">
        <v>8.8779284999999999E-2</v>
      </c>
      <c r="DQ12">
        <v>4.9065420999999998E-2</v>
      </c>
      <c r="DR12">
        <v>4.5955882000000003E-2</v>
      </c>
      <c r="DS12">
        <v>3.5796767E-2</v>
      </c>
      <c r="DT12">
        <v>5.6777857000000001E-2</v>
      </c>
      <c r="DU12">
        <v>5.6159420000000002E-2</v>
      </c>
      <c r="DV12">
        <v>3.9745572999999999E-2</v>
      </c>
      <c r="DW12">
        <v>8.3333332999999996E-2</v>
      </c>
      <c r="DX12">
        <v>2.0718232E-2</v>
      </c>
      <c r="DY12">
        <v>6.5217391E-2</v>
      </c>
      <c r="DZ12">
        <v>1.7045455000000001E-2</v>
      </c>
      <c r="EA12">
        <v>7.5471698000000004E-2</v>
      </c>
      <c r="EB12">
        <v>5.7692309999999997E-2</v>
      </c>
    </row>
    <row r="13" spans="1:132" x14ac:dyDescent="0.25">
      <c r="A13">
        <v>3</v>
      </c>
      <c r="B13">
        <v>5.9401108000000001E-2</v>
      </c>
      <c r="C13">
        <v>4.4465030000000003E-2</v>
      </c>
      <c r="D13">
        <v>4.9311558999999998E-2</v>
      </c>
      <c r="E13">
        <v>5.4026504000000003E-2</v>
      </c>
      <c r="F13">
        <v>4.6283310000000001E-2</v>
      </c>
      <c r="G13">
        <v>1.3673169000000001E-2</v>
      </c>
      <c r="H13">
        <v>6.2037037000000003E-2</v>
      </c>
      <c r="I13">
        <v>1.0446746999999999E-2</v>
      </c>
      <c r="J13">
        <v>5.8315335000000003E-2</v>
      </c>
      <c r="K13">
        <v>1.3986014E-2</v>
      </c>
      <c r="L13">
        <v>4.5497629999999997E-2</v>
      </c>
      <c r="M13">
        <v>0.10126485</v>
      </c>
      <c r="N13">
        <v>6.5571678999999994E-2</v>
      </c>
      <c r="O13">
        <v>6.8493151000000002E-2</v>
      </c>
      <c r="P13">
        <v>3.8109197999999997E-2</v>
      </c>
      <c r="Q13">
        <v>3.6738802000000001E-2</v>
      </c>
      <c r="R13">
        <v>3.0769231000000001E-2</v>
      </c>
      <c r="S13">
        <v>2.4778761E-2</v>
      </c>
      <c r="T13">
        <v>4.4459644E-2</v>
      </c>
      <c r="U13">
        <v>4.2391303999999998E-2</v>
      </c>
      <c r="V13">
        <v>3.6707453000000001E-2</v>
      </c>
      <c r="W13">
        <v>3.8674032999999997E-2</v>
      </c>
      <c r="X13">
        <v>1.9819819999999998E-2</v>
      </c>
      <c r="Y13">
        <v>4.0047114000000002E-2</v>
      </c>
      <c r="Z13">
        <v>4.8675581000000002E-2</v>
      </c>
      <c r="AA13">
        <v>1.4742015000000001E-2</v>
      </c>
      <c r="AB13">
        <v>3.5527187000000002E-2</v>
      </c>
      <c r="AC13">
        <v>7.7669902999999998E-2</v>
      </c>
      <c r="AD13">
        <v>2.2824535999999999E-2</v>
      </c>
      <c r="AE13">
        <v>6.5911432000000006E-2</v>
      </c>
      <c r="AF13">
        <v>4.3197081999999998E-2</v>
      </c>
      <c r="AG13">
        <v>6.5298507000000006E-2</v>
      </c>
      <c r="AH13">
        <v>7.7149877000000006E-2</v>
      </c>
      <c r="AI13">
        <v>9.6187175E-2</v>
      </c>
      <c r="AJ13">
        <v>0.103268945</v>
      </c>
      <c r="AK13">
        <v>6.1698718E-2</v>
      </c>
      <c r="AL13">
        <v>3.1250000000000002E-3</v>
      </c>
      <c r="AM13">
        <v>2.8011204000000001E-2</v>
      </c>
      <c r="AN13">
        <v>5.4207119999999998E-2</v>
      </c>
      <c r="AO13">
        <v>0.11760612400000001</v>
      </c>
      <c r="AP13">
        <v>2.7799840999999999E-2</v>
      </c>
      <c r="AQ13">
        <v>2.1381579000000001E-2</v>
      </c>
      <c r="AR13">
        <v>2.5806452000000001E-2</v>
      </c>
      <c r="AS13">
        <v>2.3026316000000002E-2</v>
      </c>
      <c r="AT13">
        <v>1.1904761999999999E-2</v>
      </c>
      <c r="AU13">
        <v>7.2165662000000005E-2</v>
      </c>
      <c r="AV13">
        <v>5.6126332000000001E-2</v>
      </c>
      <c r="AW13">
        <v>2.7809964999999999E-2</v>
      </c>
      <c r="AX13">
        <v>1.4619883E-2</v>
      </c>
      <c r="AY13">
        <v>5.2341598000000003E-2</v>
      </c>
      <c r="AZ13">
        <v>1.7160686000000001E-2</v>
      </c>
      <c r="BA13">
        <v>3.6480686999999998E-2</v>
      </c>
      <c r="BB13">
        <v>2.6334637000000001E-2</v>
      </c>
      <c r="BC13">
        <v>5.0929368000000003E-2</v>
      </c>
      <c r="BD13">
        <v>4.0574810000000003E-2</v>
      </c>
      <c r="BE13">
        <v>8.0433183000000005E-2</v>
      </c>
      <c r="BF13">
        <v>6.4088398000000005E-2</v>
      </c>
      <c r="BG13">
        <v>5.2873562999999998E-2</v>
      </c>
      <c r="BH13">
        <v>4.3083900000000001E-2</v>
      </c>
      <c r="BI13">
        <v>8.5585586000000005E-2</v>
      </c>
      <c r="BJ13">
        <v>4.5553145000000003E-2</v>
      </c>
      <c r="BK13">
        <v>8.7006412000000005E-2</v>
      </c>
      <c r="BL13">
        <v>5.3745927999999998E-2</v>
      </c>
      <c r="BM13">
        <v>8.5084034000000003E-2</v>
      </c>
      <c r="BN13">
        <v>9.7065463000000005E-2</v>
      </c>
      <c r="BO13">
        <v>5.1557464999999997E-2</v>
      </c>
      <c r="BP13">
        <v>4.4919786000000003E-2</v>
      </c>
      <c r="BQ13">
        <v>7.6719576999999997E-2</v>
      </c>
      <c r="BR13">
        <v>3.3540735000000002E-2</v>
      </c>
      <c r="BS13">
        <v>5.4377002000000001E-2</v>
      </c>
      <c r="BT13">
        <v>5.6570875E-2</v>
      </c>
      <c r="BU13">
        <v>5.8612440000000002E-2</v>
      </c>
      <c r="BV13">
        <v>6.4478311999999996E-2</v>
      </c>
      <c r="BW13">
        <v>6.0446780999999998E-2</v>
      </c>
      <c r="BX13">
        <v>5.680317E-2</v>
      </c>
      <c r="BY13">
        <v>9.8089172000000002E-2</v>
      </c>
      <c r="BZ13">
        <v>9.8515519999999995E-2</v>
      </c>
      <c r="CA13">
        <v>1.510574E-3</v>
      </c>
      <c r="CB13">
        <v>0</v>
      </c>
      <c r="CC13">
        <v>0</v>
      </c>
      <c r="CD13" s="3">
        <v>2.7E-2</v>
      </c>
      <c r="CE13">
        <v>9.3577199999999999E-3</v>
      </c>
      <c r="CF13">
        <v>4.9882628999999998E-2</v>
      </c>
      <c r="CG13">
        <v>5.7324841000000001E-2</v>
      </c>
      <c r="CH13">
        <v>5.0991501000000002E-2</v>
      </c>
      <c r="CI13">
        <v>7.2866164999999997E-2</v>
      </c>
      <c r="CJ13">
        <v>5.1631148000000002E-2</v>
      </c>
      <c r="CK13">
        <v>2.3411371E-2</v>
      </c>
      <c r="CL13">
        <v>1.8229167000000001E-2</v>
      </c>
      <c r="CM13">
        <v>5.4095826999999999E-2</v>
      </c>
      <c r="CN13">
        <v>7.0995670999999996E-2</v>
      </c>
      <c r="CO13">
        <v>5.4919908000000003E-2</v>
      </c>
      <c r="CP13">
        <v>3.6717063000000001E-2</v>
      </c>
      <c r="CQ13">
        <v>3.4591194999999998E-2</v>
      </c>
      <c r="CR13">
        <v>3.9771081E-2</v>
      </c>
      <c r="CS13">
        <v>4.0556199000000001E-2</v>
      </c>
      <c r="CT13">
        <v>2.3011733999999999E-2</v>
      </c>
      <c r="CU13">
        <v>3.2589620999999999E-2</v>
      </c>
      <c r="CV13">
        <v>1.0935E-2</v>
      </c>
      <c r="CW13">
        <v>3.1579470999999998E-2</v>
      </c>
      <c r="CX13">
        <v>5.7533695000000003E-2</v>
      </c>
      <c r="CY13">
        <v>2.2121669E-2</v>
      </c>
      <c r="CZ13">
        <v>4.9295775E-2</v>
      </c>
      <c r="DA13">
        <v>5.3030303000000001E-2</v>
      </c>
      <c r="DB13">
        <v>5.3240741000000001E-2</v>
      </c>
      <c r="DC13">
        <v>4.9338146999999999E-2</v>
      </c>
      <c r="DD13">
        <v>5.9216810000000002E-2</v>
      </c>
      <c r="DE13">
        <v>5.1649647E-2</v>
      </c>
      <c r="DF13">
        <v>0.105324074</v>
      </c>
      <c r="DG13">
        <v>6.3511831000000005E-2</v>
      </c>
      <c r="DH13">
        <v>5.9435363999999997E-2</v>
      </c>
      <c r="DI13">
        <v>0.109543011</v>
      </c>
      <c r="DJ13">
        <v>0</v>
      </c>
      <c r="DK13">
        <v>0</v>
      </c>
      <c r="DL13">
        <v>1.5544041E-2</v>
      </c>
      <c r="DM13">
        <v>0.11819980200000001</v>
      </c>
      <c r="DN13">
        <v>5.6709341000000003E-2</v>
      </c>
      <c r="DO13">
        <v>5.5015620000000001E-2</v>
      </c>
      <c r="DP13">
        <v>7.891492E-2</v>
      </c>
      <c r="DQ13">
        <v>5.0233645E-2</v>
      </c>
      <c r="DR13">
        <v>1.4705882E-2</v>
      </c>
      <c r="DS13">
        <v>2.3094687999999999E-2</v>
      </c>
      <c r="DT13">
        <v>5.5358409999999997E-2</v>
      </c>
      <c r="DU13">
        <v>5.7065217000000001E-2</v>
      </c>
      <c r="DV13">
        <v>4.0680763000000002E-2</v>
      </c>
      <c r="DW13">
        <v>8.3333332999999996E-2</v>
      </c>
      <c r="DX13">
        <v>2.0718232E-2</v>
      </c>
      <c r="DY13">
        <v>6.5217391E-2</v>
      </c>
      <c r="DZ13">
        <v>1.7045455000000001E-2</v>
      </c>
      <c r="EA13">
        <v>7.5471698000000004E-2</v>
      </c>
      <c r="EB13">
        <v>5.7692309999999997E-2</v>
      </c>
    </row>
    <row r="14" spans="1:132" x14ac:dyDescent="0.25">
      <c r="A14">
        <v>4</v>
      </c>
      <c r="B14">
        <v>0</v>
      </c>
      <c r="C14">
        <v>0</v>
      </c>
      <c r="D14">
        <v>0</v>
      </c>
      <c r="E14">
        <v>4.9949031999999997E-2</v>
      </c>
      <c r="F14">
        <v>5.8906030999999998E-2</v>
      </c>
      <c r="G14">
        <v>1.9750133E-2</v>
      </c>
      <c r="H14">
        <v>5.1851851999999997E-2</v>
      </c>
      <c r="I14">
        <v>2.3611347000000001E-2</v>
      </c>
      <c r="J14">
        <v>4.5356370999999999E-2</v>
      </c>
      <c r="K14">
        <v>0.10023310000000001</v>
      </c>
      <c r="L14">
        <v>4.5497629999999997E-2</v>
      </c>
      <c r="M14">
        <v>7.5891004999999997E-2</v>
      </c>
      <c r="N14">
        <v>5.9575824999999999E-2</v>
      </c>
      <c r="O14">
        <v>6.8493151000000002E-2</v>
      </c>
      <c r="P14">
        <v>3.7742762999999999E-2</v>
      </c>
      <c r="Q14">
        <v>3.9255158999999998E-2</v>
      </c>
      <c r="R14">
        <v>1.9580420000000001E-2</v>
      </c>
      <c r="S14">
        <v>2.8318584000000001E-2</v>
      </c>
      <c r="T14">
        <v>4.7195622E-2</v>
      </c>
      <c r="U14">
        <v>3.9130434999999998E-2</v>
      </c>
      <c r="V14">
        <v>4.1156841E-2</v>
      </c>
      <c r="W14">
        <v>3.1307551000000003E-2</v>
      </c>
      <c r="X14">
        <v>4.8288287999999999E-2</v>
      </c>
      <c r="Y14">
        <v>4.2402826999999997E-2</v>
      </c>
      <c r="Z14">
        <v>4.6567584000000002E-2</v>
      </c>
      <c r="AA14">
        <v>8.7714987999999994E-2</v>
      </c>
      <c r="AB14">
        <v>6.8736074999999994E-2</v>
      </c>
      <c r="AC14">
        <v>6.3106796000000007E-2</v>
      </c>
      <c r="AD14">
        <v>1.9971468999999999E-2</v>
      </c>
      <c r="AE14">
        <v>7.9299691000000005E-2</v>
      </c>
      <c r="AF14">
        <v>4.7591410000000001E-2</v>
      </c>
      <c r="AG14">
        <v>7.4626866E-2</v>
      </c>
      <c r="AH14">
        <v>7.3710074E-2</v>
      </c>
      <c r="AI14">
        <v>0.123916811</v>
      </c>
      <c r="AJ14">
        <v>9.3610698000000006E-2</v>
      </c>
      <c r="AK14">
        <v>5.3685897000000003E-2</v>
      </c>
      <c r="AL14">
        <v>1.6666667E-2</v>
      </c>
      <c r="AM14">
        <v>2.2408964E-2</v>
      </c>
      <c r="AN14">
        <v>5.0161812E-2</v>
      </c>
      <c r="AO14">
        <v>0.107167711</v>
      </c>
      <c r="AP14">
        <v>3.0182685000000001E-2</v>
      </c>
      <c r="AQ14">
        <v>1.8914474000000001E-2</v>
      </c>
      <c r="AR14">
        <v>0</v>
      </c>
      <c r="AS14">
        <v>2.8782894999999999E-2</v>
      </c>
      <c r="AT14">
        <v>1.1904761999999999E-2</v>
      </c>
      <c r="AU14">
        <v>5.9699425E-2</v>
      </c>
      <c r="AV14">
        <v>5.9003994999999997E-2</v>
      </c>
      <c r="AW14">
        <v>2.7809964999999999E-2</v>
      </c>
      <c r="AX14">
        <v>3.5087719000000003E-2</v>
      </c>
      <c r="AY14">
        <v>5.7851239999999998E-2</v>
      </c>
      <c r="AZ14">
        <v>6.2402496000000002E-2</v>
      </c>
      <c r="BA14">
        <v>4.2918455000000001E-2</v>
      </c>
      <c r="BB14">
        <v>2.0604925E-2</v>
      </c>
      <c r="BC14">
        <v>1.5613383E-2</v>
      </c>
      <c r="BD14">
        <v>2.0287405000000001E-2</v>
      </c>
      <c r="BE14">
        <v>0.123225739</v>
      </c>
      <c r="BF14">
        <v>7.4033149000000006E-2</v>
      </c>
      <c r="BG14">
        <v>5.9770114999999999E-2</v>
      </c>
      <c r="BH14">
        <v>9.7505669000000003E-2</v>
      </c>
      <c r="BI14">
        <v>0.13963964000000001</v>
      </c>
      <c r="BJ14">
        <v>6.5075921999999994E-2</v>
      </c>
      <c r="BK14">
        <v>0.13742828200000001</v>
      </c>
      <c r="BL14">
        <v>6.1170721999999997E-2</v>
      </c>
      <c r="BM14">
        <v>9.0336133999999998E-2</v>
      </c>
      <c r="BN14">
        <v>0.11286681699999999</v>
      </c>
      <c r="BO14">
        <v>9.0225563999999994E-2</v>
      </c>
      <c r="BP14">
        <v>5.8823528999999999E-2</v>
      </c>
      <c r="BQ14">
        <v>4.3650794E-2</v>
      </c>
      <c r="BR14">
        <v>5.4685981000000002E-2</v>
      </c>
      <c r="BS14">
        <v>6.2256472E-2</v>
      </c>
      <c r="BT14">
        <v>8.1713486000000002E-2</v>
      </c>
      <c r="BU14">
        <v>7.0574162999999995E-2</v>
      </c>
      <c r="BV14">
        <v>5.5099648000000001E-2</v>
      </c>
      <c r="BW14">
        <v>7.0959263999999994E-2</v>
      </c>
      <c r="BX14">
        <v>7.2655217999999994E-2</v>
      </c>
      <c r="BY14">
        <v>9.8089172000000002E-2</v>
      </c>
      <c r="BZ14">
        <v>3.7786775000000002E-2</v>
      </c>
      <c r="CA14">
        <v>1.510574E-3</v>
      </c>
      <c r="CB14">
        <v>0</v>
      </c>
      <c r="CC14">
        <v>0</v>
      </c>
      <c r="CD14" s="3">
        <v>2.7E-2</v>
      </c>
      <c r="CE14">
        <v>9.3577199999999999E-3</v>
      </c>
      <c r="CF14">
        <v>6.8075117000000004E-2</v>
      </c>
      <c r="CG14">
        <v>3.4394903999999997E-2</v>
      </c>
      <c r="CH14">
        <v>4.5325778999999997E-2</v>
      </c>
      <c r="CI14">
        <v>3.6961097999999998E-2</v>
      </c>
      <c r="CJ14">
        <v>7.1273431999999998E-2</v>
      </c>
      <c r="CK14">
        <v>2.2575251000000001E-2</v>
      </c>
      <c r="CL14">
        <v>0.102864583</v>
      </c>
      <c r="CM14">
        <v>4.8299845000000001E-2</v>
      </c>
      <c r="CN14">
        <v>6.6666666999999999E-2</v>
      </c>
      <c r="CO14">
        <v>4.1952707999999998E-2</v>
      </c>
      <c r="CP14">
        <v>4.7516199000000002E-2</v>
      </c>
      <c r="CQ14">
        <v>3.9308176E-2</v>
      </c>
      <c r="CR14">
        <v>3.8394668E-2</v>
      </c>
      <c r="CS14">
        <v>3.8854287000000001E-2</v>
      </c>
      <c r="CT14">
        <v>2.5162973000000002E-2</v>
      </c>
      <c r="CU14">
        <v>3.1273502000000002E-2</v>
      </c>
      <c r="CV14">
        <v>2.3495644E-2</v>
      </c>
      <c r="CW14">
        <v>3.0023525999999998E-2</v>
      </c>
      <c r="CX14">
        <v>5.3108027000000002E-2</v>
      </c>
      <c r="CY14">
        <v>3.3182504000000002E-2</v>
      </c>
      <c r="CZ14">
        <v>4.5774648000000001E-2</v>
      </c>
      <c r="DA14">
        <v>3.0303030000000002E-2</v>
      </c>
      <c r="DB14">
        <v>4.7453703999999999E-2</v>
      </c>
      <c r="DC14">
        <v>6.6185319000000006E-2</v>
      </c>
      <c r="DD14">
        <v>3.2473733999999997E-2</v>
      </c>
      <c r="DE14">
        <v>4.4579733000000003E-2</v>
      </c>
      <c r="DF14">
        <v>7.7546296000000001E-2</v>
      </c>
      <c r="DG14">
        <v>4.1095890000000003E-2</v>
      </c>
      <c r="DH14">
        <v>7.4294210000000003E-3</v>
      </c>
      <c r="DI14">
        <v>0.124327957</v>
      </c>
      <c r="DJ14">
        <v>0</v>
      </c>
      <c r="DK14">
        <v>0</v>
      </c>
      <c r="DL14">
        <v>0</v>
      </c>
      <c r="DM14">
        <v>0</v>
      </c>
      <c r="DN14">
        <v>5.0545281999999997E-2</v>
      </c>
      <c r="DO14">
        <v>5.8718038E-2</v>
      </c>
      <c r="DP14">
        <v>6.1652281000000003E-2</v>
      </c>
      <c r="DQ14">
        <v>5.1401869000000003E-2</v>
      </c>
      <c r="DR14">
        <v>1.4705882E-2</v>
      </c>
      <c r="DS14">
        <v>2.0785219000000001E-2</v>
      </c>
      <c r="DT14">
        <v>4.7551454999999999E-2</v>
      </c>
      <c r="DU14">
        <v>4.8007246000000003E-2</v>
      </c>
      <c r="DV14">
        <v>4.2551143E-2</v>
      </c>
      <c r="DW14">
        <v>4.2288556999999997E-2</v>
      </c>
      <c r="DX14">
        <v>8.2872929999999994E-3</v>
      </c>
      <c r="DY14">
        <v>7.246377E-3</v>
      </c>
      <c r="DZ14">
        <v>5.6818179999999999E-3</v>
      </c>
      <c r="EA14">
        <v>9.4339620000000006E-3</v>
      </c>
      <c r="EB14">
        <v>0</v>
      </c>
    </row>
    <row r="15" spans="1:132" x14ac:dyDescent="0.25">
      <c r="A15">
        <v>5</v>
      </c>
      <c r="B15">
        <v>0</v>
      </c>
      <c r="C15">
        <v>0</v>
      </c>
      <c r="D15">
        <v>0</v>
      </c>
      <c r="E15">
        <v>2.8542304000000001E-2</v>
      </c>
      <c r="F15">
        <v>5.6100982000000001E-2</v>
      </c>
      <c r="G15">
        <v>1.6711651000000001E-2</v>
      </c>
      <c r="H15">
        <v>4.0740740999999997E-2</v>
      </c>
      <c r="I15">
        <v>4.9091217999999999E-2</v>
      </c>
      <c r="J15">
        <v>4.9676025999999998E-2</v>
      </c>
      <c r="K15">
        <v>1.3986014E-2</v>
      </c>
      <c r="L15">
        <v>2.6540284000000001E-2</v>
      </c>
      <c r="M15">
        <v>2.5665851999999999E-2</v>
      </c>
      <c r="N15">
        <v>4.0886620999999998E-2</v>
      </c>
      <c r="O15">
        <v>3.4246575000000001E-2</v>
      </c>
      <c r="P15">
        <v>3.0047635999999999E-2</v>
      </c>
      <c r="Q15">
        <v>4.3281329E-2</v>
      </c>
      <c r="R15">
        <v>1.3986014E-2</v>
      </c>
      <c r="S15">
        <v>2.1238937999999999E-2</v>
      </c>
      <c r="T15">
        <v>3.7619699E-2</v>
      </c>
      <c r="U15">
        <v>3.0434783E-2</v>
      </c>
      <c r="V15">
        <v>3.5595106000000001E-2</v>
      </c>
      <c r="W15">
        <v>2.9465930000000001E-2</v>
      </c>
      <c r="X15">
        <v>2.7027026999999999E-2</v>
      </c>
      <c r="Y15">
        <v>6.2426384000000001E-2</v>
      </c>
      <c r="Z15">
        <v>3.3983476999999998E-2</v>
      </c>
      <c r="AA15">
        <v>9.8280099999999994E-4</v>
      </c>
      <c r="AB15">
        <v>6.2413440000000001E-2</v>
      </c>
      <c r="AC15">
        <v>4.2880258999999997E-2</v>
      </c>
      <c r="AD15">
        <v>1.9971468999999999E-2</v>
      </c>
      <c r="AE15">
        <v>4.0164778999999998E-2</v>
      </c>
      <c r="AF15">
        <v>4.0046431E-2</v>
      </c>
      <c r="AG15">
        <v>4.3843284000000003E-2</v>
      </c>
      <c r="AH15">
        <v>3.8329238000000002E-2</v>
      </c>
      <c r="AI15">
        <v>0.116984402</v>
      </c>
      <c r="AJ15">
        <v>0.12481426399999999</v>
      </c>
      <c r="AK15">
        <v>4.1666666999999998E-2</v>
      </c>
      <c r="AL15">
        <v>4.4791667E-2</v>
      </c>
      <c r="AM15">
        <v>1.6806722999999999E-2</v>
      </c>
      <c r="AN15">
        <v>5.1779934999999999E-2</v>
      </c>
      <c r="AO15">
        <v>3.9665971000000001E-2</v>
      </c>
      <c r="AP15">
        <v>2.5416998E-2</v>
      </c>
      <c r="AQ15">
        <v>2.9605263E-2</v>
      </c>
      <c r="AR15">
        <v>0</v>
      </c>
      <c r="AS15">
        <v>2.2203947000000002E-2</v>
      </c>
      <c r="AT15">
        <v>3.5714285999999998E-2</v>
      </c>
      <c r="AU15">
        <v>7.6251817999999999E-2</v>
      </c>
      <c r="AV15">
        <v>5.0442352000000003E-2</v>
      </c>
      <c r="AW15">
        <v>3.1286211000000001E-2</v>
      </c>
      <c r="AX15">
        <v>4.3859649000000001E-2</v>
      </c>
      <c r="AY15">
        <v>4.9586776999999999E-2</v>
      </c>
      <c r="AZ15">
        <v>0.109204368</v>
      </c>
      <c r="BA15">
        <v>5.9012875999999999E-2</v>
      </c>
      <c r="BB15">
        <v>2.5618423000000001E-2</v>
      </c>
      <c r="BC15">
        <v>4.0892189999999998E-3</v>
      </c>
      <c r="BD15">
        <v>2.1132709999999999E-3</v>
      </c>
      <c r="BE15">
        <v>8.7898222999999998E-2</v>
      </c>
      <c r="BF15">
        <v>0.100552486</v>
      </c>
      <c r="BG15">
        <v>6.8965517000000004E-2</v>
      </c>
      <c r="BH15">
        <v>4.7619047999999997E-2</v>
      </c>
      <c r="BI15">
        <v>0.12837837799999999</v>
      </c>
      <c r="BJ15">
        <v>5.8568330000000002E-2</v>
      </c>
      <c r="BK15">
        <v>9.5781302999999998E-2</v>
      </c>
      <c r="BL15">
        <v>7.6978348000000002E-2</v>
      </c>
      <c r="BM15">
        <v>9.7689076E-2</v>
      </c>
      <c r="BN15">
        <v>9.2550789999999994E-2</v>
      </c>
      <c r="BO15">
        <v>7.0891515000000002E-2</v>
      </c>
      <c r="BP15">
        <v>2.9946523999999999E-2</v>
      </c>
      <c r="BQ15">
        <v>6.4814814999999998E-2</v>
      </c>
      <c r="BR15">
        <v>8.3122690999999999E-2</v>
      </c>
      <c r="BS15">
        <v>7.0222530000000005E-2</v>
      </c>
      <c r="BT15">
        <v>8.0665876999999997E-2</v>
      </c>
      <c r="BU15">
        <v>8.8516745999999993E-2</v>
      </c>
      <c r="BV15">
        <v>5.8616647000000001E-2</v>
      </c>
      <c r="BW15">
        <v>4.4678055000000001E-2</v>
      </c>
      <c r="BX15">
        <v>8.5865258E-2</v>
      </c>
      <c r="BY15">
        <v>9.8089172000000002E-2</v>
      </c>
      <c r="BZ15">
        <v>9.1767880999999996E-2</v>
      </c>
      <c r="CA15">
        <v>1.510574E-3</v>
      </c>
      <c r="CB15">
        <v>0</v>
      </c>
      <c r="CC15">
        <v>0</v>
      </c>
      <c r="CD15" s="3">
        <v>2.7E-2</v>
      </c>
      <c r="CE15">
        <v>9.3577199999999999E-3</v>
      </c>
      <c r="CF15">
        <v>4.5187792999999997E-2</v>
      </c>
      <c r="CG15">
        <v>1.0191083E-2</v>
      </c>
      <c r="CH15">
        <v>4.8158640000000003E-2</v>
      </c>
      <c r="CI15">
        <v>9.6098855999999996E-2</v>
      </c>
      <c r="CJ15">
        <v>4.1529401000000001E-2</v>
      </c>
      <c r="CK15">
        <v>1.9230769000000002E-2</v>
      </c>
      <c r="CL15">
        <v>0.1015625</v>
      </c>
      <c r="CM15">
        <v>7.2256569000000007E-2</v>
      </c>
      <c r="CN15">
        <v>6.0606061000000003E-2</v>
      </c>
      <c r="CO15">
        <v>7.2463767999999998E-2</v>
      </c>
      <c r="CP15">
        <v>6.0475161999999999E-2</v>
      </c>
      <c r="CQ15">
        <v>3.4591194999999998E-2</v>
      </c>
      <c r="CR15">
        <v>3.9944942999999997E-2</v>
      </c>
      <c r="CS15">
        <v>4.3000434999999997E-2</v>
      </c>
      <c r="CT15">
        <v>3.2790091E-2</v>
      </c>
      <c r="CU15">
        <v>4.3243920999999998E-2</v>
      </c>
      <c r="CV15">
        <v>1.751378E-2</v>
      </c>
      <c r="CW15">
        <v>2.4671073000000002E-2</v>
      </c>
      <c r="CX15">
        <v>5.2001608999999997E-2</v>
      </c>
      <c r="CY15">
        <v>2.2121669E-2</v>
      </c>
      <c r="CZ15">
        <v>5.1643191999999997E-2</v>
      </c>
      <c r="DA15">
        <v>3.7878787999999997E-2</v>
      </c>
      <c r="DB15">
        <v>5.0925926000000003E-2</v>
      </c>
      <c r="DC15">
        <v>7.8219013000000004E-2</v>
      </c>
      <c r="DD15">
        <v>3.1518625000000002E-2</v>
      </c>
      <c r="DE15">
        <v>4.9096621999999999E-2</v>
      </c>
      <c r="DF15">
        <v>5.4398148E-2</v>
      </c>
      <c r="DG15">
        <v>3.2378579999999997E-2</v>
      </c>
      <c r="DH15">
        <v>2.5260029999999999E-2</v>
      </c>
      <c r="DI15">
        <v>9.8118280000000002E-2</v>
      </c>
      <c r="DJ15">
        <v>0</v>
      </c>
      <c r="DK15">
        <v>0</v>
      </c>
      <c r="DL15">
        <v>0</v>
      </c>
      <c r="DM15">
        <v>0</v>
      </c>
      <c r="DN15">
        <v>4.0587956000000001E-2</v>
      </c>
      <c r="DO15">
        <v>5.9470091000000003E-2</v>
      </c>
      <c r="DP15">
        <v>3.945746E-2</v>
      </c>
      <c r="DQ15">
        <v>4.6728972000000001E-2</v>
      </c>
      <c r="DR15">
        <v>3.6764706000000001E-2</v>
      </c>
      <c r="DS15">
        <v>3.2332564000000001E-2</v>
      </c>
      <c r="DT15">
        <v>3.9744500000000002E-2</v>
      </c>
      <c r="DU15">
        <v>3.1702899E-2</v>
      </c>
      <c r="DV15">
        <v>4.3486333000000002E-2</v>
      </c>
      <c r="DW15">
        <v>4.2288556999999997E-2</v>
      </c>
      <c r="DX15">
        <v>8.2872929999999994E-3</v>
      </c>
      <c r="DY15">
        <v>7.246377E-3</v>
      </c>
      <c r="DZ15">
        <v>5.6818179999999999E-3</v>
      </c>
      <c r="EA15">
        <v>9.4339620000000006E-3</v>
      </c>
      <c r="EB15">
        <v>0</v>
      </c>
    </row>
    <row r="16" spans="1:132" x14ac:dyDescent="0.25">
      <c r="A16">
        <v>6</v>
      </c>
      <c r="B16">
        <v>0</v>
      </c>
      <c r="C16">
        <v>0</v>
      </c>
      <c r="D16">
        <v>0</v>
      </c>
      <c r="E16">
        <v>2.1406728E-2</v>
      </c>
      <c r="F16">
        <v>3.0855540000000001E-2</v>
      </c>
      <c r="G16">
        <v>3.377887E-3</v>
      </c>
      <c r="H16">
        <v>2.7777777999999999E-2</v>
      </c>
      <c r="I16">
        <v>4.0682861000000001E-2</v>
      </c>
      <c r="J16">
        <v>6.8034556999999996E-2</v>
      </c>
      <c r="K16">
        <v>1.3986014E-2</v>
      </c>
      <c r="L16">
        <v>2.8436019E-2</v>
      </c>
      <c r="M16">
        <v>0</v>
      </c>
      <c r="N16">
        <v>0</v>
      </c>
      <c r="O16">
        <v>0</v>
      </c>
      <c r="P16">
        <v>0</v>
      </c>
      <c r="Q16">
        <v>0</v>
      </c>
      <c r="R16">
        <v>0</v>
      </c>
      <c r="S16">
        <v>0</v>
      </c>
      <c r="T16">
        <v>0</v>
      </c>
      <c r="U16">
        <v>0</v>
      </c>
      <c r="V16">
        <v>0</v>
      </c>
      <c r="W16">
        <v>0</v>
      </c>
      <c r="X16">
        <v>2.3783783999999999E-2</v>
      </c>
      <c r="Y16">
        <v>1.8845700999999999E-2</v>
      </c>
      <c r="Z16">
        <v>0</v>
      </c>
      <c r="AA16">
        <v>6.7321866999999994E-2</v>
      </c>
      <c r="AB16">
        <v>5.9944602E-2</v>
      </c>
      <c r="AC16">
        <v>0</v>
      </c>
      <c r="AD16">
        <v>1.2838802E-2</v>
      </c>
      <c r="AE16">
        <v>1.6477858000000001E-2</v>
      </c>
      <c r="AF16">
        <v>3.3662217000000001E-2</v>
      </c>
      <c r="AG16">
        <v>2.3320896000000001E-2</v>
      </c>
      <c r="AH16">
        <v>3.1449630999999999E-2</v>
      </c>
      <c r="AI16">
        <v>6.1525129999999997E-2</v>
      </c>
      <c r="AJ16">
        <v>0.114413076</v>
      </c>
      <c r="AK16">
        <v>2.7243590000000002E-2</v>
      </c>
      <c r="AL16">
        <v>3.0208333E-2</v>
      </c>
      <c r="AM16">
        <v>1.1204482E-2</v>
      </c>
      <c r="AN16">
        <v>5.6634304000000003E-2</v>
      </c>
      <c r="AO16">
        <v>9.0466250000000008E-3</v>
      </c>
      <c r="AP16">
        <v>3.0976966000000002E-2</v>
      </c>
      <c r="AQ16">
        <v>2.0559211000000001E-2</v>
      </c>
      <c r="AR16">
        <v>0</v>
      </c>
      <c r="AS16">
        <v>1.6447368E-2</v>
      </c>
      <c r="AT16">
        <v>0</v>
      </c>
      <c r="AU16">
        <v>5.1319343000000003E-2</v>
      </c>
      <c r="AV16">
        <v>5.7600837000000002E-2</v>
      </c>
      <c r="AW16">
        <v>0</v>
      </c>
      <c r="AX16">
        <v>0</v>
      </c>
      <c r="AY16">
        <v>0</v>
      </c>
      <c r="AZ16">
        <v>0</v>
      </c>
      <c r="BA16">
        <v>0.15128755399999999</v>
      </c>
      <c r="BB16">
        <v>3.1458321999999997E-2</v>
      </c>
      <c r="BC16">
        <v>0</v>
      </c>
      <c r="BD16">
        <v>0</v>
      </c>
      <c r="BE16">
        <v>4.0058878999999999E-2</v>
      </c>
      <c r="BF16">
        <v>0.10828729300000001</v>
      </c>
      <c r="BG16">
        <v>4.3678161E-2</v>
      </c>
      <c r="BH16">
        <v>6.5759636999999996E-2</v>
      </c>
      <c r="BI16">
        <v>6.9819820000000005E-2</v>
      </c>
      <c r="BJ16">
        <v>0.164859002</v>
      </c>
      <c r="BK16">
        <v>4.0904489000000002E-2</v>
      </c>
      <c r="BL16">
        <v>8.2391263000000006E-2</v>
      </c>
      <c r="BM16">
        <v>7.0378151E-2</v>
      </c>
      <c r="BN16">
        <v>6.6591421999999997E-2</v>
      </c>
      <c r="BO16">
        <v>8.1632652999999999E-2</v>
      </c>
      <c r="BP16">
        <v>3.4224599000000001E-2</v>
      </c>
      <c r="BQ16">
        <v>4.8941799000000001E-2</v>
      </c>
      <c r="BR16">
        <v>2.2457709999999999E-2</v>
      </c>
      <c r="BS16">
        <v>7.1088406000000007E-2</v>
      </c>
      <c r="BT16">
        <v>5.7618483999999998E-2</v>
      </c>
      <c r="BU16">
        <v>5.3827751E-2</v>
      </c>
      <c r="BV16">
        <v>6.7995311000000003E-2</v>
      </c>
      <c r="BW16">
        <v>6.1760840999999997E-2</v>
      </c>
      <c r="BX16">
        <v>4.0951122999999999E-2</v>
      </c>
      <c r="BY16">
        <v>6.3694267999999998E-2</v>
      </c>
      <c r="BZ16">
        <v>5.8029690000000002E-2</v>
      </c>
      <c r="CA16">
        <v>0</v>
      </c>
      <c r="CB16">
        <v>0</v>
      </c>
      <c r="CC16">
        <v>0</v>
      </c>
      <c r="CD16">
        <v>0</v>
      </c>
      <c r="CE16">
        <v>0</v>
      </c>
      <c r="CF16">
        <v>0</v>
      </c>
      <c r="CG16">
        <v>0</v>
      </c>
      <c r="CH16">
        <v>0</v>
      </c>
      <c r="CI16">
        <v>5.2273553E-2</v>
      </c>
      <c r="CJ16">
        <v>2.7499197999999999E-2</v>
      </c>
      <c r="CK16">
        <v>9.1973239999999998E-3</v>
      </c>
      <c r="CL16">
        <v>6.7708332999999996E-2</v>
      </c>
      <c r="CM16">
        <v>4.0185471E-2</v>
      </c>
      <c r="CN16">
        <v>6.3203463000000001E-2</v>
      </c>
      <c r="CO16">
        <v>3.7376049000000001E-2</v>
      </c>
      <c r="CP16">
        <v>0.15118790500000001</v>
      </c>
      <c r="CQ16">
        <v>0.132075472</v>
      </c>
      <c r="CR16">
        <v>0</v>
      </c>
      <c r="CS16">
        <v>3.7514484000000001E-2</v>
      </c>
      <c r="CT16">
        <v>3.5332464000000001E-2</v>
      </c>
      <c r="CU16">
        <v>5.4963650000000003E-2</v>
      </c>
      <c r="CV16">
        <v>0</v>
      </c>
      <c r="CW16">
        <v>8.0909169999999996E-3</v>
      </c>
      <c r="CX16">
        <v>5.9746529999999999E-2</v>
      </c>
      <c r="CY16">
        <v>1.1060835E-2</v>
      </c>
      <c r="CZ16">
        <v>5.1643191999999997E-2</v>
      </c>
      <c r="DA16">
        <v>3.0303030000000002E-2</v>
      </c>
      <c r="DB16">
        <v>1.5046296000000001E-2</v>
      </c>
      <c r="DC16">
        <v>4.0914561000000002E-2</v>
      </c>
      <c r="DD16">
        <v>1.8147086999999999E-2</v>
      </c>
      <c r="DE16">
        <v>4.0062844E-2</v>
      </c>
      <c r="DF16">
        <v>2.1990741000000001E-2</v>
      </c>
      <c r="DG16">
        <v>1.4943959999999999E-2</v>
      </c>
      <c r="DH16">
        <v>1.6344725000000001E-2</v>
      </c>
      <c r="DI16">
        <v>4.0322581000000003E-2</v>
      </c>
      <c r="DJ16">
        <v>0</v>
      </c>
      <c r="DK16">
        <v>0</v>
      </c>
      <c r="DL16">
        <v>0</v>
      </c>
      <c r="DM16">
        <v>0</v>
      </c>
      <c r="DN16">
        <v>2.5604551999999999E-2</v>
      </c>
      <c r="DO16">
        <v>3.8181186999999998E-2</v>
      </c>
      <c r="DP16">
        <v>1.1097411E-2</v>
      </c>
      <c r="DQ16">
        <v>4.3613707000000002E-2</v>
      </c>
      <c r="DR16">
        <v>3.6764710000000002E-3</v>
      </c>
      <c r="DS16">
        <v>3.3487297999999999E-2</v>
      </c>
      <c r="DT16">
        <v>4.1873669000000002E-2</v>
      </c>
      <c r="DU16">
        <v>1.7210145E-2</v>
      </c>
      <c r="DV16">
        <v>3.7407598E-2</v>
      </c>
      <c r="DW16">
        <v>0</v>
      </c>
      <c r="DX16">
        <v>0</v>
      </c>
      <c r="DY16">
        <v>0</v>
      </c>
      <c r="DZ16">
        <v>0</v>
      </c>
      <c r="EA16">
        <v>0</v>
      </c>
      <c r="EB16">
        <v>0</v>
      </c>
    </row>
    <row r="17" spans="1:132" x14ac:dyDescent="0.25">
      <c r="A17">
        <v>7</v>
      </c>
      <c r="B17">
        <v>0</v>
      </c>
      <c r="C17">
        <v>0</v>
      </c>
      <c r="D17">
        <v>0</v>
      </c>
      <c r="E17">
        <v>0</v>
      </c>
      <c r="F17">
        <v>0</v>
      </c>
      <c r="G17">
        <v>0</v>
      </c>
      <c r="H17">
        <v>0</v>
      </c>
      <c r="I17">
        <v>0</v>
      </c>
      <c r="J17">
        <v>0</v>
      </c>
      <c r="K17">
        <v>1.165501E-3</v>
      </c>
      <c r="L17">
        <v>9.478673E-3</v>
      </c>
      <c r="M17">
        <v>0</v>
      </c>
      <c r="N17">
        <v>0</v>
      </c>
      <c r="O17">
        <v>0</v>
      </c>
      <c r="P17">
        <v>0</v>
      </c>
      <c r="Q17">
        <v>0</v>
      </c>
      <c r="R17">
        <v>0</v>
      </c>
      <c r="S17">
        <v>0</v>
      </c>
      <c r="T17">
        <v>0</v>
      </c>
      <c r="U17">
        <v>0</v>
      </c>
      <c r="V17">
        <v>0</v>
      </c>
      <c r="W17">
        <v>0</v>
      </c>
      <c r="X17">
        <v>0</v>
      </c>
      <c r="Y17">
        <v>0</v>
      </c>
      <c r="Z17">
        <v>0</v>
      </c>
      <c r="AA17">
        <v>0</v>
      </c>
      <c r="AB17">
        <v>3.9772385E-2</v>
      </c>
      <c r="AC17">
        <v>0</v>
      </c>
      <c r="AD17">
        <v>0</v>
      </c>
      <c r="AE17">
        <v>0</v>
      </c>
      <c r="AF17">
        <v>0</v>
      </c>
      <c r="AG17">
        <v>0</v>
      </c>
      <c r="AH17">
        <v>0</v>
      </c>
      <c r="AI17">
        <v>0</v>
      </c>
      <c r="AJ17">
        <v>0</v>
      </c>
      <c r="AK17">
        <v>0</v>
      </c>
      <c r="AL17">
        <v>0</v>
      </c>
      <c r="AM17">
        <v>8.4033609999999998E-3</v>
      </c>
      <c r="AN17">
        <v>1.2944984E-2</v>
      </c>
      <c r="AO17">
        <v>0</v>
      </c>
      <c r="AP17">
        <v>3.4154090999999998E-2</v>
      </c>
      <c r="AQ17">
        <v>1.3157894999999999E-2</v>
      </c>
      <c r="AR17">
        <v>0</v>
      </c>
      <c r="AS17">
        <v>7.4013159999999998E-3</v>
      </c>
      <c r="AT17">
        <v>0</v>
      </c>
      <c r="AU17">
        <v>0</v>
      </c>
      <c r="AV17">
        <v>0</v>
      </c>
      <c r="AW17">
        <v>0</v>
      </c>
      <c r="AX17">
        <v>0</v>
      </c>
      <c r="AY17">
        <v>0</v>
      </c>
      <c r="AZ17">
        <v>0</v>
      </c>
      <c r="BA17">
        <v>0</v>
      </c>
      <c r="BB17">
        <v>0</v>
      </c>
      <c r="BC17">
        <v>0</v>
      </c>
      <c r="BD17">
        <v>0</v>
      </c>
      <c r="BE17">
        <v>1.9871726999999999E-2</v>
      </c>
      <c r="BF17">
        <v>2.7624309E-2</v>
      </c>
      <c r="BG17">
        <v>0</v>
      </c>
      <c r="BH17">
        <v>0</v>
      </c>
      <c r="BI17">
        <v>0</v>
      </c>
      <c r="BJ17">
        <v>0</v>
      </c>
      <c r="BK17">
        <v>2.1599730000000001E-2</v>
      </c>
      <c r="BL17">
        <v>4.0141789999999997E-2</v>
      </c>
      <c r="BM17">
        <v>2.1008402999999998E-2</v>
      </c>
      <c r="BN17">
        <v>2.3702032000000001E-2</v>
      </c>
      <c r="BO17">
        <v>9.6670249999999992E-3</v>
      </c>
      <c r="BP17">
        <v>2.0320856000000002E-2</v>
      </c>
      <c r="BQ17">
        <v>4.8941799000000001E-2</v>
      </c>
      <c r="BR17">
        <v>6.3192689999999998E-3</v>
      </c>
      <c r="BS17">
        <v>4.5285305999999997E-2</v>
      </c>
      <c r="BT17">
        <v>4.8785562999999997E-2</v>
      </c>
      <c r="BU17">
        <v>5.1435407000000002E-2</v>
      </c>
      <c r="BV17">
        <v>2.1101992999999999E-2</v>
      </c>
      <c r="BW17">
        <v>2.7595268999999999E-2</v>
      </c>
      <c r="BX17">
        <v>1.5852048000000001E-2</v>
      </c>
      <c r="BY17">
        <v>3.4394903999999997E-2</v>
      </c>
      <c r="BZ17">
        <v>1.8893387000000001E-2</v>
      </c>
      <c r="CA17">
        <v>0</v>
      </c>
      <c r="CB17">
        <v>0</v>
      </c>
      <c r="CC17">
        <v>0</v>
      </c>
      <c r="CD17">
        <v>0</v>
      </c>
      <c r="CE17">
        <v>0</v>
      </c>
      <c r="CF17">
        <v>0</v>
      </c>
      <c r="CG17">
        <v>0</v>
      </c>
      <c r="CH17">
        <v>0</v>
      </c>
      <c r="CI17">
        <v>0</v>
      </c>
      <c r="CJ17">
        <v>0</v>
      </c>
      <c r="CK17">
        <v>0</v>
      </c>
      <c r="CL17">
        <v>0</v>
      </c>
      <c r="CM17">
        <v>0</v>
      </c>
      <c r="CN17">
        <v>0</v>
      </c>
      <c r="CO17">
        <v>0</v>
      </c>
      <c r="CP17">
        <v>0</v>
      </c>
      <c r="CQ17">
        <v>0</v>
      </c>
      <c r="CR17">
        <v>0</v>
      </c>
      <c r="CS17">
        <v>0</v>
      </c>
      <c r="CT17">
        <v>1.1864407E-2</v>
      </c>
      <c r="CU17">
        <v>2.6385058999999999E-2</v>
      </c>
      <c r="CV17">
        <v>0</v>
      </c>
      <c r="CW17">
        <v>0</v>
      </c>
      <c r="CX17">
        <v>8.8513380000000003E-3</v>
      </c>
      <c r="CY17">
        <v>5.5304170000000001E-3</v>
      </c>
      <c r="CZ17">
        <v>1.8779343E-2</v>
      </c>
      <c r="DA17">
        <v>1.5151515000000001E-2</v>
      </c>
      <c r="DB17">
        <v>0</v>
      </c>
      <c r="DC17">
        <v>0</v>
      </c>
      <c r="DD17">
        <v>0</v>
      </c>
      <c r="DE17">
        <v>0</v>
      </c>
      <c r="DF17">
        <v>0</v>
      </c>
      <c r="DG17">
        <v>0</v>
      </c>
      <c r="DH17">
        <v>0</v>
      </c>
      <c r="DI17">
        <v>0</v>
      </c>
      <c r="DJ17">
        <v>0</v>
      </c>
      <c r="DK17">
        <v>0</v>
      </c>
      <c r="DL17">
        <v>0</v>
      </c>
      <c r="DM17">
        <v>0</v>
      </c>
      <c r="DN17">
        <v>0</v>
      </c>
      <c r="DO17">
        <v>0</v>
      </c>
      <c r="DP17">
        <v>0</v>
      </c>
      <c r="DQ17">
        <v>0</v>
      </c>
      <c r="DR17">
        <v>0</v>
      </c>
      <c r="DS17">
        <v>0</v>
      </c>
      <c r="DT17">
        <v>0</v>
      </c>
      <c r="DU17">
        <v>1.8115941999999999E-2</v>
      </c>
      <c r="DV17">
        <v>9.4894279999999994E-3</v>
      </c>
      <c r="DW17">
        <v>0</v>
      </c>
      <c r="DX17">
        <v>0</v>
      </c>
      <c r="DY17">
        <v>0</v>
      </c>
      <c r="DZ17">
        <v>0</v>
      </c>
      <c r="EA17">
        <v>0</v>
      </c>
      <c r="EB17">
        <v>0</v>
      </c>
    </row>
    <row r="18" spans="1:132" x14ac:dyDescent="0.25">
      <c r="A18">
        <v>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1.9976869000000001E-2</v>
      </c>
      <c r="BF18">
        <v>1.3259669E-2</v>
      </c>
      <c r="BG18">
        <v>0</v>
      </c>
      <c r="BH18">
        <v>0</v>
      </c>
      <c r="BI18">
        <v>0</v>
      </c>
      <c r="BJ18">
        <v>0</v>
      </c>
      <c r="BK18">
        <v>1.7077287E-2</v>
      </c>
      <c r="BL18">
        <v>3.3818739E-2</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5.9435640000000001E-3</v>
      </c>
      <c r="CY18">
        <v>2.9708853E-2</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row>
    <row r="19" spans="1:132" x14ac:dyDescent="0.25">
      <c r="A19">
        <v>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row>
    <row r="20" spans="1:132" x14ac:dyDescent="0.25">
      <c r="A20">
        <v>10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row>
    <row r="21" spans="1:132" x14ac:dyDescent="0.25">
      <c r="A21">
        <v>11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row>
    <row r="22" spans="1:132" x14ac:dyDescent="0.25">
      <c r="A22">
        <v>12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row>
    <row r="23" spans="1:132" x14ac:dyDescent="0.25">
      <c r="A23">
        <v>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row>
    <row r="24" spans="1:132" x14ac:dyDescent="0.25">
      <c r="A24">
        <v>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row>
    <row r="25" spans="1:132" x14ac:dyDescent="0.25">
      <c r="A25">
        <v>15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Key for studies dataset 1</vt:lpstr>
      <vt:lpstr>Intervention parameters</vt:lpstr>
      <vt:lpstr>All data for GLMMs</vt:lpstr>
      <vt:lpstr>Country_level_phi_estimates</vt:lpstr>
      <vt:lpstr>Human indoor times</vt:lpstr>
      <vt:lpstr>Human in bed times</vt:lpstr>
      <vt:lpstr>Mosquitoes indoors</vt:lpstr>
      <vt:lpstr>Bayes_MAP_phi_data</vt:lpstr>
      <vt:lpstr>Mosquitoes outdoors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2020-07-07T09:56:58Z</dcterms:modified>
</cp:coreProperties>
</file>