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xr:revisionPtr revIDLastSave="18" documentId="11_85BDA5697E6EEC7EA32F2D8C288A01AE814CC325" xr6:coauthVersionLast="47" xr6:coauthVersionMax="47" xr10:uidLastSave="{3B5BD269-72BC-4B73-B114-EF2AE7FA432A}"/>
  <bookViews>
    <workbookView xWindow="0" yWindow="0" windowWidth="0" windowHeight="0" firstSheet="2" activeTab="2" xr2:uid="{00000000-000D-0000-FFFF-FFFF00000000}"/>
  </bookViews>
  <sheets>
    <sheet name="Options" sheetId="1" r:id="rId1"/>
    <sheet name="Options_Examples" sheetId="2" r:id="rId2"/>
    <sheet name="Discounting_CBA_Example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3" l="1"/>
  <c r="L5" i="3"/>
  <c r="H3" i="2"/>
  <c r="L7" i="3"/>
  <c r="L6" i="3"/>
  <c r="L4" i="3"/>
  <c r="L3" i="3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2" i="2"/>
</calcChain>
</file>

<file path=xl/sharedStrings.xml><?xml version="1.0" encoding="utf-8"?>
<sst xmlns="http://schemas.openxmlformats.org/spreadsheetml/2006/main" count="402" uniqueCount="73">
  <si>
    <t>Metric</t>
  </si>
  <si>
    <t>VSL</t>
  </si>
  <si>
    <t>VOLY</t>
  </si>
  <si>
    <t>VALY</t>
  </si>
  <si>
    <t>Discounting</t>
  </si>
  <si>
    <t>Defining VSL value</t>
  </si>
  <si>
    <t>Adjustment</t>
  </si>
  <si>
    <t>Monetization</t>
  </si>
  <si>
    <t>Defining VOLY value</t>
  </si>
  <si>
    <t>Defining VALY value</t>
  </si>
  <si>
    <t>Type</t>
  </si>
  <si>
    <t>Discounting factor</t>
  </si>
  <si>
    <t>Application method</t>
  </si>
  <si>
    <t>Survey data on WTP</t>
  </si>
  <si>
    <t>Inflation</t>
  </si>
  <si>
    <t>VSL * number of prevented deaths</t>
  </si>
  <si>
    <t>Socioeconomic factors</t>
  </si>
  <si>
    <t>VOLY * total life years gained</t>
  </si>
  <si>
    <t>Averted DALYs * the economic value per DALY (GDP per capita)</t>
  </si>
  <si>
    <t>Equal</t>
  </si>
  <si>
    <t>Exponential PV=FV/(1+r)^t</t>
  </si>
  <si>
    <t>Direct (after monetization)</t>
  </si>
  <si>
    <t>Government guidelines or regulatory agencies</t>
  </si>
  <si>
    <t>Income elasticity of VSL</t>
  </si>
  <si>
    <t>VSL * change in mortality risk</t>
  </si>
  <si>
    <t>QALY weight</t>
  </si>
  <si>
    <t>VOLY * YLL</t>
  </si>
  <si>
    <t>VOLY adjusted to a disability weight</t>
  </si>
  <si>
    <t>Averted DALYs * the economic value per DALY (WTP estimate for one healthy life year)</t>
  </si>
  <si>
    <t>Differential</t>
  </si>
  <si>
    <t>Hyperbolic Harvey (1986) PV=FV/(1+t)^r</t>
  </si>
  <si>
    <t>Indirect (before monetization)</t>
  </si>
  <si>
    <t>International organizations</t>
  </si>
  <si>
    <t>Purchasing Power Parity (PPP)</t>
  </si>
  <si>
    <t>Disability weight</t>
  </si>
  <si>
    <t>Value of a Statistical Life Year (VSLY) [dividing the VSL by the average remaining life expectancy]</t>
  </si>
  <si>
    <t>Hyperbolic Mazur (1987) PV=FV/(1+rt)</t>
  </si>
  <si>
    <t>National/regional income levels comparison</t>
  </si>
  <si>
    <t>VSL / the remaining life expectancy</t>
  </si>
  <si>
    <t>Risk level</t>
  </si>
  <si>
    <t>Thresholds (e.g. GDP per capita)</t>
  </si>
  <si>
    <t>Adjusted from other country-specific estimates</t>
  </si>
  <si>
    <t>Other country-specific estimates</t>
  </si>
  <si>
    <t>monetization_factor_type</t>
  </si>
  <si>
    <t>monetization_factor_value</t>
  </si>
  <si>
    <t>monetization_factor_definition</t>
  </si>
  <si>
    <t>adjustment_type</t>
  </si>
  <si>
    <t>adjustment_value</t>
  </si>
  <si>
    <t>metric</t>
  </si>
  <si>
    <t>metric value</t>
  </si>
  <si>
    <t>monetization</t>
  </si>
  <si>
    <t>number of prevented deaths</t>
  </si>
  <si>
    <t>change in mortality risk</t>
  </si>
  <si>
    <t>total life years gained</t>
  </si>
  <si>
    <t>YLL</t>
  </si>
  <si>
    <t>averted DALY</t>
  </si>
  <si>
    <t>metric_type</t>
  </si>
  <si>
    <t>metric_value</t>
  </si>
  <si>
    <t>discount_rate_benefit</t>
  </si>
  <si>
    <t>period_benefit</t>
  </si>
  <si>
    <t>cost</t>
  </si>
  <si>
    <t>discount_rate_cost</t>
  </si>
  <si>
    <t>period_cost</t>
  </si>
  <si>
    <t>discount_factor</t>
  </si>
  <si>
    <t>CBA_method</t>
  </si>
  <si>
    <t>CBA_result</t>
  </si>
  <si>
    <t>WTP/DALY averted</t>
  </si>
  <si>
    <t>DALY averted</t>
  </si>
  <si>
    <t>exponential</t>
  </si>
  <si>
    <t>direct</t>
  </si>
  <si>
    <t>hyperbolic_harvey</t>
  </si>
  <si>
    <t>hyperbolic_mazur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</si>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</sst>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BFBFB"/>
        <bgColor rgb="FFFBFBFB"/>
      </patternFill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4" borderId="0" xfId="0" applyFont="1" applyFill="1"/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9"/>
  <sheetViews>
    <sheetView workbookViewId="0"/>
  </sheetViews>
  <sheetFormatPr defaultColWidth="12.5703125" defaultRowHeight="15.75" customHeight="1"/>
  <cols>
    <col min="2" max="2" width="35.28515625" customWidth="1"/>
    <col min="3" max="3" width="35.85546875" customWidth="1"/>
    <col min="4" max="4" width="29.5703125" customWidth="1"/>
    <col min="5" max="5" width="35.28515625" customWidth="1"/>
    <col min="6" max="6" width="25.140625" customWidth="1"/>
    <col min="7" max="7" width="25.28515625" customWidth="1"/>
    <col min="8" max="8" width="71.42578125" customWidth="1"/>
    <col min="9" max="9" width="21.85546875" customWidth="1"/>
    <col min="10" max="10" width="64.7109375" customWidth="1"/>
    <col min="12" max="12" width="47.42578125" customWidth="1"/>
    <col min="13" max="13" width="23.42578125" customWidth="1"/>
  </cols>
  <sheetData>
    <row r="1" spans="1:13">
      <c r="A1" s="1" t="s">
        <v>0</v>
      </c>
      <c r="B1" s="15" t="s">
        <v>1</v>
      </c>
      <c r="C1" s="17"/>
      <c r="D1" s="17"/>
      <c r="E1" s="15" t="s">
        <v>2</v>
      </c>
      <c r="F1" s="17"/>
      <c r="G1" s="17"/>
      <c r="H1" s="16" t="s">
        <v>3</v>
      </c>
      <c r="I1" s="17"/>
      <c r="J1" s="17"/>
      <c r="K1" s="15" t="s">
        <v>4</v>
      </c>
      <c r="L1" s="17"/>
      <c r="M1" s="17"/>
    </row>
    <row r="2" spans="1:13">
      <c r="B2" s="2" t="s">
        <v>5</v>
      </c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9</v>
      </c>
      <c r="I2" s="2" t="s">
        <v>6</v>
      </c>
      <c r="J2" s="2" t="s">
        <v>7</v>
      </c>
      <c r="K2" s="2" t="s">
        <v>10</v>
      </c>
      <c r="L2" s="3" t="s">
        <v>11</v>
      </c>
      <c r="M2" s="3" t="s">
        <v>12</v>
      </c>
    </row>
    <row r="3" spans="1:13">
      <c r="A3" s="4" t="s">
        <v>1</v>
      </c>
      <c r="B3" s="5" t="s">
        <v>13</v>
      </c>
      <c r="C3" s="5" t="s">
        <v>14</v>
      </c>
      <c r="D3" s="5" t="s">
        <v>15</v>
      </c>
      <c r="E3" s="5" t="s">
        <v>13</v>
      </c>
      <c r="F3" s="5" t="s">
        <v>16</v>
      </c>
      <c r="G3" s="5" t="s">
        <v>17</v>
      </c>
      <c r="H3" s="5" t="s">
        <v>13</v>
      </c>
      <c r="I3" s="5"/>
      <c r="J3" s="5" t="s">
        <v>18</v>
      </c>
      <c r="K3" s="4" t="s">
        <v>19</v>
      </c>
      <c r="L3" s="5" t="s">
        <v>20</v>
      </c>
      <c r="M3" s="5" t="s">
        <v>21</v>
      </c>
    </row>
    <row r="4" spans="1:13">
      <c r="A4" s="4" t="s">
        <v>2</v>
      </c>
      <c r="B4" s="6" t="s">
        <v>22</v>
      </c>
      <c r="C4" s="5" t="s">
        <v>23</v>
      </c>
      <c r="D4" s="5" t="s">
        <v>24</v>
      </c>
      <c r="E4" s="6" t="s">
        <v>22</v>
      </c>
      <c r="F4" s="5" t="s">
        <v>25</v>
      </c>
      <c r="G4" s="5" t="s">
        <v>26</v>
      </c>
      <c r="H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</row>
    <row r="5" spans="1:13">
      <c r="A5" s="4" t="s">
        <v>3</v>
      </c>
      <c r="B5" s="6" t="s">
        <v>32</v>
      </c>
      <c r="C5" s="5" t="s">
        <v>33</v>
      </c>
      <c r="E5" s="6" t="s">
        <v>32</v>
      </c>
      <c r="F5" s="4" t="s">
        <v>34</v>
      </c>
      <c r="H5" s="5" t="s">
        <v>35</v>
      </c>
      <c r="J5" s="5"/>
      <c r="L5" s="5" t="s">
        <v>36</v>
      </c>
    </row>
    <row r="6" spans="1:13">
      <c r="C6" s="5" t="s">
        <v>37</v>
      </c>
      <c r="E6" s="5" t="s">
        <v>38</v>
      </c>
      <c r="F6" s="4" t="s">
        <v>39</v>
      </c>
      <c r="H6" s="5" t="s">
        <v>40</v>
      </c>
      <c r="L6" s="5"/>
    </row>
    <row r="7" spans="1:13">
      <c r="C7" s="6" t="s">
        <v>41</v>
      </c>
      <c r="F7" s="5" t="s">
        <v>42</v>
      </c>
      <c r="L7" s="5"/>
    </row>
    <row r="8" spans="1:13">
      <c r="L8" s="5"/>
    </row>
    <row r="9" spans="1:13">
      <c r="L9" s="5"/>
    </row>
  </sheetData>
  <mergeCells count="4">
    <mergeCell ref="B1:D1"/>
    <mergeCell ref="E1:G1"/>
    <mergeCell ref="H1:J1"/>
    <mergeCell ref="K1:M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0"/>
  <sheetViews>
    <sheetView topLeftCell="A33" workbookViewId="0">
      <selection activeCell="H2" sqref="H2"/>
    </sheetView>
  </sheetViews>
  <sheetFormatPr defaultColWidth="12.5703125" defaultRowHeight="15.75" customHeight="1"/>
  <cols>
    <col min="1" max="1" width="21.140625" style="10" customWidth="1"/>
    <col min="2" max="2" width="22" style="11" customWidth="1"/>
    <col min="3" max="3" width="36.28515625" style="10" customWidth="1"/>
    <col min="4" max="4" width="35.140625" style="10" customWidth="1"/>
    <col min="5" max="5" width="16.140625" style="11" customWidth="1"/>
    <col min="6" max="6" width="30" style="10" customWidth="1"/>
    <col min="7" max="8" width="12.5703125" style="11"/>
    <col min="9" max="27" width="12.5703125" style="10"/>
  </cols>
  <sheetData>
    <row r="1" spans="1:8">
      <c r="A1" s="7" t="s">
        <v>43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9" t="s">
        <v>50</v>
      </c>
    </row>
    <row r="2" spans="1:8">
      <c r="A2" s="11" t="s">
        <v>1</v>
      </c>
      <c r="B2" s="11">
        <v>50</v>
      </c>
      <c r="C2" s="10" t="s">
        <v>13</v>
      </c>
      <c r="D2" s="10" t="s">
        <v>14</v>
      </c>
      <c r="E2" s="11">
        <v>0.2</v>
      </c>
      <c r="F2" s="10" t="s">
        <v>51</v>
      </c>
      <c r="G2" s="11">
        <v>6000</v>
      </c>
      <c r="H2" s="11">
        <f t="shared" ref="H2:H71" si="0">B2*E2*G2</f>
        <v>60000</v>
      </c>
    </row>
    <row r="3" spans="1:8">
      <c r="A3" s="11" t="s">
        <v>1</v>
      </c>
      <c r="B3" s="11">
        <v>50</v>
      </c>
      <c r="C3" s="10" t="s">
        <v>13</v>
      </c>
      <c r="D3" s="10" t="s">
        <v>14</v>
      </c>
      <c r="E3" s="11">
        <v>0.2</v>
      </c>
      <c r="F3" s="10" t="s">
        <v>52</v>
      </c>
      <c r="G3" s="11">
        <v>0.03</v>
      </c>
      <c r="H3" s="11">
        <f>B3*E3*G3</f>
        <v>0.3</v>
      </c>
    </row>
    <row r="4" spans="1:8">
      <c r="A4" s="11" t="s">
        <v>1</v>
      </c>
      <c r="B4" s="11">
        <v>50</v>
      </c>
      <c r="C4" s="10" t="s">
        <v>13</v>
      </c>
      <c r="D4" s="10" t="s">
        <v>23</v>
      </c>
      <c r="E4" s="11">
        <v>1.5</v>
      </c>
      <c r="F4" s="10" t="s">
        <v>51</v>
      </c>
      <c r="G4" s="11">
        <v>6000</v>
      </c>
      <c r="H4" s="11">
        <f t="shared" si="0"/>
        <v>450000</v>
      </c>
    </row>
    <row r="5" spans="1:8">
      <c r="A5" s="11" t="s">
        <v>1</v>
      </c>
      <c r="B5" s="11">
        <v>50</v>
      </c>
      <c r="C5" s="10" t="s">
        <v>13</v>
      </c>
      <c r="D5" s="10" t="s">
        <v>23</v>
      </c>
      <c r="E5" s="11">
        <v>1.5</v>
      </c>
      <c r="F5" s="10" t="s">
        <v>52</v>
      </c>
      <c r="G5" s="11">
        <v>0.03</v>
      </c>
      <c r="H5" s="11">
        <f t="shared" si="0"/>
        <v>2.25</v>
      </c>
    </row>
    <row r="6" spans="1:8">
      <c r="A6" s="11" t="s">
        <v>1</v>
      </c>
      <c r="B6" s="11">
        <v>50</v>
      </c>
      <c r="C6" s="10" t="s">
        <v>13</v>
      </c>
      <c r="D6" s="10" t="s">
        <v>33</v>
      </c>
      <c r="E6" s="11">
        <v>0.8</v>
      </c>
      <c r="F6" s="10" t="s">
        <v>51</v>
      </c>
      <c r="G6" s="11">
        <v>6000</v>
      </c>
      <c r="H6" s="11">
        <f t="shared" si="0"/>
        <v>240000</v>
      </c>
    </row>
    <row r="7" spans="1:8">
      <c r="A7" s="11" t="s">
        <v>1</v>
      </c>
      <c r="B7" s="11">
        <v>50</v>
      </c>
      <c r="C7" s="10" t="s">
        <v>13</v>
      </c>
      <c r="D7" s="10" t="s">
        <v>33</v>
      </c>
      <c r="E7" s="11">
        <v>0.8</v>
      </c>
      <c r="F7" s="10" t="s">
        <v>52</v>
      </c>
      <c r="G7" s="11">
        <v>0.03</v>
      </c>
      <c r="H7" s="11">
        <f t="shared" si="0"/>
        <v>1.2</v>
      </c>
    </row>
    <row r="8" spans="1:8">
      <c r="A8" s="11" t="s">
        <v>1</v>
      </c>
      <c r="B8" s="11">
        <v>50</v>
      </c>
      <c r="C8" s="10" t="s">
        <v>13</v>
      </c>
      <c r="D8" s="10" t="s">
        <v>37</v>
      </c>
      <c r="E8" s="11">
        <v>1.2</v>
      </c>
      <c r="F8" s="10" t="s">
        <v>51</v>
      </c>
      <c r="G8" s="11">
        <v>6000</v>
      </c>
      <c r="H8" s="11">
        <f t="shared" si="0"/>
        <v>360000</v>
      </c>
    </row>
    <row r="9" spans="1:8">
      <c r="A9" s="11" t="s">
        <v>1</v>
      </c>
      <c r="B9" s="11">
        <v>50</v>
      </c>
      <c r="C9" s="10" t="s">
        <v>13</v>
      </c>
      <c r="D9" s="10" t="s">
        <v>37</v>
      </c>
      <c r="E9" s="11">
        <v>1.2</v>
      </c>
      <c r="F9" s="10" t="s">
        <v>52</v>
      </c>
      <c r="G9" s="11">
        <v>0.03</v>
      </c>
      <c r="H9" s="11">
        <f t="shared" si="0"/>
        <v>1.7999999999999998</v>
      </c>
    </row>
    <row r="10" spans="1:8">
      <c r="A10" s="11" t="s">
        <v>1</v>
      </c>
      <c r="B10" s="11">
        <v>50</v>
      </c>
      <c r="C10" s="10" t="s">
        <v>13</v>
      </c>
      <c r="D10" s="10" t="s">
        <v>41</v>
      </c>
      <c r="E10" s="11">
        <v>1.1000000000000001</v>
      </c>
      <c r="F10" s="10" t="s">
        <v>51</v>
      </c>
      <c r="G10" s="11">
        <v>6000</v>
      </c>
      <c r="H10" s="11">
        <f t="shared" si="0"/>
        <v>330000.00000000006</v>
      </c>
    </row>
    <row r="11" spans="1:8">
      <c r="A11" s="11" t="s">
        <v>1</v>
      </c>
      <c r="B11" s="11">
        <v>50</v>
      </c>
      <c r="C11" s="10" t="s">
        <v>13</v>
      </c>
      <c r="D11" s="10" t="s">
        <v>41</v>
      </c>
      <c r="E11" s="11">
        <v>1.1000000000000001</v>
      </c>
      <c r="F11" s="10" t="s">
        <v>52</v>
      </c>
      <c r="G11" s="11">
        <v>0.03</v>
      </c>
      <c r="H11" s="11">
        <f t="shared" si="0"/>
        <v>1.6500000000000001</v>
      </c>
    </row>
    <row r="12" spans="1:8">
      <c r="A12" s="11" t="s">
        <v>1</v>
      </c>
      <c r="B12" s="11">
        <v>90</v>
      </c>
      <c r="C12" s="10" t="s">
        <v>22</v>
      </c>
      <c r="D12" s="10" t="s">
        <v>14</v>
      </c>
      <c r="E12" s="11">
        <v>0.2</v>
      </c>
      <c r="F12" s="10" t="s">
        <v>51</v>
      </c>
      <c r="G12" s="11">
        <v>6000</v>
      </c>
      <c r="H12" s="11">
        <f t="shared" si="0"/>
        <v>108000</v>
      </c>
    </row>
    <row r="13" spans="1:8">
      <c r="A13" s="11" t="s">
        <v>1</v>
      </c>
      <c r="B13" s="11">
        <v>90</v>
      </c>
      <c r="C13" s="10" t="s">
        <v>22</v>
      </c>
      <c r="D13" s="10" t="s">
        <v>14</v>
      </c>
      <c r="E13" s="11">
        <v>0.2</v>
      </c>
      <c r="F13" s="10" t="s">
        <v>52</v>
      </c>
      <c r="G13" s="11">
        <v>0.03</v>
      </c>
      <c r="H13" s="11">
        <f t="shared" si="0"/>
        <v>0.54</v>
      </c>
    </row>
    <row r="14" spans="1:8">
      <c r="A14" s="11" t="s">
        <v>1</v>
      </c>
      <c r="B14" s="11">
        <v>90</v>
      </c>
      <c r="C14" s="10" t="s">
        <v>22</v>
      </c>
      <c r="D14" s="10" t="s">
        <v>23</v>
      </c>
      <c r="E14" s="11">
        <v>1.5</v>
      </c>
      <c r="F14" s="10" t="s">
        <v>51</v>
      </c>
      <c r="G14" s="11">
        <v>6000</v>
      </c>
      <c r="H14" s="11">
        <f t="shared" si="0"/>
        <v>810000</v>
      </c>
    </row>
    <row r="15" spans="1:8">
      <c r="A15" s="11" t="s">
        <v>1</v>
      </c>
      <c r="B15" s="11">
        <v>90</v>
      </c>
      <c r="C15" s="10" t="s">
        <v>22</v>
      </c>
      <c r="D15" s="10" t="s">
        <v>23</v>
      </c>
      <c r="E15" s="11">
        <v>1.5</v>
      </c>
      <c r="F15" s="10" t="s">
        <v>52</v>
      </c>
      <c r="G15" s="11">
        <v>0.03</v>
      </c>
      <c r="H15" s="11">
        <f t="shared" si="0"/>
        <v>4.05</v>
      </c>
    </row>
    <row r="16" spans="1:8">
      <c r="A16" s="11" t="s">
        <v>1</v>
      </c>
      <c r="B16" s="11">
        <v>90</v>
      </c>
      <c r="C16" s="10" t="s">
        <v>22</v>
      </c>
      <c r="D16" s="10" t="s">
        <v>33</v>
      </c>
      <c r="E16" s="11">
        <v>0.8</v>
      </c>
      <c r="F16" s="10" t="s">
        <v>51</v>
      </c>
      <c r="G16" s="11">
        <v>6000</v>
      </c>
      <c r="H16" s="11">
        <f t="shared" si="0"/>
        <v>432000</v>
      </c>
    </row>
    <row r="17" spans="1:8">
      <c r="A17" s="11" t="s">
        <v>1</v>
      </c>
      <c r="B17" s="11">
        <v>90</v>
      </c>
      <c r="C17" s="10" t="s">
        <v>22</v>
      </c>
      <c r="D17" s="10" t="s">
        <v>33</v>
      </c>
      <c r="E17" s="11">
        <v>0.8</v>
      </c>
      <c r="F17" s="10" t="s">
        <v>52</v>
      </c>
      <c r="G17" s="11">
        <v>0.03</v>
      </c>
      <c r="H17" s="11">
        <f t="shared" si="0"/>
        <v>2.16</v>
      </c>
    </row>
    <row r="18" spans="1:8">
      <c r="A18" s="11" t="s">
        <v>1</v>
      </c>
      <c r="B18" s="11">
        <v>90</v>
      </c>
      <c r="C18" s="10" t="s">
        <v>22</v>
      </c>
      <c r="D18" s="10" t="s">
        <v>37</v>
      </c>
      <c r="E18" s="11">
        <v>1.2</v>
      </c>
      <c r="F18" s="10" t="s">
        <v>51</v>
      </c>
      <c r="G18" s="11">
        <v>6000</v>
      </c>
      <c r="H18" s="11">
        <f t="shared" si="0"/>
        <v>648000</v>
      </c>
    </row>
    <row r="19" spans="1:8">
      <c r="A19" s="11" t="s">
        <v>1</v>
      </c>
      <c r="B19" s="11">
        <v>90</v>
      </c>
      <c r="C19" s="10" t="s">
        <v>22</v>
      </c>
      <c r="D19" s="10" t="s">
        <v>37</v>
      </c>
      <c r="E19" s="11">
        <v>1.2</v>
      </c>
      <c r="F19" s="10" t="s">
        <v>52</v>
      </c>
      <c r="G19" s="11">
        <v>0.03</v>
      </c>
      <c r="H19" s="11">
        <f t="shared" si="0"/>
        <v>3.2399999999999998</v>
      </c>
    </row>
    <row r="20" spans="1:8">
      <c r="A20" s="11" t="s">
        <v>1</v>
      </c>
      <c r="B20" s="11">
        <v>90</v>
      </c>
      <c r="C20" s="10" t="s">
        <v>22</v>
      </c>
      <c r="D20" s="10" t="s">
        <v>41</v>
      </c>
      <c r="E20" s="11">
        <v>1.1000000000000001</v>
      </c>
      <c r="F20" s="10" t="s">
        <v>51</v>
      </c>
      <c r="G20" s="11">
        <v>6000</v>
      </c>
      <c r="H20" s="11">
        <f t="shared" si="0"/>
        <v>594000.00000000012</v>
      </c>
    </row>
    <row r="21" spans="1:8">
      <c r="A21" s="11" t="s">
        <v>1</v>
      </c>
      <c r="B21" s="11">
        <v>90</v>
      </c>
      <c r="C21" s="10" t="s">
        <v>22</v>
      </c>
      <c r="D21" s="10" t="s">
        <v>41</v>
      </c>
      <c r="E21" s="11">
        <v>1.1000000000000001</v>
      </c>
      <c r="F21" s="10" t="s">
        <v>52</v>
      </c>
      <c r="G21" s="11">
        <v>0.03</v>
      </c>
      <c r="H21" s="11">
        <f t="shared" si="0"/>
        <v>2.97</v>
      </c>
    </row>
    <row r="22" spans="1:8">
      <c r="A22" s="11" t="s">
        <v>1</v>
      </c>
      <c r="B22" s="11">
        <v>70</v>
      </c>
      <c r="C22" s="10" t="s">
        <v>32</v>
      </c>
      <c r="D22" s="10" t="s">
        <v>14</v>
      </c>
      <c r="E22" s="11">
        <v>0.2</v>
      </c>
      <c r="F22" s="10" t="s">
        <v>51</v>
      </c>
      <c r="G22" s="11">
        <v>6000</v>
      </c>
      <c r="H22" s="11">
        <f t="shared" si="0"/>
        <v>84000</v>
      </c>
    </row>
    <row r="23" spans="1:8">
      <c r="A23" s="11" t="s">
        <v>1</v>
      </c>
      <c r="B23" s="11">
        <v>70</v>
      </c>
      <c r="C23" s="10" t="s">
        <v>32</v>
      </c>
      <c r="D23" s="10" t="s">
        <v>14</v>
      </c>
      <c r="E23" s="11">
        <v>0.2</v>
      </c>
      <c r="F23" s="10" t="s">
        <v>52</v>
      </c>
      <c r="G23" s="11">
        <v>0.03</v>
      </c>
      <c r="H23" s="11">
        <f t="shared" si="0"/>
        <v>0.42</v>
      </c>
    </row>
    <row r="24" spans="1:8">
      <c r="A24" s="11" t="s">
        <v>1</v>
      </c>
      <c r="B24" s="11">
        <v>70</v>
      </c>
      <c r="C24" s="10" t="s">
        <v>32</v>
      </c>
      <c r="D24" s="10" t="s">
        <v>23</v>
      </c>
      <c r="E24" s="11">
        <v>1.4</v>
      </c>
      <c r="F24" s="10" t="s">
        <v>51</v>
      </c>
      <c r="G24" s="11">
        <v>6000</v>
      </c>
      <c r="H24" s="11">
        <f t="shared" si="0"/>
        <v>588000</v>
      </c>
    </row>
    <row r="25" spans="1:8">
      <c r="A25" s="11" t="s">
        <v>1</v>
      </c>
      <c r="B25" s="11">
        <v>70</v>
      </c>
      <c r="C25" s="10" t="s">
        <v>32</v>
      </c>
      <c r="D25" s="10" t="s">
        <v>23</v>
      </c>
      <c r="E25" s="11">
        <v>1.4</v>
      </c>
      <c r="F25" s="10" t="s">
        <v>52</v>
      </c>
      <c r="G25" s="11">
        <v>0.03</v>
      </c>
      <c r="H25" s="11">
        <f t="shared" si="0"/>
        <v>2.94</v>
      </c>
    </row>
    <row r="26" spans="1:8">
      <c r="A26" s="11" t="s">
        <v>1</v>
      </c>
      <c r="B26" s="11">
        <v>70</v>
      </c>
      <c r="C26" s="10" t="s">
        <v>32</v>
      </c>
      <c r="D26" s="10" t="s">
        <v>33</v>
      </c>
      <c r="E26" s="11">
        <v>0.85</v>
      </c>
      <c r="F26" s="10" t="s">
        <v>51</v>
      </c>
      <c r="G26" s="11">
        <v>6000</v>
      </c>
      <c r="H26" s="11">
        <f t="shared" si="0"/>
        <v>357000</v>
      </c>
    </row>
    <row r="27" spans="1:8">
      <c r="A27" s="11" t="s">
        <v>1</v>
      </c>
      <c r="B27" s="11">
        <v>70</v>
      </c>
      <c r="C27" s="10" t="s">
        <v>32</v>
      </c>
      <c r="D27" s="10" t="s">
        <v>33</v>
      </c>
      <c r="E27" s="11">
        <v>0.85</v>
      </c>
      <c r="F27" s="10" t="s">
        <v>52</v>
      </c>
      <c r="G27" s="11">
        <v>0.03</v>
      </c>
      <c r="H27" s="11">
        <f t="shared" si="0"/>
        <v>1.7849999999999999</v>
      </c>
    </row>
    <row r="28" spans="1:8">
      <c r="A28" s="11" t="s">
        <v>1</v>
      </c>
      <c r="B28" s="11">
        <v>70</v>
      </c>
      <c r="C28" s="10" t="s">
        <v>32</v>
      </c>
      <c r="D28" s="10" t="s">
        <v>37</v>
      </c>
      <c r="E28" s="11">
        <v>1.25</v>
      </c>
      <c r="F28" s="10" t="s">
        <v>51</v>
      </c>
      <c r="G28" s="11">
        <v>6000</v>
      </c>
      <c r="H28" s="11">
        <f t="shared" si="0"/>
        <v>525000</v>
      </c>
    </row>
    <row r="29" spans="1:8">
      <c r="A29" s="11" t="s">
        <v>1</v>
      </c>
      <c r="B29" s="11">
        <v>70</v>
      </c>
      <c r="C29" s="10" t="s">
        <v>32</v>
      </c>
      <c r="D29" s="10" t="s">
        <v>37</v>
      </c>
      <c r="E29" s="11">
        <v>1.25</v>
      </c>
      <c r="F29" s="10" t="s">
        <v>52</v>
      </c>
      <c r="G29" s="11">
        <v>0.03</v>
      </c>
      <c r="H29" s="11">
        <f t="shared" si="0"/>
        <v>2.625</v>
      </c>
    </row>
    <row r="30" spans="1:8">
      <c r="A30" s="11" t="s">
        <v>1</v>
      </c>
      <c r="B30" s="11">
        <v>70</v>
      </c>
      <c r="C30" s="10" t="s">
        <v>32</v>
      </c>
      <c r="D30" s="10" t="s">
        <v>41</v>
      </c>
      <c r="E30" s="11">
        <v>1.05</v>
      </c>
      <c r="F30" s="10" t="s">
        <v>51</v>
      </c>
      <c r="G30" s="11">
        <v>6000</v>
      </c>
      <c r="H30" s="11">
        <f t="shared" si="0"/>
        <v>441000</v>
      </c>
    </row>
    <row r="31" spans="1:8">
      <c r="A31" s="11" t="s">
        <v>1</v>
      </c>
      <c r="B31" s="11">
        <v>70</v>
      </c>
      <c r="C31" s="10" t="s">
        <v>32</v>
      </c>
      <c r="D31" s="10" t="s">
        <v>41</v>
      </c>
      <c r="E31" s="11">
        <v>1.05</v>
      </c>
      <c r="F31" s="10" t="s">
        <v>52</v>
      </c>
      <c r="G31" s="11">
        <v>0.03</v>
      </c>
      <c r="H31" s="11">
        <f t="shared" si="0"/>
        <v>2.2050000000000001</v>
      </c>
    </row>
    <row r="32" spans="1:8">
      <c r="A32" s="11" t="s">
        <v>2</v>
      </c>
      <c r="B32" s="11">
        <v>80</v>
      </c>
      <c r="C32" s="10" t="s">
        <v>13</v>
      </c>
      <c r="D32" s="12" t="s">
        <v>25</v>
      </c>
      <c r="E32" s="11">
        <v>0.8</v>
      </c>
      <c r="F32" s="12" t="s">
        <v>53</v>
      </c>
      <c r="G32" s="11">
        <v>15</v>
      </c>
      <c r="H32" s="11">
        <f t="shared" si="0"/>
        <v>960</v>
      </c>
    </row>
    <row r="33" spans="1:8">
      <c r="A33" s="11" t="s">
        <v>2</v>
      </c>
      <c r="B33" s="11">
        <v>80</v>
      </c>
      <c r="C33" s="10" t="s">
        <v>13</v>
      </c>
      <c r="D33" s="12" t="s">
        <v>25</v>
      </c>
      <c r="E33" s="11">
        <v>0.8</v>
      </c>
      <c r="F33" s="12" t="s">
        <v>54</v>
      </c>
      <c r="G33" s="11">
        <v>20</v>
      </c>
      <c r="H33" s="11">
        <f t="shared" si="0"/>
        <v>1280</v>
      </c>
    </row>
    <row r="34" spans="1:8">
      <c r="A34" s="11" t="s">
        <v>2</v>
      </c>
      <c r="B34" s="11">
        <v>80</v>
      </c>
      <c r="C34" s="10" t="s">
        <v>13</v>
      </c>
      <c r="D34" s="10" t="s">
        <v>34</v>
      </c>
      <c r="E34" s="11">
        <v>0.4</v>
      </c>
      <c r="F34" s="10" t="s">
        <v>53</v>
      </c>
      <c r="G34" s="11">
        <v>15</v>
      </c>
      <c r="H34" s="11">
        <f t="shared" si="0"/>
        <v>480</v>
      </c>
    </row>
    <row r="35" spans="1:8">
      <c r="A35" s="11" t="s">
        <v>2</v>
      </c>
      <c r="B35" s="11">
        <v>80</v>
      </c>
      <c r="C35" s="10" t="s">
        <v>13</v>
      </c>
      <c r="D35" s="10" t="s">
        <v>34</v>
      </c>
      <c r="E35" s="11">
        <v>0.4</v>
      </c>
      <c r="F35" s="10" t="s">
        <v>54</v>
      </c>
      <c r="G35" s="11">
        <v>20</v>
      </c>
      <c r="H35" s="11">
        <f t="shared" si="0"/>
        <v>640</v>
      </c>
    </row>
    <row r="36" spans="1:8">
      <c r="A36" s="11" t="s">
        <v>2</v>
      </c>
      <c r="B36" s="11">
        <v>80</v>
      </c>
      <c r="C36" s="10" t="s">
        <v>13</v>
      </c>
      <c r="D36" s="10" t="s">
        <v>39</v>
      </c>
      <c r="E36" s="11">
        <v>0.3</v>
      </c>
      <c r="F36" s="10" t="s">
        <v>53</v>
      </c>
      <c r="G36" s="11">
        <v>15</v>
      </c>
      <c r="H36" s="11">
        <f t="shared" si="0"/>
        <v>360</v>
      </c>
    </row>
    <row r="37" spans="1:8">
      <c r="A37" s="11" t="s">
        <v>2</v>
      </c>
      <c r="B37" s="11">
        <v>80</v>
      </c>
      <c r="C37" s="10" t="s">
        <v>13</v>
      </c>
      <c r="D37" s="10" t="s">
        <v>39</v>
      </c>
      <c r="E37" s="11">
        <v>0.3</v>
      </c>
      <c r="F37" s="10" t="s">
        <v>54</v>
      </c>
      <c r="G37" s="11">
        <v>20</v>
      </c>
      <c r="H37" s="11">
        <f t="shared" si="0"/>
        <v>480</v>
      </c>
    </row>
    <row r="38" spans="1:8">
      <c r="A38" s="11" t="s">
        <v>2</v>
      </c>
      <c r="B38" s="11">
        <v>80</v>
      </c>
      <c r="C38" s="10" t="s">
        <v>13</v>
      </c>
      <c r="D38" s="12" t="s">
        <v>42</v>
      </c>
      <c r="E38" s="11">
        <v>1.2</v>
      </c>
      <c r="F38" s="12" t="s">
        <v>53</v>
      </c>
      <c r="G38" s="11">
        <v>15</v>
      </c>
      <c r="H38" s="11">
        <f t="shared" si="0"/>
        <v>1440</v>
      </c>
    </row>
    <row r="39" spans="1:8">
      <c r="A39" s="11" t="s">
        <v>2</v>
      </c>
      <c r="B39" s="11">
        <v>80</v>
      </c>
      <c r="C39" s="10" t="s">
        <v>13</v>
      </c>
      <c r="D39" s="12" t="s">
        <v>42</v>
      </c>
      <c r="E39" s="11">
        <v>1.2</v>
      </c>
      <c r="F39" s="12" t="s">
        <v>54</v>
      </c>
      <c r="G39" s="11">
        <v>20</v>
      </c>
      <c r="H39" s="11">
        <f t="shared" si="0"/>
        <v>1920</v>
      </c>
    </row>
    <row r="40" spans="1:8">
      <c r="A40" s="11" t="s">
        <v>2</v>
      </c>
      <c r="B40" s="11">
        <v>80</v>
      </c>
      <c r="C40" s="10" t="s">
        <v>13</v>
      </c>
      <c r="D40" s="12" t="s">
        <v>16</v>
      </c>
      <c r="E40" s="11">
        <v>1.1000000000000001</v>
      </c>
      <c r="F40" s="12" t="s">
        <v>53</v>
      </c>
      <c r="G40" s="11">
        <v>15</v>
      </c>
      <c r="H40" s="11">
        <f t="shared" si="0"/>
        <v>1320</v>
      </c>
    </row>
    <row r="41" spans="1:8">
      <c r="A41" s="11" t="s">
        <v>2</v>
      </c>
      <c r="B41" s="11">
        <v>80</v>
      </c>
      <c r="C41" s="10" t="s">
        <v>13</v>
      </c>
      <c r="D41" s="12" t="s">
        <v>16</v>
      </c>
      <c r="E41" s="11">
        <v>1.1000000000000001</v>
      </c>
      <c r="F41" s="12" t="s">
        <v>54</v>
      </c>
      <c r="G41" s="11">
        <v>20</v>
      </c>
      <c r="H41" s="11">
        <f t="shared" si="0"/>
        <v>1760</v>
      </c>
    </row>
    <row r="42" spans="1:8">
      <c r="A42" s="11" t="s">
        <v>2</v>
      </c>
      <c r="B42" s="11">
        <v>90</v>
      </c>
      <c r="C42" s="10" t="s">
        <v>22</v>
      </c>
      <c r="D42" s="12" t="s">
        <v>25</v>
      </c>
      <c r="E42" s="11">
        <v>0.8</v>
      </c>
      <c r="F42" s="12" t="s">
        <v>53</v>
      </c>
      <c r="G42" s="11">
        <v>15</v>
      </c>
      <c r="H42" s="11">
        <f t="shared" si="0"/>
        <v>1080</v>
      </c>
    </row>
    <row r="43" spans="1:8">
      <c r="A43" s="11" t="s">
        <v>2</v>
      </c>
      <c r="B43" s="11">
        <v>90</v>
      </c>
      <c r="C43" s="10" t="s">
        <v>22</v>
      </c>
      <c r="D43" s="12" t="s">
        <v>25</v>
      </c>
      <c r="E43" s="11">
        <v>0.8</v>
      </c>
      <c r="F43" s="12" t="s">
        <v>54</v>
      </c>
      <c r="G43" s="11">
        <v>20</v>
      </c>
      <c r="H43" s="11">
        <f t="shared" si="0"/>
        <v>1440</v>
      </c>
    </row>
    <row r="44" spans="1:8">
      <c r="A44" s="11" t="s">
        <v>2</v>
      </c>
      <c r="B44" s="11">
        <v>90</v>
      </c>
      <c r="C44" s="10" t="s">
        <v>22</v>
      </c>
      <c r="D44" s="10" t="s">
        <v>34</v>
      </c>
      <c r="E44" s="11">
        <v>0.4</v>
      </c>
      <c r="F44" s="10" t="s">
        <v>53</v>
      </c>
      <c r="G44" s="11">
        <v>15</v>
      </c>
      <c r="H44" s="11">
        <f t="shared" si="0"/>
        <v>540</v>
      </c>
    </row>
    <row r="45" spans="1:8">
      <c r="A45" s="11" t="s">
        <v>2</v>
      </c>
      <c r="B45" s="11">
        <v>90</v>
      </c>
      <c r="C45" s="10" t="s">
        <v>22</v>
      </c>
      <c r="D45" s="10" t="s">
        <v>34</v>
      </c>
      <c r="E45" s="11">
        <v>0.4</v>
      </c>
      <c r="F45" s="10" t="s">
        <v>54</v>
      </c>
      <c r="G45" s="11">
        <v>20</v>
      </c>
      <c r="H45" s="11">
        <f t="shared" si="0"/>
        <v>720</v>
      </c>
    </row>
    <row r="46" spans="1:8">
      <c r="A46" s="11" t="s">
        <v>2</v>
      </c>
      <c r="B46" s="11">
        <v>90</v>
      </c>
      <c r="C46" s="10" t="s">
        <v>22</v>
      </c>
      <c r="D46" s="10" t="s">
        <v>39</v>
      </c>
      <c r="E46" s="11">
        <v>0.3</v>
      </c>
      <c r="F46" s="10" t="s">
        <v>53</v>
      </c>
      <c r="G46" s="11">
        <v>15</v>
      </c>
      <c r="H46" s="11">
        <f t="shared" si="0"/>
        <v>405</v>
      </c>
    </row>
    <row r="47" spans="1:8">
      <c r="A47" s="11" t="s">
        <v>2</v>
      </c>
      <c r="B47" s="11">
        <v>90</v>
      </c>
      <c r="C47" s="10" t="s">
        <v>22</v>
      </c>
      <c r="D47" s="10" t="s">
        <v>39</v>
      </c>
      <c r="E47" s="11">
        <v>0.3</v>
      </c>
      <c r="F47" s="10" t="s">
        <v>54</v>
      </c>
      <c r="G47" s="11">
        <v>20</v>
      </c>
      <c r="H47" s="11">
        <f t="shared" si="0"/>
        <v>540</v>
      </c>
    </row>
    <row r="48" spans="1:8">
      <c r="A48" s="11" t="s">
        <v>2</v>
      </c>
      <c r="B48" s="11">
        <v>90</v>
      </c>
      <c r="C48" s="10" t="s">
        <v>22</v>
      </c>
      <c r="D48" s="12" t="s">
        <v>42</v>
      </c>
      <c r="E48" s="11">
        <v>1.2</v>
      </c>
      <c r="F48" s="12" t="s">
        <v>53</v>
      </c>
      <c r="G48" s="11">
        <v>15</v>
      </c>
      <c r="H48" s="11">
        <f t="shared" si="0"/>
        <v>1620</v>
      </c>
    </row>
    <row r="49" spans="1:8">
      <c r="A49" s="11" t="s">
        <v>2</v>
      </c>
      <c r="B49" s="11">
        <v>90</v>
      </c>
      <c r="C49" s="10" t="s">
        <v>22</v>
      </c>
      <c r="D49" s="12" t="s">
        <v>42</v>
      </c>
      <c r="E49" s="11">
        <v>1.2</v>
      </c>
      <c r="F49" s="12" t="s">
        <v>54</v>
      </c>
      <c r="G49" s="11">
        <v>20</v>
      </c>
      <c r="H49" s="11">
        <f t="shared" si="0"/>
        <v>2160</v>
      </c>
    </row>
    <row r="50" spans="1:8">
      <c r="A50" s="11" t="s">
        <v>2</v>
      </c>
      <c r="B50" s="11">
        <v>90</v>
      </c>
      <c r="C50" s="10" t="s">
        <v>22</v>
      </c>
      <c r="D50" s="12" t="s">
        <v>16</v>
      </c>
      <c r="E50" s="11">
        <v>1.1000000000000001</v>
      </c>
      <c r="F50" s="12" t="s">
        <v>53</v>
      </c>
      <c r="G50" s="11">
        <v>15</v>
      </c>
      <c r="H50" s="11">
        <f t="shared" si="0"/>
        <v>1485.0000000000002</v>
      </c>
    </row>
    <row r="51" spans="1:8">
      <c r="A51" s="11" t="s">
        <v>2</v>
      </c>
      <c r="B51" s="11">
        <v>90</v>
      </c>
      <c r="C51" s="10" t="s">
        <v>22</v>
      </c>
      <c r="D51" s="12" t="s">
        <v>16</v>
      </c>
      <c r="E51" s="11">
        <v>1.1000000000000001</v>
      </c>
      <c r="F51" s="12" t="s">
        <v>54</v>
      </c>
      <c r="G51" s="11">
        <v>20</v>
      </c>
      <c r="H51" s="11">
        <f t="shared" si="0"/>
        <v>1980.0000000000002</v>
      </c>
    </row>
    <row r="52" spans="1:8">
      <c r="A52" s="11" t="s">
        <v>2</v>
      </c>
      <c r="B52" s="11">
        <v>85</v>
      </c>
      <c r="C52" s="10" t="s">
        <v>32</v>
      </c>
      <c r="D52" s="12" t="s">
        <v>25</v>
      </c>
      <c r="E52" s="11">
        <v>0.8</v>
      </c>
      <c r="F52" s="12" t="s">
        <v>53</v>
      </c>
      <c r="G52" s="11">
        <v>15</v>
      </c>
      <c r="H52" s="11">
        <f t="shared" si="0"/>
        <v>1020</v>
      </c>
    </row>
    <row r="53" spans="1:8">
      <c r="A53" s="11" t="s">
        <v>2</v>
      </c>
      <c r="B53" s="11">
        <v>85</v>
      </c>
      <c r="C53" s="10" t="s">
        <v>32</v>
      </c>
      <c r="D53" s="12" t="s">
        <v>25</v>
      </c>
      <c r="E53" s="11">
        <v>0.8</v>
      </c>
      <c r="F53" s="12" t="s">
        <v>54</v>
      </c>
      <c r="G53" s="11">
        <v>20</v>
      </c>
      <c r="H53" s="11">
        <f t="shared" si="0"/>
        <v>1360</v>
      </c>
    </row>
    <row r="54" spans="1:8">
      <c r="A54" s="11" t="s">
        <v>2</v>
      </c>
      <c r="B54" s="11">
        <v>85</v>
      </c>
      <c r="C54" s="10" t="s">
        <v>32</v>
      </c>
      <c r="D54" s="10" t="s">
        <v>34</v>
      </c>
      <c r="E54" s="11">
        <v>0.4</v>
      </c>
      <c r="F54" s="10" t="s">
        <v>53</v>
      </c>
      <c r="G54" s="11">
        <v>15</v>
      </c>
      <c r="H54" s="11">
        <f t="shared" si="0"/>
        <v>510</v>
      </c>
    </row>
    <row r="55" spans="1:8">
      <c r="A55" s="11" t="s">
        <v>2</v>
      </c>
      <c r="B55" s="11">
        <v>85</v>
      </c>
      <c r="C55" s="10" t="s">
        <v>32</v>
      </c>
      <c r="D55" s="10" t="s">
        <v>34</v>
      </c>
      <c r="E55" s="11">
        <v>0.4</v>
      </c>
      <c r="F55" s="10" t="s">
        <v>54</v>
      </c>
      <c r="G55" s="11">
        <v>20</v>
      </c>
      <c r="H55" s="11">
        <f t="shared" si="0"/>
        <v>680</v>
      </c>
    </row>
    <row r="56" spans="1:8">
      <c r="A56" s="11" t="s">
        <v>2</v>
      </c>
      <c r="B56" s="11">
        <v>85</v>
      </c>
      <c r="C56" s="10" t="s">
        <v>32</v>
      </c>
      <c r="D56" s="10" t="s">
        <v>39</v>
      </c>
      <c r="E56" s="11">
        <v>0.3</v>
      </c>
      <c r="F56" s="10" t="s">
        <v>53</v>
      </c>
      <c r="G56" s="11">
        <v>15</v>
      </c>
      <c r="H56" s="11">
        <f t="shared" si="0"/>
        <v>382.5</v>
      </c>
    </row>
    <row r="57" spans="1:8">
      <c r="A57" s="11" t="s">
        <v>2</v>
      </c>
      <c r="B57" s="11">
        <v>85</v>
      </c>
      <c r="C57" s="10" t="s">
        <v>32</v>
      </c>
      <c r="D57" s="10" t="s">
        <v>39</v>
      </c>
      <c r="E57" s="11">
        <v>0.3</v>
      </c>
      <c r="F57" s="10" t="s">
        <v>54</v>
      </c>
      <c r="G57" s="11">
        <v>20</v>
      </c>
      <c r="H57" s="11">
        <f t="shared" si="0"/>
        <v>510</v>
      </c>
    </row>
    <row r="58" spans="1:8">
      <c r="A58" s="11" t="s">
        <v>2</v>
      </c>
      <c r="B58" s="11">
        <v>85</v>
      </c>
      <c r="C58" s="10" t="s">
        <v>32</v>
      </c>
      <c r="D58" s="12" t="s">
        <v>42</v>
      </c>
      <c r="E58" s="11">
        <v>1.2</v>
      </c>
      <c r="F58" s="12" t="s">
        <v>53</v>
      </c>
      <c r="G58" s="11">
        <v>15</v>
      </c>
      <c r="H58" s="11">
        <f t="shared" si="0"/>
        <v>1530</v>
      </c>
    </row>
    <row r="59" spans="1:8">
      <c r="A59" s="11" t="s">
        <v>2</v>
      </c>
      <c r="B59" s="11">
        <v>85</v>
      </c>
      <c r="C59" s="10" t="s">
        <v>32</v>
      </c>
      <c r="D59" s="12" t="s">
        <v>42</v>
      </c>
      <c r="E59" s="11">
        <v>1.2</v>
      </c>
      <c r="F59" s="12" t="s">
        <v>54</v>
      </c>
      <c r="G59" s="11">
        <v>20</v>
      </c>
      <c r="H59" s="11">
        <f t="shared" si="0"/>
        <v>2040</v>
      </c>
    </row>
    <row r="60" spans="1:8">
      <c r="A60" s="11" t="s">
        <v>2</v>
      </c>
      <c r="B60" s="11">
        <v>85</v>
      </c>
      <c r="C60" s="10" t="s">
        <v>32</v>
      </c>
      <c r="D60" s="12" t="s">
        <v>16</v>
      </c>
      <c r="E60" s="11">
        <v>1.1000000000000001</v>
      </c>
      <c r="F60" s="12" t="s">
        <v>53</v>
      </c>
      <c r="G60" s="11">
        <v>15</v>
      </c>
      <c r="H60" s="11">
        <f t="shared" si="0"/>
        <v>1402.5000000000002</v>
      </c>
    </row>
    <row r="61" spans="1:8">
      <c r="A61" s="11" t="s">
        <v>2</v>
      </c>
      <c r="B61" s="11">
        <v>85</v>
      </c>
      <c r="C61" s="10" t="s">
        <v>32</v>
      </c>
      <c r="D61" s="12" t="s">
        <v>16</v>
      </c>
      <c r="E61" s="11">
        <v>1.1000000000000001</v>
      </c>
      <c r="F61" s="12" t="s">
        <v>54</v>
      </c>
      <c r="G61" s="11">
        <v>20</v>
      </c>
      <c r="H61" s="11">
        <f t="shared" si="0"/>
        <v>1870.0000000000002</v>
      </c>
    </row>
    <row r="62" spans="1:8">
      <c r="A62" s="11" t="s">
        <v>2</v>
      </c>
      <c r="B62" s="11">
        <v>80</v>
      </c>
      <c r="C62" s="12" t="s">
        <v>38</v>
      </c>
      <c r="D62" s="12" t="s">
        <v>25</v>
      </c>
      <c r="E62" s="11">
        <v>0.8</v>
      </c>
      <c r="F62" s="12" t="s">
        <v>53</v>
      </c>
      <c r="G62" s="11">
        <v>15</v>
      </c>
      <c r="H62" s="11">
        <f t="shared" si="0"/>
        <v>960</v>
      </c>
    </row>
    <row r="63" spans="1:8">
      <c r="A63" s="11" t="s">
        <v>2</v>
      </c>
      <c r="B63" s="11">
        <v>80</v>
      </c>
      <c r="C63" s="12" t="s">
        <v>38</v>
      </c>
      <c r="D63" s="12" t="s">
        <v>25</v>
      </c>
      <c r="E63" s="11">
        <v>0.8</v>
      </c>
      <c r="F63" s="12" t="s">
        <v>54</v>
      </c>
      <c r="G63" s="11">
        <v>20</v>
      </c>
      <c r="H63" s="11">
        <f t="shared" si="0"/>
        <v>1280</v>
      </c>
    </row>
    <row r="64" spans="1:8">
      <c r="A64" s="11" t="s">
        <v>2</v>
      </c>
      <c r="B64" s="11">
        <v>80</v>
      </c>
      <c r="C64" s="12" t="s">
        <v>38</v>
      </c>
      <c r="D64" s="10" t="s">
        <v>34</v>
      </c>
      <c r="E64" s="11">
        <v>0.4</v>
      </c>
      <c r="F64" s="10" t="s">
        <v>53</v>
      </c>
      <c r="G64" s="11">
        <v>15</v>
      </c>
      <c r="H64" s="11">
        <f t="shared" si="0"/>
        <v>480</v>
      </c>
    </row>
    <row r="65" spans="1:8">
      <c r="A65" s="11" t="s">
        <v>2</v>
      </c>
      <c r="B65" s="11">
        <v>80</v>
      </c>
      <c r="C65" s="12" t="s">
        <v>38</v>
      </c>
      <c r="D65" s="10" t="s">
        <v>34</v>
      </c>
      <c r="E65" s="11">
        <v>0.4</v>
      </c>
      <c r="F65" s="10" t="s">
        <v>54</v>
      </c>
      <c r="G65" s="11">
        <v>20</v>
      </c>
      <c r="H65" s="11">
        <f t="shared" si="0"/>
        <v>640</v>
      </c>
    </row>
    <row r="66" spans="1:8">
      <c r="A66" s="11" t="s">
        <v>2</v>
      </c>
      <c r="B66" s="11">
        <v>80</v>
      </c>
      <c r="C66" s="12" t="s">
        <v>38</v>
      </c>
      <c r="D66" s="10" t="s">
        <v>39</v>
      </c>
      <c r="E66" s="11">
        <v>0.3</v>
      </c>
      <c r="F66" s="10" t="s">
        <v>53</v>
      </c>
      <c r="G66" s="11">
        <v>15</v>
      </c>
      <c r="H66" s="11">
        <f t="shared" si="0"/>
        <v>360</v>
      </c>
    </row>
    <row r="67" spans="1:8">
      <c r="A67" s="11" t="s">
        <v>2</v>
      </c>
      <c r="B67" s="11">
        <v>80</v>
      </c>
      <c r="C67" s="12" t="s">
        <v>38</v>
      </c>
      <c r="D67" s="10" t="s">
        <v>39</v>
      </c>
      <c r="E67" s="11">
        <v>0.3</v>
      </c>
      <c r="F67" s="10" t="s">
        <v>54</v>
      </c>
      <c r="G67" s="11">
        <v>20</v>
      </c>
      <c r="H67" s="11">
        <f t="shared" si="0"/>
        <v>480</v>
      </c>
    </row>
    <row r="68" spans="1:8">
      <c r="A68" s="11" t="s">
        <v>2</v>
      </c>
      <c r="B68" s="11">
        <v>80</v>
      </c>
      <c r="C68" s="12" t="s">
        <v>38</v>
      </c>
      <c r="D68" s="12" t="s">
        <v>42</v>
      </c>
      <c r="E68" s="11">
        <v>1.2</v>
      </c>
      <c r="F68" s="12" t="s">
        <v>53</v>
      </c>
      <c r="G68" s="11">
        <v>15</v>
      </c>
      <c r="H68" s="11">
        <f t="shared" si="0"/>
        <v>1440</v>
      </c>
    </row>
    <row r="69" spans="1:8">
      <c r="A69" s="11" t="s">
        <v>2</v>
      </c>
      <c r="B69" s="11">
        <v>80</v>
      </c>
      <c r="C69" s="12" t="s">
        <v>38</v>
      </c>
      <c r="D69" s="12" t="s">
        <v>42</v>
      </c>
      <c r="E69" s="11">
        <v>1.2</v>
      </c>
      <c r="F69" s="12" t="s">
        <v>54</v>
      </c>
      <c r="G69" s="11">
        <v>20</v>
      </c>
      <c r="H69" s="11">
        <f t="shared" si="0"/>
        <v>1920</v>
      </c>
    </row>
    <row r="70" spans="1:8">
      <c r="A70" s="11" t="s">
        <v>2</v>
      </c>
      <c r="B70" s="11">
        <v>80</v>
      </c>
      <c r="C70" s="12" t="s">
        <v>38</v>
      </c>
      <c r="D70" s="12" t="s">
        <v>16</v>
      </c>
      <c r="E70" s="11">
        <v>1.1000000000000001</v>
      </c>
      <c r="F70" s="12" t="s">
        <v>53</v>
      </c>
      <c r="G70" s="11">
        <v>15</v>
      </c>
      <c r="H70" s="11">
        <f t="shared" si="0"/>
        <v>1320</v>
      </c>
    </row>
    <row r="71" spans="1:8">
      <c r="A71" s="11" t="s">
        <v>2</v>
      </c>
      <c r="B71" s="11">
        <v>80</v>
      </c>
      <c r="C71" s="12" t="s">
        <v>38</v>
      </c>
      <c r="D71" s="12" t="s">
        <v>16</v>
      </c>
      <c r="E71" s="11">
        <v>1.1000000000000001</v>
      </c>
      <c r="F71" s="12" t="s">
        <v>54</v>
      </c>
      <c r="G71" s="11">
        <v>20</v>
      </c>
      <c r="H71" s="11">
        <f t="shared" si="0"/>
        <v>1760</v>
      </c>
    </row>
    <row r="72" spans="1:8">
      <c r="A72" s="11" t="s">
        <v>3</v>
      </c>
      <c r="B72" s="11">
        <v>100</v>
      </c>
      <c r="C72" s="12" t="s">
        <v>13</v>
      </c>
      <c r="F72" s="12" t="s">
        <v>55</v>
      </c>
      <c r="G72" s="11">
        <v>8</v>
      </c>
      <c r="H72" s="11">
        <f t="shared" ref="H72:H79" si="1">B72*G72</f>
        <v>800</v>
      </c>
    </row>
    <row r="73" spans="1:8">
      <c r="A73" s="11" t="s">
        <v>3</v>
      </c>
      <c r="B73" s="11">
        <v>100</v>
      </c>
      <c r="C73" s="12" t="s">
        <v>13</v>
      </c>
      <c r="F73" s="12" t="s">
        <v>55</v>
      </c>
      <c r="G73" s="11">
        <v>8</v>
      </c>
      <c r="H73" s="11">
        <f t="shared" si="1"/>
        <v>800</v>
      </c>
    </row>
    <row r="74" spans="1:8">
      <c r="A74" s="11" t="s">
        <v>3</v>
      </c>
      <c r="B74" s="11">
        <v>100</v>
      </c>
      <c r="C74" s="12" t="s">
        <v>27</v>
      </c>
      <c r="F74" s="12" t="s">
        <v>55</v>
      </c>
      <c r="G74" s="11">
        <v>8</v>
      </c>
      <c r="H74" s="11">
        <f t="shared" si="1"/>
        <v>800</v>
      </c>
    </row>
    <row r="75" spans="1:8">
      <c r="A75" s="11" t="s">
        <v>3</v>
      </c>
      <c r="B75" s="11">
        <v>100</v>
      </c>
      <c r="C75" s="12" t="s">
        <v>27</v>
      </c>
      <c r="F75" s="12" t="s">
        <v>55</v>
      </c>
      <c r="G75" s="11">
        <v>8</v>
      </c>
      <c r="H75" s="11">
        <f t="shared" si="1"/>
        <v>800</v>
      </c>
    </row>
    <row r="76" spans="1:8">
      <c r="A76" s="11" t="s">
        <v>3</v>
      </c>
      <c r="B76" s="11">
        <v>80</v>
      </c>
      <c r="C76" s="13" t="s">
        <v>35</v>
      </c>
      <c r="F76" s="12" t="s">
        <v>55</v>
      </c>
      <c r="G76" s="11">
        <v>8</v>
      </c>
      <c r="H76" s="11">
        <f t="shared" si="1"/>
        <v>640</v>
      </c>
    </row>
    <row r="77" spans="1:8">
      <c r="A77" s="11" t="s">
        <v>3</v>
      </c>
      <c r="B77" s="11">
        <v>80</v>
      </c>
      <c r="C77" s="13" t="s">
        <v>35</v>
      </c>
      <c r="F77" s="12" t="s">
        <v>55</v>
      </c>
      <c r="G77" s="11">
        <v>8</v>
      </c>
      <c r="H77" s="11">
        <f t="shared" si="1"/>
        <v>640</v>
      </c>
    </row>
    <row r="78" spans="1:8">
      <c r="A78" s="11" t="s">
        <v>3</v>
      </c>
      <c r="B78" s="11">
        <v>100</v>
      </c>
      <c r="C78" s="12" t="s">
        <v>40</v>
      </c>
      <c r="F78" s="12" t="s">
        <v>55</v>
      </c>
      <c r="G78" s="11">
        <v>8</v>
      </c>
      <c r="H78" s="11">
        <f t="shared" si="1"/>
        <v>800</v>
      </c>
    </row>
    <row r="79" spans="1:8">
      <c r="A79" s="11" t="s">
        <v>3</v>
      </c>
      <c r="B79" s="11">
        <v>100</v>
      </c>
      <c r="C79" s="12" t="s">
        <v>40</v>
      </c>
      <c r="F79" s="12" t="s">
        <v>55</v>
      </c>
      <c r="G79" s="11">
        <v>8</v>
      </c>
      <c r="H79" s="11">
        <f t="shared" si="1"/>
        <v>800</v>
      </c>
    </row>
    <row r="80" spans="1:8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7"/>
  <sheetViews>
    <sheetView tabSelected="1" workbookViewId="0">
      <selection activeCell="L2" sqref="L2"/>
    </sheetView>
  </sheetViews>
  <sheetFormatPr defaultColWidth="12.5703125" defaultRowHeight="15.75" customHeight="1"/>
  <cols>
    <col min="1" max="1" width="21.42578125" customWidth="1"/>
    <col min="2" max="2" width="22.42578125" customWidth="1"/>
    <col min="3" max="3" width="14.5703125" customWidth="1"/>
    <col min="4" max="4" width="16.7109375" customWidth="1"/>
    <col min="5" max="5" width="18.42578125" customWidth="1"/>
    <col min="8" max="8" width="18.42578125" customWidth="1"/>
    <col min="9" max="9" width="14.7109375" customWidth="1"/>
    <col min="10" max="10" width="15.85546875" customWidth="1"/>
    <col min="11" max="12" width="15.140625" customWidth="1"/>
  </cols>
  <sheetData>
    <row r="1" spans="1:12">
      <c r="A1" s="7" t="s">
        <v>43</v>
      </c>
      <c r="B1" s="8" t="s">
        <v>44</v>
      </c>
      <c r="C1" s="8" t="s">
        <v>56</v>
      </c>
      <c r="D1" s="8" t="s">
        <v>57</v>
      </c>
      <c r="E1" s="8" t="s">
        <v>58</v>
      </c>
      <c r="F1" s="8" t="s">
        <v>59</v>
      </c>
      <c r="G1" s="8" t="s">
        <v>60</v>
      </c>
      <c r="H1" s="8" t="s">
        <v>61</v>
      </c>
      <c r="I1" s="8" t="s">
        <v>62</v>
      </c>
      <c r="J1" s="8" t="s">
        <v>63</v>
      </c>
      <c r="K1" s="8" t="s">
        <v>64</v>
      </c>
      <c r="L1" s="9" t="s">
        <v>65</v>
      </c>
    </row>
    <row r="2" spans="1:12">
      <c r="A2" s="10" t="s">
        <v>66</v>
      </c>
      <c r="B2" s="10">
        <v>50</v>
      </c>
      <c r="C2" s="10" t="s">
        <v>67</v>
      </c>
      <c r="D2" s="10">
        <v>20</v>
      </c>
      <c r="E2" s="10">
        <v>2.5000000000000001E-2</v>
      </c>
      <c r="F2" s="10">
        <v>5</v>
      </c>
      <c r="G2" s="10">
        <v>100</v>
      </c>
      <c r="H2" s="10">
        <v>0.03</v>
      </c>
      <c r="I2" s="10">
        <v>5</v>
      </c>
      <c r="J2" s="10" t="s">
        <v>68</v>
      </c>
      <c r="K2" s="10" t="s">
        <v>69</v>
      </c>
      <c r="L2" s="14">
        <f>((B2*D2)/((1+H2)^F2))-(G2/((1+H2)^I2))</f>
        <v>776.3479059457477</v>
      </c>
    </row>
    <row r="3" spans="1:12">
      <c r="A3" s="10" t="s">
        <v>66</v>
      </c>
      <c r="B3" s="10">
        <v>50</v>
      </c>
      <c r="C3" s="10" t="s">
        <v>67</v>
      </c>
      <c r="D3" s="10">
        <v>20</v>
      </c>
      <c r="E3" s="10">
        <v>2.5000000000000001E-2</v>
      </c>
      <c r="F3" s="10">
        <v>5</v>
      </c>
      <c r="G3" s="10">
        <v>100</v>
      </c>
      <c r="H3" s="10">
        <v>0.03</v>
      </c>
      <c r="I3" s="10">
        <v>5</v>
      </c>
      <c r="J3" s="10" t="s">
        <v>70</v>
      </c>
      <c r="K3" s="10" t="s">
        <v>69</v>
      </c>
      <c r="L3" s="14">
        <f>((B3*D3)/((1+F3)^H3))-(G3/((1+I3)^H3))</f>
        <v>852.89972018266542</v>
      </c>
    </row>
    <row r="4" spans="1:12">
      <c r="A4" s="10" t="s">
        <v>66</v>
      </c>
      <c r="B4" s="10">
        <v>50</v>
      </c>
      <c r="C4" s="10" t="s">
        <v>67</v>
      </c>
      <c r="D4" s="10">
        <v>20</v>
      </c>
      <c r="E4" s="10">
        <v>2.5000000000000001E-2</v>
      </c>
      <c r="F4" s="10">
        <v>5</v>
      </c>
      <c r="G4" s="10">
        <v>100</v>
      </c>
      <c r="H4" s="10">
        <v>0.03</v>
      </c>
      <c r="I4" s="10">
        <v>5</v>
      </c>
      <c r="J4" s="10" t="s">
        <v>71</v>
      </c>
      <c r="K4" s="10" t="s">
        <v>69</v>
      </c>
      <c r="L4" s="14">
        <f>((B4*D4)/(1+(H4*F4))-(G4/(1+(H4*I4))))</f>
        <v>782.60869565217399</v>
      </c>
    </row>
    <row r="5" spans="1:12">
      <c r="A5" s="10" t="s">
        <v>66</v>
      </c>
      <c r="B5" s="10">
        <v>50</v>
      </c>
      <c r="C5" s="10" t="s">
        <v>67</v>
      </c>
      <c r="D5" s="10">
        <v>20</v>
      </c>
      <c r="E5" s="10">
        <v>2.5000000000000001E-2</v>
      </c>
      <c r="F5" s="10">
        <v>5</v>
      </c>
      <c r="G5" s="10">
        <v>100</v>
      </c>
      <c r="H5" s="10">
        <v>0.03</v>
      </c>
      <c r="I5" s="10">
        <v>5</v>
      </c>
      <c r="J5" s="10" t="s">
        <v>68</v>
      </c>
      <c r="K5" s="10" t="s">
        <v>72</v>
      </c>
      <c r="L5" s="14">
        <f>(B5*(D5/((1+E5)^F5))-(G5/((1+H5)^I5)))</f>
        <v>797.5934091711008</v>
      </c>
    </row>
    <row r="6" spans="1:12">
      <c r="A6" s="10" t="s">
        <v>66</v>
      </c>
      <c r="B6" s="10">
        <v>50</v>
      </c>
      <c r="C6" s="10" t="s">
        <v>67</v>
      </c>
      <c r="D6" s="10">
        <v>20</v>
      </c>
      <c r="E6" s="10">
        <v>2.5000000000000001E-2</v>
      </c>
      <c r="F6" s="10">
        <v>5</v>
      </c>
      <c r="G6" s="10">
        <v>100</v>
      </c>
      <c r="H6" s="10">
        <v>0.03</v>
      </c>
      <c r="I6" s="10">
        <v>5</v>
      </c>
      <c r="J6" s="10" t="s">
        <v>70</v>
      </c>
      <c r="K6" s="10" t="s">
        <v>72</v>
      </c>
      <c r="L6" s="14">
        <f>(B6*(D6/((1+F6)^E6))-(G6/((1+I6)^H6)))</f>
        <v>861.42781471228284</v>
      </c>
    </row>
    <row r="7" spans="1:12">
      <c r="A7" s="10" t="s">
        <v>66</v>
      </c>
      <c r="B7" s="10">
        <v>50</v>
      </c>
      <c r="C7" s="10" t="s">
        <v>67</v>
      </c>
      <c r="D7" s="10">
        <v>20</v>
      </c>
      <c r="E7" s="10">
        <v>2.5000000000000001E-2</v>
      </c>
      <c r="F7" s="10">
        <v>5</v>
      </c>
      <c r="G7" s="10">
        <v>100</v>
      </c>
      <c r="H7" s="10">
        <v>0.03</v>
      </c>
      <c r="I7" s="10">
        <v>5</v>
      </c>
      <c r="J7" s="10" t="s">
        <v>71</v>
      </c>
      <c r="K7" s="10" t="s">
        <v>72</v>
      </c>
      <c r="L7" s="14">
        <f>(B7*(D7/(1+(E7*F7)))-(G7/(1+(H7*I7))))</f>
        <v>801.93236714975842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dbfca1-dd01-4d52-8f98-93a5c3799392" xsi:nil="true"/>
    <lcf76f155ced4ddcb4097134ff3c332f xmlns="4b2b28ff-f4ea-4551-b235-aba634bc285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0E46FD14A52C488E236DC6506A91D9" ma:contentTypeVersion="14" ma:contentTypeDescription="Create a new document." ma:contentTypeScope="" ma:versionID="8a09afc9107150f8600e25f081f782cc">
  <xsd:schema xmlns:xsd="http://www.w3.org/2001/XMLSchema" xmlns:xs="http://www.w3.org/2001/XMLSchema" xmlns:p="http://schemas.microsoft.com/office/2006/metadata/properties" xmlns:ns2="4b2b28ff-f4ea-4551-b235-aba634bc2857" xmlns:ns3="3cdbfca1-dd01-4d52-8f98-93a5c3799392" targetNamespace="http://schemas.microsoft.com/office/2006/metadata/properties" ma:root="true" ma:fieldsID="d5623782a725fa111292dab37a34af3e" ns2:_="" ns3:_="">
    <xsd:import namespace="4b2b28ff-f4ea-4551-b235-aba634bc2857"/>
    <xsd:import namespace="3cdbfca1-dd01-4d52-8f98-93a5c37993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b28ff-f4ea-4551-b235-aba634bc28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b9bb814-139f-4039-9463-697760f06a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dbfca1-dd01-4d52-8f98-93a5c3799392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1eed237-2524-49d9-b60a-c0e77b0a55e6}" ma:internalName="TaxCatchAll" ma:showField="CatchAllData" ma:web="3cdbfca1-dd01-4d52-8f98-93a5c37993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76F738-053D-45E2-894E-03723C4CD0D7}"/>
</file>

<file path=customXml/itemProps2.xml><?xml version="1.0" encoding="utf-8"?>
<ds:datastoreItem xmlns:ds="http://schemas.openxmlformats.org/officeDocument/2006/customXml" ds:itemID="{9F5D599A-84A3-442C-9B92-96FC58516EB3}"/>
</file>

<file path=customXml/itemProps3.xml><?xml version="1.0" encoding="utf-8"?>
<ds:datastoreItem xmlns:ds="http://schemas.openxmlformats.org/officeDocument/2006/customXml" ds:itemID="{38CE47C9-0071-47A3-BF0D-2BF934F299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Alberto Castro</cp:lastModifiedBy>
  <cp:revision/>
  <dcterms:created xsi:type="dcterms:W3CDTF">2024-12-19T14:10:02Z</dcterms:created>
  <dcterms:modified xsi:type="dcterms:W3CDTF">2025-01-08T14:21:33Z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0x0101009D0E46FD14A52C488E236DC6506A91D9</vt:lpwstr>
  </property>
  <property fmtid="{D5CDD505-2E9C-101B-9397-08002B2CF9AE}" pid="3" name="MediaServiceImageTags">
    <vt:lpwstr/>
  </property>
</Properties>
</file>