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083974D1-93CD-4CE9-B991-445AA43E0ADE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L20" i="1"/>
  <c r="P8" i="1" l="1"/>
  <c r="P10" i="1"/>
  <c r="P7" i="1"/>
  <c r="P11" i="1"/>
  <c r="P12" i="1"/>
  <c r="P9" i="1"/>
  <c r="O21" i="1"/>
  <c r="N21" i="1" s="1"/>
  <c r="O20" i="1"/>
  <c r="N20" i="1" s="1"/>
  <c r="O19" i="1"/>
  <c r="N19" i="1" s="1"/>
  <c r="O18" i="1"/>
  <c r="N18" i="1" s="1"/>
  <c r="O17" i="1"/>
  <c r="N17" i="1" s="1"/>
  <c r="O16" i="1"/>
  <c r="N16" i="1" s="1"/>
  <c r="O15" i="1"/>
  <c r="N15" i="1" s="1"/>
  <c r="O14" i="1"/>
  <c r="N14" i="1" s="1"/>
  <c r="O13" i="1"/>
  <c r="N13" i="1" s="1"/>
  <c r="O12" i="1"/>
  <c r="N12" i="1" s="1"/>
  <c r="O11" i="1"/>
  <c r="N11" i="1" s="1"/>
  <c r="O10" i="1"/>
  <c r="N10" i="1" s="1"/>
  <c r="O9" i="1"/>
  <c r="N9" i="1" s="1"/>
  <c r="O8" i="1"/>
  <c r="N8" i="1" s="1"/>
  <c r="O7" i="1"/>
  <c r="N7" i="1" s="1"/>
  <c r="O6" i="1"/>
  <c r="N6" i="1" s="1"/>
  <c r="C6" i="1" l="1"/>
  <c r="G6" i="1" l="1"/>
  <c r="H6" i="1"/>
  <c r="F6" i="1"/>
  <c r="C8" i="1" l="1"/>
  <c r="C9" i="1"/>
  <c r="C10" i="1"/>
  <c r="C11" i="1"/>
  <c r="C12" i="1"/>
  <c r="C13" i="1"/>
  <c r="P13" i="1" s="1"/>
  <c r="C14" i="1"/>
  <c r="P14" i="1" s="1"/>
  <c r="C15" i="1"/>
  <c r="P15" i="1" s="1"/>
  <c r="C16" i="1"/>
  <c r="P16" i="1" s="1"/>
  <c r="C17" i="1"/>
  <c r="P17" i="1" s="1"/>
  <c r="C18" i="1"/>
  <c r="P18" i="1" s="1"/>
  <c r="C19" i="1"/>
  <c r="P19" i="1" s="1"/>
  <c r="C20" i="1"/>
  <c r="P20" i="1" s="1"/>
  <c r="C21" i="1"/>
  <c r="P21" i="1" s="1"/>
  <c r="C7" i="1"/>
  <c r="H21" i="1" l="1"/>
  <c r="G21" i="1"/>
  <c r="F21" i="1"/>
  <c r="G20" i="1"/>
  <c r="F20" i="1"/>
  <c r="H20" i="1"/>
  <c r="G19" i="1"/>
  <c r="H19" i="1"/>
  <c r="F19" i="1"/>
  <c r="G18" i="1"/>
  <c r="H18" i="1"/>
  <c r="F18" i="1"/>
  <c r="G17" i="1"/>
  <c r="H17" i="1"/>
  <c r="F17" i="1"/>
  <c r="G16" i="1"/>
  <c r="H16" i="1"/>
  <c r="F16" i="1"/>
  <c r="G15" i="1"/>
  <c r="F15" i="1"/>
  <c r="H15" i="1"/>
  <c r="G14" i="1"/>
  <c r="H14" i="1"/>
  <c r="F14" i="1"/>
  <c r="G13" i="1"/>
  <c r="F13" i="1"/>
  <c r="H13" i="1"/>
  <c r="G12" i="1"/>
  <c r="H12" i="1"/>
  <c r="F12" i="1"/>
  <c r="G11" i="1"/>
  <c r="H11" i="1"/>
  <c r="F11" i="1"/>
  <c r="G10" i="1"/>
  <c r="H10" i="1"/>
  <c r="F10" i="1"/>
  <c r="G9" i="1"/>
  <c r="H9" i="1"/>
  <c r="F9" i="1"/>
  <c r="G8" i="1"/>
  <c r="H8" i="1"/>
  <c r="F8" i="1"/>
  <c r="G7" i="1"/>
  <c r="H7" i="1"/>
  <c r="F7" i="1"/>
</calcChain>
</file>

<file path=xl/sharedStrings.xml><?xml version="1.0" encoding="utf-8"?>
<sst xmlns="http://schemas.openxmlformats.org/spreadsheetml/2006/main" count="19" uniqueCount="19">
  <si>
    <t>h in m</t>
  </si>
  <si>
    <t>v in m/s</t>
  </si>
  <si>
    <t>Quellen Formel: Formelsammlung bis zum Abitur / 2003 paetec</t>
  </si>
  <si>
    <t>P in kW</t>
  </si>
  <si>
    <t>Volumenstrom in m^3/s</t>
  </si>
  <si>
    <t>Beschleunigung g [m/s^2]:</t>
  </si>
  <si>
    <r>
      <t xml:space="preserve">Wirkungsgrad Turbine </t>
    </r>
    <r>
      <rPr>
        <sz val="11"/>
        <color theme="1"/>
        <rFont val="Calibri"/>
        <family val="2"/>
      </rPr>
      <t>η:</t>
    </r>
  </si>
  <si>
    <r>
      <t xml:space="preserve">Reibungskoefizient </t>
    </r>
    <r>
      <rPr>
        <sz val="11"/>
        <color theme="1"/>
        <rFont val="Calibri"/>
        <family val="2"/>
      </rPr>
      <t>µ:</t>
    </r>
  </si>
  <si>
    <t>P kin in kW</t>
  </si>
  <si>
    <t>P pot in kW</t>
  </si>
  <si>
    <r>
      <t>Ppot*</t>
    </r>
    <r>
      <rPr>
        <sz val="11"/>
        <color theme="1"/>
        <rFont val="Calibri"/>
        <family val="2"/>
      </rPr>
      <t>η*µ</t>
    </r>
  </si>
  <si>
    <r>
      <t>V*</t>
    </r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scheme val="minor"/>
      </rPr>
      <t>*g*h</t>
    </r>
  </si>
  <si>
    <r>
      <t xml:space="preserve">Dichte </t>
    </r>
    <r>
      <rPr>
        <sz val="11"/>
        <color theme="1"/>
        <rFont val="Calibri"/>
        <family val="2"/>
      </rPr>
      <t>ρ [kg/m^3]:</t>
    </r>
  </si>
  <si>
    <t>Volumen Tank V [m^3]:</t>
  </si>
  <si>
    <t>P über Q</t>
  </si>
  <si>
    <t>Querschnitsfläche A [m^2]:</t>
  </si>
  <si>
    <t>Zeit z [s]:</t>
  </si>
  <si>
    <t>Rohrdurchmesser d [m]:</t>
  </si>
  <si>
    <r>
      <t>A*</t>
    </r>
    <r>
      <rPr>
        <sz val="11"/>
        <color theme="1"/>
        <rFont val="Calibri"/>
        <family val="2"/>
      </rPr>
      <t>ρ*v^3*µ*η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</si>
</sst>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"/>
    <numFmt numFmtId="175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7" xfId="0" applyNumberFormat="1" applyBorder="1" applyAlignment="1">
      <alignment horizontal="left"/>
    </xf>
    <xf numFmtId="0" fontId="0" fillId="2" borderId="6" xfId="0" applyFill="1" applyBorder="1" applyAlignment="1">
      <alignment horizontal="left"/>
    </xf>
    <xf numFmtId="164" fontId="0" fillId="2" borderId="7" xfId="0" applyNumberForma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43" fontId="0" fillId="0" borderId="0" xfId="1" applyFont="1" applyAlignment="1">
      <alignment horizontal="left"/>
    </xf>
    <xf numFmtId="43" fontId="0" fillId="0" borderId="0" xfId="1" applyFont="1" applyBorder="1" applyAlignment="1">
      <alignment horizontal="left"/>
    </xf>
    <xf numFmtId="2" fontId="0" fillId="0" borderId="0" xfId="0" applyNumberFormat="1"/>
    <xf numFmtId="2" fontId="0" fillId="0" borderId="0" xfId="0" applyNumberFormat="1" applyBorder="1"/>
    <xf numFmtId="43" fontId="0" fillId="0" borderId="7" xfId="0" applyNumberFormat="1" applyBorder="1"/>
    <xf numFmtId="0" fontId="0" fillId="4" borderId="12" xfId="0" applyFill="1" applyBorder="1"/>
    <xf numFmtId="43" fontId="0" fillId="2" borderId="5" xfId="0" applyNumberFormat="1" applyFill="1" applyBorder="1"/>
    <xf numFmtId="43" fontId="0" fillId="2" borderId="7" xfId="0" applyNumberFormat="1" applyFill="1" applyBorder="1"/>
    <xf numFmtId="0" fontId="0" fillId="4" borderId="2" xfId="0" applyFill="1" applyBorder="1"/>
    <xf numFmtId="164" fontId="0" fillId="2" borderId="13" xfId="0" applyNumberFormat="1" applyFill="1" applyBorder="1"/>
    <xf numFmtId="164" fontId="0" fillId="2" borderId="14" xfId="0" applyNumberFormat="1" applyFill="1" applyBorder="1"/>
    <xf numFmtId="164" fontId="0" fillId="0" borderId="14" xfId="0" applyNumberFormat="1" applyBorder="1"/>
    <xf numFmtId="0" fontId="0" fillId="2" borderId="2" xfId="0" applyFill="1" applyBorder="1"/>
    <xf numFmtId="175" fontId="0" fillId="0" borderId="0" xfId="1" applyNumberFormat="1" applyFont="1" applyBorder="1" applyAlignment="1">
      <alignment horizontal="right"/>
    </xf>
    <xf numFmtId="2" fontId="0" fillId="0" borderId="14" xfId="0" applyNumberFormat="1" applyBorder="1"/>
    <xf numFmtId="2" fontId="0" fillId="2" borderId="14" xfId="0" applyNumberFormat="1" applyFill="1" applyBorder="1"/>
    <xf numFmtId="0" fontId="0" fillId="4" borderId="6" xfId="0" applyFill="1" applyBorder="1" applyAlignment="1">
      <alignment horizontal="left"/>
    </xf>
    <xf numFmtId="164" fontId="0" fillId="4" borderId="7" xfId="0" applyNumberForma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164" fontId="0" fillId="4" borderId="14" xfId="0" applyNumberFormat="1" applyFill="1" applyBorder="1"/>
    <xf numFmtId="43" fontId="0" fillId="4" borderId="7" xfId="0" applyNumberFormat="1" applyFill="1" applyBorder="1"/>
    <xf numFmtId="2" fontId="0" fillId="4" borderId="14" xfId="0" applyNumberFormat="1" applyFill="1" applyBorder="1"/>
    <xf numFmtId="0" fontId="0" fillId="4" borderId="8" xfId="0" applyFill="1" applyBorder="1" applyAlignment="1">
      <alignment horizontal="left"/>
    </xf>
    <xf numFmtId="164" fontId="0" fillId="4" borderId="9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164" fontId="0" fillId="4" borderId="15" xfId="0" applyNumberFormat="1" applyFill="1" applyBorder="1"/>
    <xf numFmtId="43" fontId="0" fillId="4" borderId="9" xfId="0" applyNumberFormat="1" applyFill="1" applyBorder="1"/>
    <xf numFmtId="2" fontId="0" fillId="4" borderId="15" xfId="0" applyNumberFormat="1" applyFill="1" applyBorder="1"/>
    <xf numFmtId="164" fontId="0" fillId="3" borderId="0" xfId="0" applyNumberFormat="1" applyFill="1" applyBorder="1"/>
    <xf numFmtId="0" fontId="0" fillId="3" borderId="0" xfId="0" applyFill="1" applyBorder="1"/>
    <xf numFmtId="0" fontId="0" fillId="3" borderId="0" xfId="0" applyFill="1"/>
    <xf numFmtId="2" fontId="0" fillId="3" borderId="0" xfId="0" applyNumberFormat="1" applyFill="1" applyBorder="1"/>
    <xf numFmtId="0" fontId="0" fillId="3" borderId="0" xfId="0" applyFill="1" applyBorder="1" applyAlignment="1">
      <alignment horizontal="right"/>
    </xf>
    <xf numFmtId="43" fontId="0" fillId="3" borderId="0" xfId="1" applyFont="1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43" fontId="0" fillId="2" borderId="0" xfId="1" applyFont="1" applyFill="1" applyBorder="1" applyAlignment="1">
      <alignment horizontal="left"/>
    </xf>
    <xf numFmtId="0" fontId="0" fillId="2" borderId="0" xfId="0" applyFill="1" applyAlignment="1">
      <alignment horizontal="right"/>
    </xf>
    <xf numFmtId="43" fontId="0" fillId="2" borderId="0" xfId="1" applyFont="1" applyFill="1" applyAlignment="1">
      <alignment horizontal="left"/>
    </xf>
  </cellXfs>
  <cellStyles count="2">
    <cellStyle name="Komma" xfId="1" builtinId="3"/>
    <cellStyle name="Standard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9B79C1-AB9E-47F9-B2CB-26191F0E52A6}" name="Tabelle5" displayName="Tabelle5" ref="K6:L22" headerRowCount="0">
  <tableColumns count="2">
    <tableColumn id="1" xr3:uid="{50141818-EC6F-4D69-928B-0B0B66167391}" name="Einheit" totalsRowLabel="Ergebnis" headerRowDxfId="5" dataDxfId="4" totalsRowDxfId="3"/>
    <tableColumn id="2" xr3:uid="{74FA20B8-17BD-4BBA-81C4-F0A4F1969D94}" name="Wert" totalsRowFunction="sum" headerRowDxfId="2" dataDxfId="1" totalsRowDxfId="0" headerRowCellStyle="Komma" dataCellStyle="Komma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showGridLines="0" tabSelected="1" topLeftCell="A2" workbookViewId="0">
      <selection activeCell="L18" sqref="L18"/>
    </sheetView>
  </sheetViews>
  <sheetFormatPr baseColWidth="10" defaultColWidth="8.7265625" defaultRowHeight="14.5" x14ac:dyDescent="0.35"/>
  <cols>
    <col min="1" max="1" width="2.81640625" customWidth="1"/>
    <col min="2" max="2" width="10.26953125" customWidth="1"/>
    <col min="4" max="4" width="4.36328125" customWidth="1"/>
    <col min="5" max="5" width="20.7265625" customWidth="1"/>
    <col min="6" max="6" width="8.26953125" customWidth="1"/>
    <col min="9" max="9" width="4.453125" customWidth="1"/>
    <col min="10" max="10" width="3" customWidth="1"/>
    <col min="11" max="11" width="23.26953125" style="21" customWidth="1"/>
    <col min="12" max="12" width="9.81640625" style="23" customWidth="1"/>
    <col min="13" max="13" width="7.26953125" style="25" customWidth="1"/>
    <col min="14" max="14" width="12.81640625" customWidth="1"/>
    <col min="15" max="15" width="14.7265625" customWidth="1"/>
    <col min="16" max="16" width="11.90625" customWidth="1"/>
  </cols>
  <sheetData>
    <row r="1" spans="1:16" x14ac:dyDescent="0.35">
      <c r="A1" t="s">
        <v>2</v>
      </c>
    </row>
    <row r="3" spans="1:16" x14ac:dyDescent="0.35">
      <c r="N3" s="35" t="s">
        <v>10</v>
      </c>
      <c r="O3" s="35" t="s">
        <v>11</v>
      </c>
      <c r="P3" s="35" t="s">
        <v>18</v>
      </c>
    </row>
    <row r="4" spans="1:16" x14ac:dyDescent="0.35">
      <c r="G4" s="2"/>
      <c r="H4" s="2"/>
      <c r="I4" s="2"/>
      <c r="J4" s="2"/>
      <c r="K4" s="22"/>
      <c r="L4" s="24"/>
      <c r="M4" s="26"/>
      <c r="N4" s="2"/>
    </row>
    <row r="5" spans="1:16" x14ac:dyDescent="0.35">
      <c r="B5" s="16" t="s">
        <v>0</v>
      </c>
      <c r="C5" s="18" t="s">
        <v>1</v>
      </c>
      <c r="D5" s="4"/>
      <c r="E5" s="19" t="s">
        <v>4</v>
      </c>
      <c r="F5" s="16">
        <v>0.1</v>
      </c>
      <c r="G5" s="17">
        <v>0.2</v>
      </c>
      <c r="H5" s="18">
        <v>0.3</v>
      </c>
      <c r="I5" s="2"/>
      <c r="J5" s="2"/>
      <c r="K5"/>
      <c r="L5"/>
      <c r="M5" s="26"/>
      <c r="N5" s="31" t="s">
        <v>8</v>
      </c>
      <c r="O5" s="28" t="s">
        <v>9</v>
      </c>
      <c r="P5" s="31" t="s">
        <v>14</v>
      </c>
    </row>
    <row r="6" spans="1:16" x14ac:dyDescent="0.35">
      <c r="B6" s="8">
        <v>8</v>
      </c>
      <c r="C6" s="9">
        <f>SQRT(2*9.81*B6)</f>
        <v>12.528367810692661</v>
      </c>
      <c r="D6" s="4"/>
      <c r="E6" s="20" t="s">
        <v>3</v>
      </c>
      <c r="F6" s="13">
        <f>(0.5*1000*F$5*C6^2)/1000</f>
        <v>7.8479999999999999</v>
      </c>
      <c r="G6" s="14">
        <f>(0.5*1000*G$5*C6^2)/1000</f>
        <v>15.696</v>
      </c>
      <c r="H6" s="15">
        <f>(0.5*1000*H$5*C6^2)/1000</f>
        <v>23.544</v>
      </c>
      <c r="I6" s="1"/>
      <c r="J6" s="2"/>
      <c r="K6" s="22" t="s">
        <v>5</v>
      </c>
      <c r="L6" s="24">
        <v>9.81</v>
      </c>
      <c r="M6" s="26"/>
      <c r="N6" s="32">
        <f>O6*L12*L14</f>
        <v>64.981440000000021</v>
      </c>
      <c r="O6" s="29">
        <f>(L8*L10*L6*B6)/(L16*1000)</f>
        <v>78.48</v>
      </c>
      <c r="P6" s="38">
        <f>(L12*L14*L10*L20*C6^3)/(2*1000)</f>
        <v>6.3940145056265161</v>
      </c>
    </row>
    <row r="7" spans="1:16" x14ac:dyDescent="0.35">
      <c r="B7" s="8">
        <v>10</v>
      </c>
      <c r="C7" s="9">
        <f t="shared" ref="C7:C21" si="0">SQRT(2*9.81*B7)</f>
        <v>14.007141035914502</v>
      </c>
      <c r="D7" s="4"/>
      <c r="E7" s="4"/>
      <c r="F7" s="8">
        <f t="shared" ref="F7:F21" si="1">(0.5*1000*F$5*C7^2)/1000</f>
        <v>9.81</v>
      </c>
      <c r="G7" s="10">
        <f t="shared" ref="G7:G21" si="2">(0.5*1000*G$5*C7^2)/1000</f>
        <v>19.62</v>
      </c>
      <c r="H7" s="11">
        <f t="shared" ref="H7:H21" si="3">(0.5*1000*H$5*C7^2)/1000</f>
        <v>29.43</v>
      </c>
      <c r="I7" s="1"/>
      <c r="J7" s="2"/>
      <c r="K7" s="22"/>
      <c r="L7" s="24"/>
      <c r="M7" s="26"/>
      <c r="N7" s="33">
        <f>O7*L12*L14</f>
        <v>81.226799999999997</v>
      </c>
      <c r="O7" s="30">
        <f>(L8*L10*L6*B7)/(L16*1000)</f>
        <v>98.1</v>
      </c>
      <c r="P7" s="38">
        <f>(L12*L14*L10*L20*C7^3)/(2*1000)</f>
        <v>8.9359069273128746</v>
      </c>
    </row>
    <row r="8" spans="1:16" x14ac:dyDescent="0.35">
      <c r="B8" s="8">
        <v>15</v>
      </c>
      <c r="C8" s="9">
        <f t="shared" si="0"/>
        <v>17.155174146594955</v>
      </c>
      <c r="D8" s="4"/>
      <c r="E8" s="4"/>
      <c r="F8" s="8">
        <f t="shared" si="1"/>
        <v>14.714999999999998</v>
      </c>
      <c r="G8" s="10">
        <f t="shared" si="2"/>
        <v>29.429999999999996</v>
      </c>
      <c r="H8" s="11">
        <f t="shared" si="3"/>
        <v>44.144999999999996</v>
      </c>
      <c r="I8" s="1"/>
      <c r="J8" s="2"/>
      <c r="K8" s="22" t="s">
        <v>13</v>
      </c>
      <c r="L8" s="24">
        <v>1</v>
      </c>
      <c r="M8" s="26"/>
      <c r="N8" s="33">
        <f>O8*L12*L14</f>
        <v>121.84020000000001</v>
      </c>
      <c r="O8" s="30">
        <f>(L8*L10*L6*B8)/(L16*1000)</f>
        <v>147.15</v>
      </c>
      <c r="P8" s="38">
        <f>(L12*L14*L10*L20*C8^3)/(2*1000)</f>
        <v>16.416309270688522</v>
      </c>
    </row>
    <row r="9" spans="1:16" x14ac:dyDescent="0.35">
      <c r="B9" s="5">
        <v>30</v>
      </c>
      <c r="C9" s="7">
        <f t="shared" si="0"/>
        <v>24.261079942986875</v>
      </c>
      <c r="D9" s="4"/>
      <c r="E9" s="4"/>
      <c r="F9" s="5">
        <f t="shared" si="1"/>
        <v>29.43</v>
      </c>
      <c r="G9" s="3">
        <f t="shared" si="2"/>
        <v>58.86</v>
      </c>
      <c r="H9" s="6">
        <f t="shared" si="3"/>
        <v>88.29</v>
      </c>
      <c r="I9" s="1"/>
      <c r="J9" s="2"/>
      <c r="K9" s="22"/>
      <c r="L9" s="24"/>
      <c r="M9" s="26"/>
      <c r="N9" s="34">
        <f>O9*L12*L14</f>
        <v>243.68040000000002</v>
      </c>
      <c r="O9" s="27">
        <f>(L8*L10*L6*B9)/(L16*1000)</f>
        <v>294.3</v>
      </c>
      <c r="P9" s="37">
        <f>(L12*L14*L10*L20*C9^3)/(2*1000)</f>
        <v>46.43233442943778</v>
      </c>
    </row>
    <row r="10" spans="1:16" x14ac:dyDescent="0.35">
      <c r="B10" s="5">
        <v>40</v>
      </c>
      <c r="C10" s="7">
        <f t="shared" si="0"/>
        <v>28.014282071829005</v>
      </c>
      <c r="D10" s="4"/>
      <c r="E10" s="4"/>
      <c r="F10" s="5">
        <f t="shared" si="1"/>
        <v>39.24</v>
      </c>
      <c r="G10" s="3">
        <f t="shared" si="2"/>
        <v>78.48</v>
      </c>
      <c r="H10" s="6">
        <f t="shared" si="3"/>
        <v>117.72</v>
      </c>
      <c r="I10" s="1"/>
      <c r="J10" s="2"/>
      <c r="K10" s="22" t="s">
        <v>12</v>
      </c>
      <c r="L10" s="24">
        <v>1000</v>
      </c>
      <c r="M10" s="26"/>
      <c r="N10" s="34">
        <f>O10*L12*L14</f>
        <v>324.90719999999999</v>
      </c>
      <c r="O10" s="27">
        <f>(L8*L10*L6*B10)/(L16*1000)</f>
        <v>392.4</v>
      </c>
      <c r="P10" s="37">
        <f>(L12*L14*L10*L20*C10^3)/(2*1000)</f>
        <v>71.487255418502997</v>
      </c>
    </row>
    <row r="11" spans="1:16" x14ac:dyDescent="0.35">
      <c r="B11" s="5">
        <v>50</v>
      </c>
      <c r="C11" s="7">
        <f t="shared" si="0"/>
        <v>31.32091952673165</v>
      </c>
      <c r="D11" s="4"/>
      <c r="E11" s="4"/>
      <c r="F11" s="5">
        <f t="shared" si="1"/>
        <v>49.05</v>
      </c>
      <c r="G11" s="3">
        <f t="shared" si="2"/>
        <v>98.1</v>
      </c>
      <c r="H11" s="6">
        <f t="shared" si="3"/>
        <v>147.15</v>
      </c>
      <c r="I11" s="1"/>
      <c r="J11" s="2"/>
      <c r="K11" s="22"/>
      <c r="L11" s="24"/>
      <c r="M11" s="26"/>
      <c r="N11" s="34">
        <f>O11*L12*L14</f>
        <v>406.13400000000007</v>
      </c>
      <c r="O11" s="27">
        <f>(L8*L10*L6*B11)/(L16*1000)</f>
        <v>490.5</v>
      </c>
      <c r="P11" s="37">
        <f>(L12*L14*L10*L20*C11^3)/(2*1000)</f>
        <v>99.906476650414305</v>
      </c>
    </row>
    <row r="12" spans="1:16" x14ac:dyDescent="0.35">
      <c r="B12" s="8">
        <v>60</v>
      </c>
      <c r="C12" s="9">
        <f t="shared" si="0"/>
        <v>34.310348293189911</v>
      </c>
      <c r="D12" s="12"/>
      <c r="E12" s="12"/>
      <c r="F12" s="8">
        <f t="shared" si="1"/>
        <v>58.859999999999992</v>
      </c>
      <c r="G12" s="10">
        <f t="shared" si="2"/>
        <v>117.71999999999998</v>
      </c>
      <c r="H12" s="11">
        <f t="shared" si="3"/>
        <v>176.57999999999998</v>
      </c>
      <c r="I12" s="1"/>
      <c r="J12" s="2"/>
      <c r="K12" s="22" t="s">
        <v>6</v>
      </c>
      <c r="L12" s="24">
        <v>0.92</v>
      </c>
      <c r="M12" s="26"/>
      <c r="N12" s="33">
        <f>O12*L12*L14</f>
        <v>487.36080000000004</v>
      </c>
      <c r="O12" s="30">
        <f>(L8*L10*L6*B12)/(L16*1000)</f>
        <v>588.6</v>
      </c>
      <c r="P12" s="38">
        <f>(L12*L14*L10*L20*C12^3)/(2*1000)</f>
        <v>131.33047416550818</v>
      </c>
    </row>
    <row r="13" spans="1:16" x14ac:dyDescent="0.35">
      <c r="B13" s="8">
        <v>62</v>
      </c>
      <c r="C13" s="9">
        <f t="shared" si="0"/>
        <v>34.877499910400687</v>
      </c>
      <c r="D13" s="12"/>
      <c r="E13" s="12"/>
      <c r="F13" s="8">
        <f t="shared" si="1"/>
        <v>60.821999999999996</v>
      </c>
      <c r="G13" s="10">
        <f t="shared" si="2"/>
        <v>121.64399999999999</v>
      </c>
      <c r="H13" s="11">
        <f t="shared" si="3"/>
        <v>182.46599999999998</v>
      </c>
      <c r="I13" s="1"/>
      <c r="J13" s="2"/>
      <c r="K13" s="22"/>
      <c r="L13" s="24"/>
      <c r="M13" s="26"/>
      <c r="N13" s="33">
        <f>O13*L12*L14</f>
        <v>503.60616000000005</v>
      </c>
      <c r="O13" s="30">
        <f>(L8*L10*L6*B13)/(L16*1000)</f>
        <v>608.22</v>
      </c>
      <c r="P13" s="38">
        <f>(L12*L14*L10*L20*C13^3)/(2*1000)</f>
        <v>137.95141863690142</v>
      </c>
    </row>
    <row r="14" spans="1:16" x14ac:dyDescent="0.35">
      <c r="B14" s="8">
        <v>65</v>
      </c>
      <c r="C14" s="9">
        <f t="shared" si="0"/>
        <v>35.71134273588715</v>
      </c>
      <c r="D14" s="4"/>
      <c r="E14" s="4"/>
      <c r="F14" s="8">
        <f t="shared" si="1"/>
        <v>63.765000000000001</v>
      </c>
      <c r="G14" s="10">
        <f t="shared" si="2"/>
        <v>127.53</v>
      </c>
      <c r="H14" s="11">
        <f t="shared" si="3"/>
        <v>191.29499999999999</v>
      </c>
      <c r="I14" s="1"/>
      <c r="J14" s="2"/>
      <c r="K14" s="22" t="s">
        <v>7</v>
      </c>
      <c r="L14" s="24">
        <v>0.9</v>
      </c>
      <c r="M14" s="26"/>
      <c r="N14" s="33">
        <f>O14*L12*L14</f>
        <v>527.9742</v>
      </c>
      <c r="O14" s="30">
        <f>(L8*L10*L6*B14)/(L16*1000)</f>
        <v>637.65</v>
      </c>
      <c r="P14" s="38">
        <f>(L12*L14*L10*L20*C14^3)/(2*1000)</f>
        <v>148.08418233055622</v>
      </c>
    </row>
    <row r="15" spans="1:16" x14ac:dyDescent="0.35">
      <c r="B15" s="39">
        <v>70</v>
      </c>
      <c r="C15" s="40">
        <f t="shared" si="0"/>
        <v>37.05941176003742</v>
      </c>
      <c r="D15" s="12"/>
      <c r="E15" s="12"/>
      <c r="F15" s="39">
        <f t="shared" si="1"/>
        <v>68.67</v>
      </c>
      <c r="G15" s="41">
        <f t="shared" si="2"/>
        <v>137.34</v>
      </c>
      <c r="H15" s="42">
        <f t="shared" si="3"/>
        <v>206.00999999999996</v>
      </c>
      <c r="I15" s="53"/>
      <c r="J15" s="54"/>
      <c r="K15" s="57"/>
      <c r="L15" s="58"/>
      <c r="M15" s="56"/>
      <c r="N15" s="43">
        <f>O15*L12*L14</f>
        <v>568.58760000000018</v>
      </c>
      <c r="O15" s="44">
        <f>(L8*L10*L6*B15)/(L16*1000)</f>
        <v>686.7</v>
      </c>
      <c r="P15" s="45">
        <f>(L12*L14*L10*L20*C15^3)/(2*1000)</f>
        <v>165.49531227942435</v>
      </c>
    </row>
    <row r="16" spans="1:16" x14ac:dyDescent="0.35">
      <c r="B16" s="5">
        <v>100</v>
      </c>
      <c r="C16" s="7">
        <f t="shared" si="0"/>
        <v>44.294469180700204</v>
      </c>
      <c r="D16" s="12"/>
      <c r="E16" s="12"/>
      <c r="F16" s="5">
        <f t="shared" si="1"/>
        <v>98.100000000000009</v>
      </c>
      <c r="G16" s="3">
        <f t="shared" si="2"/>
        <v>196.20000000000002</v>
      </c>
      <c r="H16" s="6">
        <f t="shared" si="3"/>
        <v>294.30000000000007</v>
      </c>
      <c r="I16" s="53"/>
      <c r="J16" s="54"/>
      <c r="K16" s="22" t="s">
        <v>16</v>
      </c>
      <c r="L16" s="24">
        <v>1</v>
      </c>
      <c r="M16" s="56"/>
      <c r="N16" s="34">
        <f>O16*L12*L14</f>
        <v>812.26800000000014</v>
      </c>
      <c r="O16" s="27">
        <f>(L8*L10*L6*B16)/(L16*1000)</f>
        <v>981</v>
      </c>
      <c r="P16" s="37">
        <f>(L12*L14*L10*L20*C16^3)/(2*1000)</f>
        <v>282.57818849585374</v>
      </c>
    </row>
    <row r="17" spans="2:16" x14ac:dyDescent="0.35">
      <c r="B17" s="39">
        <v>135</v>
      </c>
      <c r="C17" s="40">
        <f t="shared" si="0"/>
        <v>51.46552243978487</v>
      </c>
      <c r="D17" s="12"/>
      <c r="E17" s="12"/>
      <c r="F17" s="39">
        <f t="shared" si="1"/>
        <v>132.435</v>
      </c>
      <c r="G17" s="41">
        <f t="shared" si="2"/>
        <v>264.87</v>
      </c>
      <c r="H17" s="42">
        <f t="shared" si="3"/>
        <v>397.30500000000001</v>
      </c>
      <c r="I17" s="53"/>
      <c r="J17" s="54"/>
      <c r="K17" s="57"/>
      <c r="L17" s="58"/>
      <c r="M17" s="56"/>
      <c r="N17" s="43">
        <f>O17*L12*L14</f>
        <v>1096.5618000000002</v>
      </c>
      <c r="O17" s="44">
        <f>(L8*L10*L6*B17)/(L16*1000)</f>
        <v>1324.35</v>
      </c>
      <c r="P17" s="45">
        <f>(L12*L14*L10*L20*C17^3)/(2*1000)</f>
        <v>443.24035030859017</v>
      </c>
    </row>
    <row r="18" spans="2:16" x14ac:dyDescent="0.35">
      <c r="B18" s="39">
        <v>205</v>
      </c>
      <c r="C18" s="40">
        <f t="shared" si="0"/>
        <v>63.420028382207462</v>
      </c>
      <c r="D18" s="12"/>
      <c r="E18" s="12"/>
      <c r="F18" s="39">
        <f t="shared" si="1"/>
        <v>201.10499999999999</v>
      </c>
      <c r="G18" s="41">
        <f t="shared" si="2"/>
        <v>402.21</v>
      </c>
      <c r="H18" s="42">
        <f t="shared" si="3"/>
        <v>603.31500000000005</v>
      </c>
      <c r="I18" s="53"/>
      <c r="J18" s="54"/>
      <c r="K18" s="59" t="s">
        <v>17</v>
      </c>
      <c r="L18" s="60">
        <v>0.1</v>
      </c>
      <c r="M18" s="56"/>
      <c r="N18" s="43">
        <f>O18*L12*L14</f>
        <v>1665.1494</v>
      </c>
      <c r="O18" s="44">
        <f>(L8*L10*L6*B18)/(L16*1000)</f>
        <v>2011.05</v>
      </c>
      <c r="P18" s="45">
        <f>(L12*L14*L10*L20*C18^3)/(2*1000)</f>
        <v>829.41030755002396</v>
      </c>
    </row>
    <row r="19" spans="2:16" x14ac:dyDescent="0.35">
      <c r="B19" s="39">
        <v>270</v>
      </c>
      <c r="C19" s="40">
        <f t="shared" si="0"/>
        <v>72.783239828960632</v>
      </c>
      <c r="D19" s="12"/>
      <c r="E19" s="12"/>
      <c r="F19" s="39">
        <f t="shared" si="1"/>
        <v>264.87000000000006</v>
      </c>
      <c r="G19" s="41">
        <f t="shared" si="2"/>
        <v>529.74000000000012</v>
      </c>
      <c r="H19" s="42">
        <f t="shared" si="3"/>
        <v>794.61000000000024</v>
      </c>
      <c r="I19" s="53"/>
      <c r="J19" s="54"/>
      <c r="K19" s="57"/>
      <c r="L19" s="58"/>
      <c r="M19" s="56"/>
      <c r="N19" s="43">
        <f>O19*L12*L14</f>
        <v>2193.1236000000004</v>
      </c>
      <c r="O19" s="44">
        <f>(L8*L10*L6*B19)/(L16*1000)</f>
        <v>2648.7</v>
      </c>
      <c r="P19" s="45">
        <f>(L12*L14*L10*L20*C19^3)/(2*1000)</f>
        <v>1253.6730295948203</v>
      </c>
    </row>
    <row r="20" spans="2:16" x14ac:dyDescent="0.35">
      <c r="B20" s="5">
        <v>300</v>
      </c>
      <c r="C20" s="7">
        <f t="shared" si="0"/>
        <v>76.720271115266527</v>
      </c>
      <c r="D20" s="12"/>
      <c r="E20" s="12"/>
      <c r="F20" s="5">
        <f t="shared" si="1"/>
        <v>294.29999999999995</v>
      </c>
      <c r="G20" s="3">
        <f t="shared" si="2"/>
        <v>588.59999999999991</v>
      </c>
      <c r="H20" s="6">
        <f t="shared" si="3"/>
        <v>882.89999999999986</v>
      </c>
      <c r="I20" s="53"/>
      <c r="J20" s="54"/>
      <c r="K20" s="22" t="s">
        <v>15</v>
      </c>
      <c r="L20" s="36">
        <f>((L18)^2*3.141592)/4</f>
        <v>7.8539800000000017E-3</v>
      </c>
      <c r="M20" s="56"/>
      <c r="N20" s="34">
        <f>O20*L12*L14</f>
        <v>2436.8040000000001</v>
      </c>
      <c r="O20" s="27">
        <f>(L8*L10*L6*B20)/(L16*1000)</f>
        <v>2943</v>
      </c>
      <c r="P20" s="37">
        <f>(L12*L14*L10*L20*C20^3)/(2*1000)</f>
        <v>1468.3193387567812</v>
      </c>
    </row>
    <row r="21" spans="2:16" x14ac:dyDescent="0.35">
      <c r="B21" s="46">
        <v>335</v>
      </c>
      <c r="C21" s="47">
        <f t="shared" si="0"/>
        <v>81.07219005306321</v>
      </c>
      <c r="D21" s="12"/>
      <c r="E21" s="12"/>
      <c r="F21" s="46">
        <f t="shared" si="1"/>
        <v>328.63500000000005</v>
      </c>
      <c r="G21" s="48">
        <f t="shared" si="2"/>
        <v>657.2700000000001</v>
      </c>
      <c r="H21" s="49">
        <f t="shared" si="3"/>
        <v>985.9050000000002</v>
      </c>
      <c r="I21" s="53"/>
      <c r="J21" s="54"/>
      <c r="K21" s="57"/>
      <c r="L21" s="58"/>
      <c r="M21" s="56"/>
      <c r="N21" s="50">
        <f>O21*L12*L14</f>
        <v>2721.0978</v>
      </c>
      <c r="O21" s="51">
        <f>(L8*L10*L6*B21)/(L16*1000)</f>
        <v>3286.35</v>
      </c>
      <c r="P21" s="52">
        <f>(L12*L14*L10*L20*C21^3)/(2*1000)</f>
        <v>1732.6300695822113</v>
      </c>
    </row>
    <row r="22" spans="2:16" x14ac:dyDescent="0.35">
      <c r="I22" s="55"/>
      <c r="J22" s="55"/>
      <c r="K22" s="61"/>
      <c r="L22" s="6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2018-11-26T16:09:28Z</dcterms:modified>
</cp:coreProperties>
</file>