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queryTables/queryTable2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200" tabRatio="500"/>
  </bookViews>
  <sheets>
    <sheet name="Sheet1" sheetId="1" r:id="rId1"/>
  </sheets>
  <definedNames>
    <definedName name="GLFW_KEYS" localSheetId="0">Sheet1!$A$1:$B$72</definedName>
    <definedName name="RocketKeys" localSheetId="0">Sheet1!$C$1:$D$135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30" i="1"/>
  <c r="B129"/>
  <c r="B128"/>
  <c r="B127"/>
  <c r="B126"/>
  <c r="B125"/>
  <c r="B124"/>
  <c r="B123"/>
  <c r="B122"/>
  <c r="B121"/>
  <c r="B83"/>
  <c r="B73"/>
  <c r="B120"/>
  <c r="B119"/>
  <c r="B116"/>
  <c r="B115"/>
  <c r="B118"/>
  <c r="B117"/>
  <c r="B114"/>
  <c r="B113"/>
  <c r="B112"/>
  <c r="B111"/>
  <c r="B110"/>
  <c r="B109"/>
  <c r="B74"/>
  <c r="B75"/>
  <c r="B76"/>
  <c r="B77"/>
  <c r="B78"/>
  <c r="B79"/>
  <c r="B80"/>
  <c r="B81"/>
  <c r="B82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Dagobah HD:Users:thomas:FreeBuild:GLFW_KEYS.csv" comma="1">
      <textFields count="2">
        <textField/>
        <textField/>
      </textFields>
    </textPr>
  </connection>
  <connection id="2" name="Connection2" type="6" refreshedVersion="0">
    <textPr fileType="mac" sourceFile="Dagobah HD:Users:thomas:FreeBuild:RocketKey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<sst xmlns="http://schemas.openxmlformats.org/spreadsheetml/2006/main" count="318" uniqueCount="250">
  <si>
    <t>KI_LAUNCH_APP2</t>
  </si>
  <si>
    <t>KI_OEM_AX</t>
  </si>
  <si>
    <t>KI_ICO_HELP</t>
  </si>
  <si>
    <t>KI_ICO_00</t>
  </si>
  <si>
    <t>KI_PROCESSKEY</t>
  </si>
  <si>
    <t>KI_ICO_CLEAR</t>
  </si>
  <si>
    <t>KI_ATTN</t>
  </si>
  <si>
    <t>KI_CRSEL</t>
  </si>
  <si>
    <t>KI_EXSEL</t>
  </si>
  <si>
    <t>KI_EREOF</t>
  </si>
  <si>
    <t>KI_PLAY</t>
  </si>
  <si>
    <t>KI_ZOOM</t>
  </si>
  <si>
    <t>KI_PA1</t>
  </si>
  <si>
    <t>KI_OEM_CLEAR</t>
  </si>
  <si>
    <t>KI_LMETA</t>
  </si>
  <si>
    <t>KI_RMETA</t>
  </si>
  <si>
    <t>ASCIIVALUE</t>
    <phoneticPr fontId="1" type="noConversion"/>
  </si>
  <si>
    <t>KI_OEM_PLUS</t>
  </si>
  <si>
    <t>KI_OEM_COMMA</t>
  </si>
  <si>
    <t>KI_OEM_MINUS</t>
  </si>
  <si>
    <t>KI_OEM_PERIOD</t>
  </si>
  <si>
    <t>KI_OEM_2</t>
  </si>
  <si>
    <t>KI_OEM_3</t>
  </si>
  <si>
    <t>KI_OEM_4</t>
  </si>
  <si>
    <t>KI_OEM_5</t>
  </si>
  <si>
    <t>KI_OEM_6</t>
  </si>
  <si>
    <t>KI_OEM_7</t>
  </si>
  <si>
    <t>KI_OEM_8</t>
  </si>
  <si>
    <t>KI_OEM_102</t>
  </si>
  <si>
    <t>KI_NUMPAD0</t>
  </si>
  <si>
    <t>KI_NUMPAD1</t>
  </si>
  <si>
    <t>KI_NUMPAD2</t>
  </si>
  <si>
    <t>KI_NUMPAD3</t>
  </si>
  <si>
    <t>KI_NUMPAD4</t>
  </si>
  <si>
    <t>KI_NUMPAD5</t>
  </si>
  <si>
    <t>KI_NUMPAD6</t>
  </si>
  <si>
    <t>KI_NUMPAD7</t>
  </si>
  <si>
    <t>KI_NUMPAD8</t>
  </si>
  <si>
    <t>KI_NUMPAD9</t>
  </si>
  <si>
    <t>KI_NUMPADENTER</t>
  </si>
  <si>
    <t>KI_MULTIPLY</t>
  </si>
  <si>
    <t>KI_ADD</t>
  </si>
  <si>
    <t>KI_SEPARATOR</t>
  </si>
  <si>
    <t>KI_SUBTRACT</t>
  </si>
  <si>
    <t>KI_DECIMAL</t>
  </si>
  <si>
    <t>KI_DIVIDE</t>
  </si>
  <si>
    <t>KI_OEM_NEC_EQUAL</t>
  </si>
  <si>
    <t>KI_BACK</t>
  </si>
  <si>
    <t>KI_TAB</t>
  </si>
  <si>
    <t>KI_CLEAR</t>
  </si>
  <si>
    <t>KI_RETURN</t>
  </si>
  <si>
    <t>KI_PAUSE</t>
  </si>
  <si>
    <t>KI_CAPITAL</t>
  </si>
  <si>
    <t>KI_KANA</t>
  </si>
  <si>
    <t>KI_HANGUL</t>
  </si>
  <si>
    <t>KI_JUNJA</t>
  </si>
  <si>
    <t>KI_FINAL</t>
  </si>
  <si>
    <t>KI_HANJA</t>
  </si>
  <si>
    <t>KI_KANJI</t>
  </si>
  <si>
    <t>KI_ESCAPE</t>
  </si>
  <si>
    <t>KI_CONVERT</t>
  </si>
  <si>
    <t>KI_NONCONVERT</t>
  </si>
  <si>
    <t>KI_ACCEPT</t>
  </si>
  <si>
    <t>KI_MODECHANGE</t>
  </si>
  <si>
    <t>KI_PRIOR</t>
  </si>
  <si>
    <t>KI_NEXT</t>
  </si>
  <si>
    <t>KI_END</t>
  </si>
  <si>
    <t>KI_HOME</t>
  </si>
  <si>
    <t>KI_LEFT</t>
  </si>
  <si>
    <t>KI_UP</t>
  </si>
  <si>
    <t>KI_RIGHT</t>
  </si>
  <si>
    <t>KI_DOWN</t>
  </si>
  <si>
    <t>KI_SELECT</t>
  </si>
  <si>
    <t>KI_PRINT</t>
  </si>
  <si>
    <t>KI_EXECUTE</t>
  </si>
  <si>
    <t>KI_SNAPSHOT</t>
  </si>
  <si>
    <t>KI_INSERT</t>
  </si>
  <si>
    <t>KI_DELETE</t>
  </si>
  <si>
    <t>KI_HELP</t>
  </si>
  <si>
    <t>KI_LWIN</t>
  </si>
  <si>
    <t>KI_RWIN</t>
  </si>
  <si>
    <t>KI_APPS</t>
  </si>
  <si>
    <t>KI_POWER</t>
  </si>
  <si>
    <t>KI_SLEEP</t>
  </si>
  <si>
    <t>KI_WAKE</t>
  </si>
  <si>
    <t>KI_F1</t>
  </si>
  <si>
    <t>KI_F2</t>
  </si>
  <si>
    <t>KI_F3</t>
  </si>
  <si>
    <t>KI_F4</t>
  </si>
  <si>
    <t>KI_F5</t>
  </si>
  <si>
    <t>KI_F6</t>
  </si>
  <si>
    <t>KI_F7</t>
  </si>
  <si>
    <t>KI_F8</t>
  </si>
  <si>
    <t>KI_F9</t>
  </si>
  <si>
    <t>KI_F10</t>
  </si>
  <si>
    <t>KI_F11</t>
  </si>
  <si>
    <t>KI_F12</t>
  </si>
  <si>
    <t>KI_F13</t>
  </si>
  <si>
    <t>KI_F14</t>
  </si>
  <si>
    <t>KI_F15</t>
  </si>
  <si>
    <t>KI_F16</t>
  </si>
  <si>
    <t>KI_F17</t>
  </si>
  <si>
    <t>KI_F18</t>
  </si>
  <si>
    <t>KI_F19</t>
  </si>
  <si>
    <t>KI_F20</t>
  </si>
  <si>
    <t>KI_F21</t>
  </si>
  <si>
    <t>KI_F22</t>
  </si>
  <si>
    <t>KI_F23</t>
  </si>
  <si>
    <t>KI_F24</t>
  </si>
  <si>
    <t>KI_NUMLOCK</t>
  </si>
  <si>
    <t>KI_SCROLL</t>
  </si>
  <si>
    <t>KI_OEM_FJ_JISHO</t>
  </si>
  <si>
    <t>KI_OEM_FJ_MASSHOU</t>
  </si>
  <si>
    <t>KI_OEM_FJ_TOUROKU</t>
  </si>
  <si>
    <t>KI_OEM_FJ_LOYA</t>
  </si>
  <si>
    <t>KI_OEM_FJ_ROYA</t>
  </si>
  <si>
    <t>KI_LSHIFT</t>
  </si>
  <si>
    <t>KI_RSHIFT</t>
  </si>
  <si>
    <t>KI_LCONTROL</t>
  </si>
  <si>
    <t>KI_RCONTROL</t>
  </si>
  <si>
    <t>KI_LMENU</t>
  </si>
  <si>
    <t>KI_RMENU</t>
  </si>
  <si>
    <t>KI_BROWSER_BACK</t>
  </si>
  <si>
    <t>KI_BROWSER_FORWARD</t>
  </si>
  <si>
    <t>KI_BROWSER_REFRESH</t>
  </si>
  <si>
    <t>KI_BROWSER_STOP</t>
  </si>
  <si>
    <t>KI_BROWSER_SEARCH</t>
  </si>
  <si>
    <t>KI_BROWSER_FAVORITES</t>
  </si>
  <si>
    <t>KI_BROWSER_HOME</t>
  </si>
  <si>
    <t>KI_VOLUME_MUTE</t>
  </si>
  <si>
    <t>KI_VOLUME_DOWN</t>
  </si>
  <si>
    <t>KI_VOLUME_UP</t>
  </si>
  <si>
    <t>KI_MEDIA_NEXT_TRACK</t>
  </si>
  <si>
    <t>KI_MEDIA_PREV_TRACK</t>
  </si>
  <si>
    <t>KI_MEDIA_STOP</t>
  </si>
  <si>
    <t>KI_MEDIA_PLAY_PAUSE</t>
  </si>
  <si>
    <t>KI_LAUNCH_MAIL</t>
  </si>
  <si>
    <t>KI_LAUNCH_MEDIA_SELECT</t>
  </si>
  <si>
    <t>KI_LAUNCH_APP1</t>
  </si>
  <si>
    <t>GLFW_KEY_UNKNOWN</t>
  </si>
  <si>
    <t>GLFW_KEY_SPACE</t>
  </si>
  <si>
    <t>GLFW_KEY_SPECIAL</t>
  </si>
  <si>
    <t>GLFW_KEY_ESC</t>
  </si>
  <si>
    <t>GLFW_KEY_F1</t>
  </si>
  <si>
    <t>GLFW_KEY_F2</t>
  </si>
  <si>
    <t>GLFW_KEY_F3</t>
  </si>
  <si>
    <t>GLFW_KEY_F4</t>
  </si>
  <si>
    <t>GLFW_KEY_F5</t>
  </si>
  <si>
    <t>GLFW_KEY_F6</t>
  </si>
  <si>
    <t>GLFW_KEY_F7</t>
  </si>
  <si>
    <t>GLFW_KEY_F8</t>
  </si>
  <si>
    <t>GLFW_KEY_F9</t>
  </si>
  <si>
    <t>GLFW_KEY_F10</t>
  </si>
  <si>
    <t>GLFW_KEY_F11</t>
  </si>
  <si>
    <t>GLFW_KEY_F12</t>
  </si>
  <si>
    <t>GLFW_KEY_F13</t>
  </si>
  <si>
    <t>GLFW_KEY_F14</t>
  </si>
  <si>
    <t>GLFW_KEY_F15</t>
  </si>
  <si>
    <t>GLFW_KEY_F16</t>
  </si>
  <si>
    <t>GLFW_KEY_F17</t>
  </si>
  <si>
    <t>GLFW_KEY_F18</t>
  </si>
  <si>
    <t>GLFW_KEY_F19</t>
  </si>
  <si>
    <t>GLFW_KEY_F20</t>
  </si>
  <si>
    <t>GLFW_KEY_F21</t>
  </si>
  <si>
    <t>GLFW_KEY_F22</t>
  </si>
  <si>
    <t>GLFW_KEY_F23</t>
  </si>
  <si>
    <t>GLFW_KEY_F24</t>
  </si>
  <si>
    <t>GLFW_KEY_F25</t>
  </si>
  <si>
    <t>GLFW_KEY_UP</t>
  </si>
  <si>
    <t>GLFW_KEY_DOWN</t>
  </si>
  <si>
    <t>GLFW_KEY_LEFT</t>
  </si>
  <si>
    <t>GLFW_KEY_RIGHT</t>
  </si>
  <si>
    <t>GLFW_KEY_LSHIFT</t>
  </si>
  <si>
    <t>GLFW_KEY_RSHIFT</t>
  </si>
  <si>
    <t>GLFW_KEY_LCTRL</t>
  </si>
  <si>
    <t>GLFW_KEY_RCTRL</t>
  </si>
  <si>
    <t>GLFW_KEY_LALT</t>
  </si>
  <si>
    <t>GLFW_KEY_RALT</t>
  </si>
  <si>
    <t>GLFW_KEY_TAB</t>
  </si>
  <si>
    <t>GLFW_KEY_ENTER</t>
  </si>
  <si>
    <t>GLFW_KEY_BACKSPACE</t>
  </si>
  <si>
    <t>GLFW_KEY_INSERT</t>
  </si>
  <si>
    <t>GLFW_KEY_DEL</t>
  </si>
  <si>
    <t>GLFW_KEY_PAGEUP</t>
  </si>
  <si>
    <t>GLFW_KEY_PAGEDOWN</t>
  </si>
  <si>
    <t>GLFW_KEY_HOME</t>
  </si>
  <si>
    <t>GLFW_KEY_END</t>
  </si>
  <si>
    <t>GLFW_KEY_KP_0</t>
  </si>
  <si>
    <t>GLFW_KEY_KP_1</t>
  </si>
  <si>
    <t>GLFW_KEY_KP_2</t>
  </si>
  <si>
    <t>GLFW_KEY_KP_3</t>
  </si>
  <si>
    <t>GLFW_KEY_KP_4</t>
  </si>
  <si>
    <t>GLFW_KEY_KP_5</t>
  </si>
  <si>
    <t>GLFW_KEY_KP_6</t>
  </si>
  <si>
    <t>GLFW_KEY_KP_7</t>
  </si>
  <si>
    <t>GLFW_KEY_KP_8</t>
  </si>
  <si>
    <t>GLFW_KEY_KP_9</t>
  </si>
  <si>
    <t>GLFW_KEY_KP_DIVIDE</t>
  </si>
  <si>
    <t>GLFW_KEY_KP_MULTIPLY</t>
  </si>
  <si>
    <t>GLFW_KEY_KP_SUBTRACT</t>
  </si>
  <si>
    <t>GLFW_KEY_KP_ADD</t>
  </si>
  <si>
    <t>GLFW_KEY_KP_DECIMAL</t>
  </si>
  <si>
    <t>GLFW_KEY_KP_EQUAL</t>
  </si>
  <si>
    <t>GLFW_KEY_KP_ENTER</t>
  </si>
  <si>
    <t>GLFW_KEY_KP_NUM_LOCK</t>
  </si>
  <si>
    <t>GLFW_KEY_CAPS_LOCK</t>
  </si>
  <si>
    <t>GLFW_KEY_SCROLL_LOCK</t>
  </si>
  <si>
    <t>GLFW_KEY_PAUSE</t>
  </si>
  <si>
    <t>GLFW_KEY_LSUPER</t>
  </si>
  <si>
    <t>GLFW_KEY_RSUPER</t>
  </si>
  <si>
    <t>GLFW_KEY_MENU</t>
  </si>
  <si>
    <t>KI_UNKNOWN</t>
  </si>
  <si>
    <t>KI_SPACE</t>
  </si>
  <si>
    <t>KI_0</t>
  </si>
  <si>
    <t>KI_1</t>
  </si>
  <si>
    <t>KI_2</t>
  </si>
  <si>
    <t>KI_3</t>
  </si>
  <si>
    <t>KI_4</t>
  </si>
  <si>
    <t>KI_5</t>
  </si>
  <si>
    <t>KI_6</t>
  </si>
  <si>
    <t>KI_7</t>
  </si>
  <si>
    <t>KI_8</t>
  </si>
  <si>
    <t>KI_9</t>
  </si>
  <si>
    <t>KI_A</t>
  </si>
  <si>
    <t>KI_B</t>
  </si>
  <si>
    <t>KI_C</t>
  </si>
  <si>
    <t>KI_D</t>
  </si>
  <si>
    <t>KI_E</t>
  </si>
  <si>
    <t>KI_F</t>
  </si>
  <si>
    <t>KI_G</t>
  </si>
  <si>
    <t>KI_H</t>
  </si>
  <si>
    <t>KI_I</t>
  </si>
  <si>
    <t>KI_J</t>
  </si>
  <si>
    <t>KI_K</t>
  </si>
  <si>
    <t>KI_L</t>
  </si>
  <si>
    <t>KI_M</t>
  </si>
  <si>
    <t>KI_N</t>
  </si>
  <si>
    <t>KI_O</t>
  </si>
  <si>
    <t>KI_P</t>
  </si>
  <si>
    <t>KI_Q</t>
  </si>
  <si>
    <t>KI_R</t>
  </si>
  <si>
    <t>KI_S</t>
  </si>
  <si>
    <t>KI_T</t>
  </si>
  <si>
    <t>KI_U</t>
  </si>
  <si>
    <t>KI_V</t>
  </si>
  <si>
    <t>KI_W</t>
  </si>
  <si>
    <t>KI_X</t>
  </si>
  <si>
    <t>KI_Y</t>
  </si>
  <si>
    <t>KI_Z</t>
  </si>
  <si>
    <t>KI_OEM_1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</si>
</sst>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ocketKeys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LFW_KEY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30"/>
  <sheetViews>
    <sheetView tabSelected="1" view="pageLayout" topLeftCell="A51" workbookViewId="0">
      <selection activeCell="E77" sqref="E77"/>
    </sheetView>
  </sheetViews>
  <sheetFormatPr baseColWidth="10" defaultRowHeight="13"/>
  <cols>
    <col min="1" max="1" width="20.85546875" bestFit="1" customWidth="1"/>
    <col min="2" max="2" width="7.5703125" bestFit="1" customWidth="1"/>
    <col min="3" max="3" width="21.7109375" bestFit="1" customWidth="1"/>
    <col min="4" max="4" width="4" bestFit="1" customWidth="1"/>
    <col min="7" max="7" width="16.5703125" bestFit="1" customWidth="1"/>
  </cols>
  <sheetData>
    <row r="1" spans="1:10">
      <c r="A1" t="s">
        <v>139</v>
      </c>
      <c r="B1">
        <v>-1</v>
      </c>
      <c r="C1" t="s">
        <v>211</v>
      </c>
      <c r="D1">
        <v>0</v>
      </c>
      <c r="I1" t="s">
        <v>49</v>
      </c>
      <c r="J1">
        <v>71</v>
      </c>
    </row>
    <row r="2" spans="1:10">
      <c r="A2" t="s">
        <v>140</v>
      </c>
      <c r="B2">
        <v>32</v>
      </c>
      <c r="C2" t="s">
        <v>212</v>
      </c>
      <c r="D2">
        <v>1</v>
      </c>
      <c r="I2" t="s">
        <v>53</v>
      </c>
      <c r="J2">
        <v>75</v>
      </c>
    </row>
    <row r="3" spans="1:10">
      <c r="A3" t="s">
        <v>141</v>
      </c>
      <c r="B3">
        <v>256</v>
      </c>
      <c r="I3" t="s">
        <v>54</v>
      </c>
      <c r="J3">
        <v>76</v>
      </c>
    </row>
    <row r="4" spans="1:10">
      <c r="A4" t="s">
        <v>142</v>
      </c>
      <c r="B4">
        <f>256+1</f>
        <v>257</v>
      </c>
      <c r="C4" t="s">
        <v>59</v>
      </c>
      <c r="D4">
        <v>81</v>
      </c>
      <c r="I4" t="s">
        <v>55</v>
      </c>
      <c r="J4">
        <v>77</v>
      </c>
    </row>
    <row r="5" spans="1:10">
      <c r="A5" t="s">
        <v>143</v>
      </c>
      <c r="B5">
        <f>256+2</f>
        <v>258</v>
      </c>
      <c r="C5" t="s">
        <v>85</v>
      </c>
      <c r="D5">
        <v>107</v>
      </c>
      <c r="I5" t="s">
        <v>56</v>
      </c>
      <c r="J5">
        <v>78</v>
      </c>
    </row>
    <row r="6" spans="1:10">
      <c r="A6" t="s">
        <v>144</v>
      </c>
      <c r="B6">
        <f>256+3</f>
        <v>259</v>
      </c>
      <c r="C6" t="s">
        <v>86</v>
      </c>
      <c r="D6">
        <v>108</v>
      </c>
      <c r="I6" t="s">
        <v>57</v>
      </c>
      <c r="J6">
        <v>79</v>
      </c>
    </row>
    <row r="7" spans="1:10">
      <c r="A7" t="s">
        <v>145</v>
      </c>
      <c r="B7">
        <f>256+4</f>
        <v>260</v>
      </c>
      <c r="C7" t="s">
        <v>87</v>
      </c>
      <c r="D7">
        <v>109</v>
      </c>
      <c r="I7" t="s">
        <v>58</v>
      </c>
      <c r="J7">
        <v>80</v>
      </c>
    </row>
    <row r="8" spans="1:10">
      <c r="A8" t="s">
        <v>146</v>
      </c>
      <c r="B8">
        <f>256+5</f>
        <v>261</v>
      </c>
      <c r="C8" t="s">
        <v>88</v>
      </c>
      <c r="D8">
        <v>110</v>
      </c>
      <c r="I8" t="s">
        <v>60</v>
      </c>
      <c r="J8">
        <v>82</v>
      </c>
    </row>
    <row r="9" spans="1:10">
      <c r="A9" t="s">
        <v>147</v>
      </c>
      <c r="B9">
        <f>256+6</f>
        <v>262</v>
      </c>
      <c r="C9" t="s">
        <v>89</v>
      </c>
      <c r="D9">
        <v>111</v>
      </c>
      <c r="I9" t="s">
        <v>61</v>
      </c>
      <c r="J9">
        <v>83</v>
      </c>
    </row>
    <row r="10" spans="1:10">
      <c r="A10" t="s">
        <v>148</v>
      </c>
      <c r="B10">
        <f>256+7</f>
        <v>263</v>
      </c>
      <c r="C10" t="s">
        <v>90</v>
      </c>
      <c r="D10">
        <v>112</v>
      </c>
      <c r="I10" t="s">
        <v>62</v>
      </c>
      <c r="J10">
        <v>84</v>
      </c>
    </row>
    <row r="11" spans="1:10">
      <c r="A11" t="s">
        <v>149</v>
      </c>
      <c r="B11">
        <f>256+8</f>
        <v>264</v>
      </c>
      <c r="C11" t="s">
        <v>91</v>
      </c>
      <c r="D11">
        <v>113</v>
      </c>
      <c r="I11" t="s">
        <v>63</v>
      </c>
      <c r="J11">
        <v>85</v>
      </c>
    </row>
    <row r="12" spans="1:10">
      <c r="A12" t="s">
        <v>150</v>
      </c>
      <c r="B12">
        <f>256+9</f>
        <v>265</v>
      </c>
      <c r="C12" t="s">
        <v>92</v>
      </c>
      <c r="D12">
        <v>114</v>
      </c>
      <c r="I12" t="s">
        <v>72</v>
      </c>
      <c r="J12">
        <v>94</v>
      </c>
    </row>
    <row r="13" spans="1:10">
      <c r="A13" t="s">
        <v>151</v>
      </c>
      <c r="B13">
        <f>256+10</f>
        <v>266</v>
      </c>
      <c r="C13" t="s">
        <v>93</v>
      </c>
      <c r="D13">
        <v>115</v>
      </c>
      <c r="I13" t="s">
        <v>73</v>
      </c>
      <c r="J13">
        <v>95</v>
      </c>
    </row>
    <row r="14" spans="1:10">
      <c r="A14" t="s">
        <v>152</v>
      </c>
      <c r="B14">
        <f>256+11</f>
        <v>267</v>
      </c>
      <c r="C14" t="s">
        <v>94</v>
      </c>
      <c r="D14">
        <v>116</v>
      </c>
      <c r="I14" t="s">
        <v>74</v>
      </c>
      <c r="J14">
        <v>96</v>
      </c>
    </row>
    <row r="15" spans="1:10">
      <c r="A15" t="s">
        <v>153</v>
      </c>
      <c r="B15">
        <f>256+12</f>
        <v>268</v>
      </c>
      <c r="C15" t="s">
        <v>95</v>
      </c>
      <c r="D15">
        <v>117</v>
      </c>
      <c r="I15" t="s">
        <v>75</v>
      </c>
      <c r="J15">
        <v>97</v>
      </c>
    </row>
    <row r="16" spans="1:10">
      <c r="A16" t="s">
        <v>154</v>
      </c>
      <c r="B16">
        <f>256+13</f>
        <v>269</v>
      </c>
      <c r="C16" t="s">
        <v>96</v>
      </c>
      <c r="D16">
        <v>118</v>
      </c>
      <c r="I16" t="s">
        <v>78</v>
      </c>
      <c r="J16">
        <v>100</v>
      </c>
    </row>
    <row r="17" spans="1:10">
      <c r="A17" t="s">
        <v>155</v>
      </c>
      <c r="B17">
        <f>256+14</f>
        <v>270</v>
      </c>
      <c r="C17" t="s">
        <v>97</v>
      </c>
      <c r="D17">
        <v>119</v>
      </c>
      <c r="I17" t="s">
        <v>81</v>
      </c>
      <c r="J17">
        <v>103</v>
      </c>
    </row>
    <row r="18" spans="1:10">
      <c r="A18" t="s">
        <v>156</v>
      </c>
      <c r="B18">
        <f>256+15</f>
        <v>271</v>
      </c>
      <c r="C18" t="s">
        <v>98</v>
      </c>
      <c r="D18">
        <v>120</v>
      </c>
      <c r="I18" t="s">
        <v>82</v>
      </c>
      <c r="J18">
        <v>104</v>
      </c>
    </row>
    <row r="19" spans="1:10">
      <c r="A19" t="s">
        <v>157</v>
      </c>
      <c r="B19">
        <f>256+16</f>
        <v>272</v>
      </c>
      <c r="C19" t="s">
        <v>99</v>
      </c>
      <c r="D19">
        <v>121</v>
      </c>
      <c r="I19" t="s">
        <v>83</v>
      </c>
      <c r="J19">
        <v>105</v>
      </c>
    </row>
    <row r="20" spans="1:10">
      <c r="A20" t="s">
        <v>158</v>
      </c>
      <c r="B20">
        <f>256+17</f>
        <v>273</v>
      </c>
      <c r="C20" t="s">
        <v>100</v>
      </c>
      <c r="D20">
        <v>122</v>
      </c>
      <c r="I20" t="s">
        <v>84</v>
      </c>
      <c r="J20">
        <v>106</v>
      </c>
    </row>
    <row r="21" spans="1:10">
      <c r="A21" t="s">
        <v>159</v>
      </c>
      <c r="B21">
        <f>256+18</f>
        <v>274</v>
      </c>
      <c r="C21" t="s">
        <v>101</v>
      </c>
      <c r="D21">
        <v>123</v>
      </c>
      <c r="I21" t="s">
        <v>111</v>
      </c>
      <c r="J21">
        <v>133</v>
      </c>
    </row>
    <row r="22" spans="1:10">
      <c r="A22" t="s">
        <v>160</v>
      </c>
      <c r="B22">
        <f>256+19</f>
        <v>275</v>
      </c>
      <c r="C22" t="s">
        <v>102</v>
      </c>
      <c r="D22">
        <v>124</v>
      </c>
      <c r="I22" t="s">
        <v>112</v>
      </c>
      <c r="J22">
        <v>134</v>
      </c>
    </row>
    <row r="23" spans="1:10">
      <c r="A23" t="s">
        <v>161</v>
      </c>
      <c r="B23">
        <f>256+20</f>
        <v>276</v>
      </c>
      <c r="C23" t="s">
        <v>103</v>
      </c>
      <c r="D23">
        <v>125</v>
      </c>
      <c r="I23" t="s">
        <v>113</v>
      </c>
      <c r="J23">
        <v>135</v>
      </c>
    </row>
    <row r="24" spans="1:10">
      <c r="A24" t="s">
        <v>162</v>
      </c>
      <c r="B24">
        <f>256+21</f>
        <v>277</v>
      </c>
      <c r="C24" t="s">
        <v>104</v>
      </c>
      <c r="D24">
        <v>126</v>
      </c>
      <c r="I24" t="s">
        <v>114</v>
      </c>
      <c r="J24">
        <v>136</v>
      </c>
    </row>
    <row r="25" spans="1:10">
      <c r="A25" t="s">
        <v>163</v>
      </c>
      <c r="B25">
        <f>256+22</f>
        <v>278</v>
      </c>
      <c r="C25" t="s">
        <v>105</v>
      </c>
      <c r="D25">
        <v>127</v>
      </c>
      <c r="I25" t="s">
        <v>115</v>
      </c>
      <c r="J25">
        <v>137</v>
      </c>
    </row>
    <row r="26" spans="1:10">
      <c r="A26" t="s">
        <v>164</v>
      </c>
      <c r="B26">
        <f>256+23</f>
        <v>279</v>
      </c>
      <c r="C26" t="s">
        <v>106</v>
      </c>
      <c r="D26">
        <v>128</v>
      </c>
      <c r="I26" t="s">
        <v>122</v>
      </c>
      <c r="J26">
        <v>144</v>
      </c>
    </row>
    <row r="27" spans="1:10">
      <c r="A27" t="s">
        <v>165</v>
      </c>
      <c r="B27">
        <f>256+24</f>
        <v>280</v>
      </c>
      <c r="C27" t="s">
        <v>107</v>
      </c>
      <c r="D27">
        <v>129</v>
      </c>
      <c r="I27" t="s">
        <v>123</v>
      </c>
      <c r="J27">
        <v>145</v>
      </c>
    </row>
    <row r="28" spans="1:10">
      <c r="A28" t="s">
        <v>166</v>
      </c>
      <c r="B28">
        <f>256+25</f>
        <v>281</v>
      </c>
      <c r="C28" t="s">
        <v>108</v>
      </c>
      <c r="D28">
        <v>130</v>
      </c>
      <c r="I28" t="s">
        <v>124</v>
      </c>
      <c r="J28">
        <v>146</v>
      </c>
    </row>
    <row r="29" spans="1:10">
      <c r="A29" t="s">
        <v>167</v>
      </c>
      <c r="B29">
        <f>256+26</f>
        <v>282</v>
      </c>
      <c r="I29" t="s">
        <v>125</v>
      </c>
      <c r="J29">
        <v>147</v>
      </c>
    </row>
    <row r="30" spans="1:10">
      <c r="A30" t="s">
        <v>168</v>
      </c>
      <c r="B30">
        <f>256+27</f>
        <v>283</v>
      </c>
      <c r="C30" t="s">
        <v>69</v>
      </c>
      <c r="D30">
        <v>91</v>
      </c>
      <c r="I30" t="s">
        <v>126</v>
      </c>
      <c r="J30">
        <v>148</v>
      </c>
    </row>
    <row r="31" spans="1:10">
      <c r="A31" t="s">
        <v>169</v>
      </c>
      <c r="B31">
        <f>256+28</f>
        <v>284</v>
      </c>
      <c r="C31" t="s">
        <v>71</v>
      </c>
      <c r="D31">
        <v>93</v>
      </c>
      <c r="I31" t="s">
        <v>127</v>
      </c>
      <c r="J31">
        <v>149</v>
      </c>
    </row>
    <row r="32" spans="1:10">
      <c r="A32" t="s">
        <v>170</v>
      </c>
      <c r="B32">
        <f>256+29</f>
        <v>285</v>
      </c>
      <c r="C32" t="s">
        <v>68</v>
      </c>
      <c r="D32">
        <v>90</v>
      </c>
      <c r="I32" t="s">
        <v>128</v>
      </c>
      <c r="J32">
        <v>150</v>
      </c>
    </row>
    <row r="33" spans="1:10">
      <c r="A33" t="s">
        <v>171</v>
      </c>
      <c r="B33">
        <f>256+30</f>
        <v>286</v>
      </c>
      <c r="C33" t="s">
        <v>70</v>
      </c>
      <c r="D33">
        <v>92</v>
      </c>
      <c r="I33" t="s">
        <v>129</v>
      </c>
      <c r="J33">
        <v>151</v>
      </c>
    </row>
    <row r="34" spans="1:10">
      <c r="A34" t="s">
        <v>172</v>
      </c>
      <c r="B34">
        <f>256+31</f>
        <v>287</v>
      </c>
      <c r="C34" t="s">
        <v>116</v>
      </c>
      <c r="D34">
        <v>138</v>
      </c>
      <c r="I34" t="s">
        <v>130</v>
      </c>
      <c r="J34">
        <v>152</v>
      </c>
    </row>
    <row r="35" spans="1:10">
      <c r="A35" t="s">
        <v>173</v>
      </c>
      <c r="B35">
        <f>256+32</f>
        <v>288</v>
      </c>
      <c r="C35" t="s">
        <v>117</v>
      </c>
      <c r="D35">
        <v>139</v>
      </c>
      <c r="I35" t="s">
        <v>131</v>
      </c>
      <c r="J35">
        <v>153</v>
      </c>
    </row>
    <row r="36" spans="1:10">
      <c r="A36" t="s">
        <v>174</v>
      </c>
      <c r="B36">
        <f>256+33</f>
        <v>289</v>
      </c>
      <c r="C36" t="s">
        <v>118</v>
      </c>
      <c r="D36">
        <v>140</v>
      </c>
      <c r="I36" t="s">
        <v>132</v>
      </c>
      <c r="J36">
        <v>154</v>
      </c>
    </row>
    <row r="37" spans="1:10">
      <c r="A37" t="s">
        <v>175</v>
      </c>
      <c r="B37">
        <f>256+34</f>
        <v>290</v>
      </c>
      <c r="C37" t="s">
        <v>119</v>
      </c>
      <c r="D37">
        <v>141</v>
      </c>
      <c r="I37" t="s">
        <v>133</v>
      </c>
      <c r="J37">
        <v>155</v>
      </c>
    </row>
    <row r="38" spans="1:10">
      <c r="A38" t="s">
        <v>176</v>
      </c>
      <c r="B38">
        <f>256+35</f>
        <v>291</v>
      </c>
      <c r="C38" t="s">
        <v>14</v>
      </c>
      <c r="D38">
        <v>175</v>
      </c>
      <c r="I38" t="s">
        <v>134</v>
      </c>
      <c r="J38">
        <v>156</v>
      </c>
    </row>
    <row r="39" spans="1:10">
      <c r="A39" t="s">
        <v>177</v>
      </c>
      <c r="B39">
        <f>256+36</f>
        <v>292</v>
      </c>
      <c r="C39" t="s">
        <v>15</v>
      </c>
      <c r="D39">
        <v>176</v>
      </c>
      <c r="I39" t="s">
        <v>135</v>
      </c>
      <c r="J39">
        <v>157</v>
      </c>
    </row>
    <row r="40" spans="1:10">
      <c r="A40" t="s">
        <v>178</v>
      </c>
      <c r="B40">
        <f>256+37</f>
        <v>293</v>
      </c>
      <c r="C40" t="s">
        <v>48</v>
      </c>
      <c r="D40">
        <v>70</v>
      </c>
      <c r="I40" t="s">
        <v>136</v>
      </c>
      <c r="J40">
        <v>158</v>
      </c>
    </row>
    <row r="41" spans="1:10">
      <c r="A41" t="s">
        <v>179</v>
      </c>
      <c r="B41">
        <f>256+38</f>
        <v>294</v>
      </c>
      <c r="C41" t="s">
        <v>50</v>
      </c>
      <c r="D41">
        <v>72</v>
      </c>
      <c r="I41" t="s">
        <v>137</v>
      </c>
      <c r="J41">
        <v>159</v>
      </c>
    </row>
    <row r="42" spans="1:10">
      <c r="A42" t="s">
        <v>180</v>
      </c>
      <c r="B42">
        <f>256+39</f>
        <v>295</v>
      </c>
      <c r="C42" t="s">
        <v>47</v>
      </c>
      <c r="D42">
        <v>69</v>
      </c>
      <c r="I42" t="s">
        <v>138</v>
      </c>
      <c r="J42">
        <v>160</v>
      </c>
    </row>
    <row r="43" spans="1:10">
      <c r="A43" t="s">
        <v>181</v>
      </c>
      <c r="B43">
        <f>256+40</f>
        <v>296</v>
      </c>
      <c r="C43" t="s">
        <v>76</v>
      </c>
      <c r="D43">
        <v>98</v>
      </c>
      <c r="I43" t="s">
        <v>0</v>
      </c>
      <c r="J43">
        <v>161</v>
      </c>
    </row>
    <row r="44" spans="1:10">
      <c r="A44" t="s">
        <v>182</v>
      </c>
      <c r="B44">
        <f>256+41</f>
        <v>297</v>
      </c>
      <c r="C44" t="s">
        <v>77</v>
      </c>
      <c r="D44">
        <v>99</v>
      </c>
      <c r="I44" t="s">
        <v>1</v>
      </c>
      <c r="J44">
        <v>162</v>
      </c>
    </row>
    <row r="45" spans="1:10">
      <c r="A45" t="s">
        <v>183</v>
      </c>
      <c r="B45">
        <f>256+42</f>
        <v>298</v>
      </c>
      <c r="C45" t="s">
        <v>64</v>
      </c>
      <c r="D45">
        <v>86</v>
      </c>
      <c r="I45" t="s">
        <v>2</v>
      </c>
      <c r="J45">
        <v>163</v>
      </c>
    </row>
    <row r="46" spans="1:10">
      <c r="A46" t="s">
        <v>184</v>
      </c>
      <c r="B46">
        <f>256+43</f>
        <v>299</v>
      </c>
      <c r="C46" t="s">
        <v>65</v>
      </c>
      <c r="D46">
        <v>87</v>
      </c>
      <c r="I46" t="s">
        <v>3</v>
      </c>
      <c r="J46">
        <v>164</v>
      </c>
    </row>
    <row r="47" spans="1:10">
      <c r="A47" t="s">
        <v>185</v>
      </c>
      <c r="B47">
        <f>256+44</f>
        <v>300</v>
      </c>
      <c r="C47" t="s">
        <v>67</v>
      </c>
      <c r="D47">
        <v>89</v>
      </c>
      <c r="I47" t="s">
        <v>4</v>
      </c>
      <c r="J47">
        <v>165</v>
      </c>
    </row>
    <row r="48" spans="1:10">
      <c r="A48" t="s">
        <v>186</v>
      </c>
      <c r="B48">
        <f>256+45</f>
        <v>301</v>
      </c>
      <c r="C48" t="s">
        <v>66</v>
      </c>
      <c r="D48">
        <v>88</v>
      </c>
      <c r="I48" t="s">
        <v>5</v>
      </c>
      <c r="J48">
        <v>166</v>
      </c>
    </row>
    <row r="49" spans="1:10">
      <c r="A49" t="s">
        <v>187</v>
      </c>
      <c r="B49">
        <f>256+46</f>
        <v>302</v>
      </c>
      <c r="C49" t="s">
        <v>29</v>
      </c>
      <c r="D49">
        <v>51</v>
      </c>
      <c r="I49" t="s">
        <v>6</v>
      </c>
      <c r="J49">
        <v>167</v>
      </c>
    </row>
    <row r="50" spans="1:10">
      <c r="A50" t="s">
        <v>188</v>
      </c>
      <c r="B50">
        <f>256+47</f>
        <v>303</v>
      </c>
      <c r="C50" t="s">
        <v>30</v>
      </c>
      <c r="D50">
        <v>52</v>
      </c>
      <c r="I50" t="s">
        <v>7</v>
      </c>
      <c r="J50">
        <v>168</v>
      </c>
    </row>
    <row r="51" spans="1:10">
      <c r="A51" t="s">
        <v>189</v>
      </c>
      <c r="B51">
        <f>256+48</f>
        <v>304</v>
      </c>
      <c r="C51" t="s">
        <v>31</v>
      </c>
      <c r="D51">
        <v>53</v>
      </c>
      <c r="I51" t="s">
        <v>8</v>
      </c>
      <c r="J51">
        <v>169</v>
      </c>
    </row>
    <row r="52" spans="1:10">
      <c r="A52" t="s">
        <v>190</v>
      </c>
      <c r="B52">
        <f>256+49</f>
        <v>305</v>
      </c>
      <c r="C52" t="s">
        <v>32</v>
      </c>
      <c r="D52">
        <v>54</v>
      </c>
      <c r="I52" t="s">
        <v>9</v>
      </c>
      <c r="J52">
        <v>170</v>
      </c>
    </row>
    <row r="53" spans="1:10">
      <c r="A53" t="s">
        <v>191</v>
      </c>
      <c r="B53">
        <f>256+50</f>
        <v>306</v>
      </c>
      <c r="C53" t="s">
        <v>33</v>
      </c>
      <c r="D53">
        <v>55</v>
      </c>
      <c r="I53" t="s">
        <v>10</v>
      </c>
      <c r="J53">
        <v>171</v>
      </c>
    </row>
    <row r="54" spans="1:10">
      <c r="A54" t="s">
        <v>192</v>
      </c>
      <c r="B54">
        <f>256+51</f>
        <v>307</v>
      </c>
      <c r="C54" t="s">
        <v>34</v>
      </c>
      <c r="D54">
        <v>56</v>
      </c>
      <c r="I54" t="s">
        <v>11</v>
      </c>
      <c r="J54">
        <v>172</v>
      </c>
    </row>
    <row r="55" spans="1:10">
      <c r="A55" t="s">
        <v>193</v>
      </c>
      <c r="B55">
        <f>256+52</f>
        <v>308</v>
      </c>
      <c r="C55" t="s">
        <v>35</v>
      </c>
      <c r="D55">
        <v>57</v>
      </c>
      <c r="I55" t="s">
        <v>12</v>
      </c>
      <c r="J55">
        <v>173</v>
      </c>
    </row>
    <row r="56" spans="1:10">
      <c r="A56" t="s">
        <v>194</v>
      </c>
      <c r="B56">
        <f>256+53</f>
        <v>309</v>
      </c>
      <c r="C56" t="s">
        <v>36</v>
      </c>
      <c r="D56">
        <v>58</v>
      </c>
      <c r="I56" t="s">
        <v>13</v>
      </c>
      <c r="J56">
        <v>174</v>
      </c>
    </row>
    <row r="57" spans="1:10">
      <c r="A57" t="s">
        <v>195</v>
      </c>
      <c r="B57">
        <f>256+54</f>
        <v>310</v>
      </c>
      <c r="C57" t="s">
        <v>37</v>
      </c>
      <c r="D57">
        <v>59</v>
      </c>
      <c r="I57" t="s">
        <v>27</v>
      </c>
      <c r="J57">
        <v>49</v>
      </c>
    </row>
    <row r="58" spans="1:10">
      <c r="A58" t="s">
        <v>196</v>
      </c>
      <c r="B58">
        <f>256+55</f>
        <v>311</v>
      </c>
      <c r="C58" t="s">
        <v>38</v>
      </c>
      <c r="D58">
        <v>60</v>
      </c>
      <c r="I58" t="s">
        <v>28</v>
      </c>
      <c r="J58">
        <v>50</v>
      </c>
    </row>
    <row r="59" spans="1:10">
      <c r="A59" t="s">
        <v>197</v>
      </c>
      <c r="B59">
        <f>256+56</f>
        <v>312</v>
      </c>
      <c r="C59" t="s">
        <v>45</v>
      </c>
      <c r="D59">
        <v>67</v>
      </c>
      <c r="I59" t="s">
        <v>42</v>
      </c>
      <c r="J59">
        <v>64</v>
      </c>
    </row>
    <row r="60" spans="1:10">
      <c r="A60" t="s">
        <v>198</v>
      </c>
      <c r="B60">
        <f>256+57</f>
        <v>313</v>
      </c>
      <c r="C60" t="s">
        <v>40</v>
      </c>
      <c r="D60">
        <v>62</v>
      </c>
    </row>
    <row r="61" spans="1:10">
      <c r="A61" t="s">
        <v>199</v>
      </c>
      <c r="B61">
        <f>256+58</f>
        <v>314</v>
      </c>
      <c r="C61" t="s">
        <v>43</v>
      </c>
      <c r="D61">
        <v>65</v>
      </c>
    </row>
    <row r="62" spans="1:10">
      <c r="A62" t="s">
        <v>200</v>
      </c>
      <c r="B62">
        <f>256+59</f>
        <v>315</v>
      </c>
      <c r="C62" t="s">
        <v>41</v>
      </c>
      <c r="D62">
        <v>63</v>
      </c>
    </row>
    <row r="63" spans="1:10">
      <c r="A63" t="s">
        <v>201</v>
      </c>
      <c r="B63">
        <f>256+60</f>
        <v>316</v>
      </c>
      <c r="C63" t="s">
        <v>44</v>
      </c>
      <c r="D63">
        <v>66</v>
      </c>
    </row>
    <row r="64" spans="1:10">
      <c r="A64" t="s">
        <v>202</v>
      </c>
      <c r="B64">
        <f>256+61</f>
        <v>317</v>
      </c>
      <c r="C64" t="s">
        <v>46</v>
      </c>
      <c r="D64">
        <v>68</v>
      </c>
    </row>
    <row r="65" spans="1:6">
      <c r="A65" t="s">
        <v>203</v>
      </c>
      <c r="B65">
        <f>256+62</f>
        <v>318</v>
      </c>
      <c r="C65" t="s">
        <v>39</v>
      </c>
      <c r="D65">
        <v>61</v>
      </c>
    </row>
    <row r="66" spans="1:6">
      <c r="A66" t="s">
        <v>204</v>
      </c>
      <c r="B66">
        <f>256+63</f>
        <v>319</v>
      </c>
      <c r="C66" t="s">
        <v>109</v>
      </c>
      <c r="D66">
        <v>131</v>
      </c>
    </row>
    <row r="67" spans="1:6">
      <c r="A67" t="s">
        <v>205</v>
      </c>
      <c r="B67">
        <f>256+64</f>
        <v>320</v>
      </c>
      <c r="C67" t="s">
        <v>52</v>
      </c>
      <c r="D67">
        <v>74</v>
      </c>
    </row>
    <row r="68" spans="1:6">
      <c r="A68" t="s">
        <v>206</v>
      </c>
      <c r="B68">
        <f>256+65</f>
        <v>321</v>
      </c>
      <c r="C68" t="s">
        <v>110</v>
      </c>
      <c r="D68">
        <v>132</v>
      </c>
    </row>
    <row r="69" spans="1:6">
      <c r="A69" t="s">
        <v>207</v>
      </c>
      <c r="B69">
        <f>256+66</f>
        <v>322</v>
      </c>
      <c r="C69" t="s">
        <v>51</v>
      </c>
      <c r="D69">
        <v>73</v>
      </c>
    </row>
    <row r="70" spans="1:6">
      <c r="A70" t="s">
        <v>208</v>
      </c>
      <c r="B70">
        <f>256+67</f>
        <v>323</v>
      </c>
      <c r="C70" t="s">
        <v>79</v>
      </c>
      <c r="D70">
        <v>101</v>
      </c>
    </row>
    <row r="71" spans="1:6">
      <c r="A71" t="s">
        <v>209</v>
      </c>
      <c r="B71">
        <f>256+68</f>
        <v>324</v>
      </c>
      <c r="C71" t="s">
        <v>80</v>
      </c>
      <c r="D71">
        <v>102</v>
      </c>
    </row>
    <row r="72" spans="1:6">
      <c r="A72" t="s">
        <v>210</v>
      </c>
      <c r="B72">
        <f>256+69</f>
        <v>325</v>
      </c>
      <c r="C72" t="s">
        <v>120</v>
      </c>
      <c r="D72">
        <v>142</v>
      </c>
      <c r="E72" t="s">
        <v>121</v>
      </c>
      <c r="F72">
        <v>143</v>
      </c>
    </row>
    <row r="73" spans="1:6">
      <c r="A73" t="s">
        <v>16</v>
      </c>
      <c r="B73">
        <f>CODE("0")</f>
        <v>48</v>
      </c>
      <c r="C73" t="s">
        <v>213</v>
      </c>
      <c r="D73">
        <v>2</v>
      </c>
    </row>
    <row r="74" spans="1:6">
      <c r="A74" t="s">
        <v>16</v>
      </c>
      <c r="B74">
        <f>1+B73</f>
        <v>49</v>
      </c>
      <c r="C74" t="s">
        <v>214</v>
      </c>
      <c r="D74">
        <v>3</v>
      </c>
    </row>
    <row r="75" spans="1:6">
      <c r="A75" t="s">
        <v>16</v>
      </c>
      <c r="B75">
        <f t="shared" ref="B75:B83" si="0">1+B74</f>
        <v>50</v>
      </c>
      <c r="C75" t="s">
        <v>215</v>
      </c>
      <c r="D75">
        <v>4</v>
      </c>
    </row>
    <row r="76" spans="1:6">
      <c r="A76" t="s">
        <v>16</v>
      </c>
      <c r="B76">
        <f t="shared" si="0"/>
        <v>51</v>
      </c>
      <c r="C76" t="s">
        <v>216</v>
      </c>
      <c r="D76">
        <v>5</v>
      </c>
    </row>
    <row r="77" spans="1:6">
      <c r="A77" t="s">
        <v>16</v>
      </c>
      <c r="B77">
        <f t="shared" si="0"/>
        <v>52</v>
      </c>
      <c r="C77" t="s">
        <v>217</v>
      </c>
      <c r="D77">
        <v>6</v>
      </c>
    </row>
    <row r="78" spans="1:6">
      <c r="A78" t="s">
        <v>16</v>
      </c>
      <c r="B78">
        <f t="shared" si="0"/>
        <v>53</v>
      </c>
      <c r="C78" t="s">
        <v>218</v>
      </c>
      <c r="D78">
        <v>7</v>
      </c>
    </row>
    <row r="79" spans="1:6">
      <c r="A79" t="s">
        <v>16</v>
      </c>
      <c r="B79">
        <f t="shared" si="0"/>
        <v>54</v>
      </c>
      <c r="C79" t="s">
        <v>219</v>
      </c>
      <c r="D79">
        <v>8</v>
      </c>
    </row>
    <row r="80" spans="1:6">
      <c r="A80" t="s">
        <v>16</v>
      </c>
      <c r="B80">
        <f t="shared" si="0"/>
        <v>55</v>
      </c>
      <c r="C80" t="s">
        <v>220</v>
      </c>
      <c r="D80">
        <v>9</v>
      </c>
    </row>
    <row r="81" spans="1:4">
      <c r="A81" t="s">
        <v>16</v>
      </c>
      <c r="B81">
        <f t="shared" si="0"/>
        <v>56</v>
      </c>
      <c r="C81" t="s">
        <v>221</v>
      </c>
      <c r="D81">
        <v>10</v>
      </c>
    </row>
    <row r="82" spans="1:4">
      <c r="A82" t="s">
        <v>16</v>
      </c>
      <c r="B82">
        <f t="shared" si="0"/>
        <v>57</v>
      </c>
      <c r="C82" t="s">
        <v>222</v>
      </c>
      <c r="D82">
        <v>11</v>
      </c>
    </row>
    <row r="83" spans="1:4">
      <c r="A83" t="s">
        <v>16</v>
      </c>
      <c r="B83">
        <f>CODE("A")</f>
        <v>65</v>
      </c>
      <c r="C83" t="s">
        <v>223</v>
      </c>
      <c r="D83">
        <v>12</v>
      </c>
    </row>
    <row r="84" spans="1:4">
      <c r="A84" t="s">
        <v>16</v>
      </c>
      <c r="B84">
        <f>1+B83</f>
        <v>66</v>
      </c>
      <c r="C84" t="s">
        <v>224</v>
      </c>
      <c r="D84">
        <v>13</v>
      </c>
    </row>
    <row r="85" spans="1:4">
      <c r="A85" t="s">
        <v>16</v>
      </c>
      <c r="B85">
        <f t="shared" ref="B85:B108" si="1">1+B84</f>
        <v>67</v>
      </c>
      <c r="C85" t="s">
        <v>225</v>
      </c>
      <c r="D85">
        <v>14</v>
      </c>
    </row>
    <row r="86" spans="1:4">
      <c r="A86" t="s">
        <v>16</v>
      </c>
      <c r="B86">
        <f t="shared" si="1"/>
        <v>68</v>
      </c>
      <c r="C86" t="s">
        <v>226</v>
      </c>
      <c r="D86">
        <v>15</v>
      </c>
    </row>
    <row r="87" spans="1:4">
      <c r="A87" t="s">
        <v>16</v>
      </c>
      <c r="B87">
        <f t="shared" si="1"/>
        <v>69</v>
      </c>
      <c r="C87" t="s">
        <v>227</v>
      </c>
      <c r="D87">
        <v>16</v>
      </c>
    </row>
    <row r="88" spans="1:4">
      <c r="A88" t="s">
        <v>16</v>
      </c>
      <c r="B88">
        <f t="shared" si="1"/>
        <v>70</v>
      </c>
      <c r="C88" t="s">
        <v>228</v>
      </c>
      <c r="D88">
        <v>17</v>
      </c>
    </row>
    <row r="89" spans="1:4">
      <c r="A89" t="s">
        <v>16</v>
      </c>
      <c r="B89">
        <f t="shared" si="1"/>
        <v>71</v>
      </c>
      <c r="C89" t="s">
        <v>229</v>
      </c>
      <c r="D89">
        <v>18</v>
      </c>
    </row>
    <row r="90" spans="1:4">
      <c r="A90" t="s">
        <v>16</v>
      </c>
      <c r="B90">
        <f t="shared" si="1"/>
        <v>72</v>
      </c>
      <c r="C90" t="s">
        <v>230</v>
      </c>
      <c r="D90">
        <v>19</v>
      </c>
    </row>
    <row r="91" spans="1:4">
      <c r="A91" t="s">
        <v>16</v>
      </c>
      <c r="B91">
        <f t="shared" si="1"/>
        <v>73</v>
      </c>
      <c r="C91" t="s">
        <v>231</v>
      </c>
      <c r="D91">
        <v>20</v>
      </c>
    </row>
    <row r="92" spans="1:4">
      <c r="A92" t="s">
        <v>16</v>
      </c>
      <c r="B92">
        <f t="shared" si="1"/>
        <v>74</v>
      </c>
      <c r="C92" t="s">
        <v>232</v>
      </c>
      <c r="D92">
        <v>21</v>
      </c>
    </row>
    <row r="93" spans="1:4">
      <c r="A93" t="s">
        <v>16</v>
      </c>
      <c r="B93">
        <f t="shared" si="1"/>
        <v>75</v>
      </c>
      <c r="C93" t="s">
        <v>233</v>
      </c>
      <c r="D93">
        <v>22</v>
      </c>
    </row>
    <row r="94" spans="1:4">
      <c r="A94" t="s">
        <v>16</v>
      </c>
      <c r="B94">
        <f t="shared" si="1"/>
        <v>76</v>
      </c>
      <c r="C94" t="s">
        <v>234</v>
      </c>
      <c r="D94">
        <v>23</v>
      </c>
    </row>
    <row r="95" spans="1:4">
      <c r="A95" t="s">
        <v>16</v>
      </c>
      <c r="B95">
        <f t="shared" si="1"/>
        <v>77</v>
      </c>
      <c r="C95" t="s">
        <v>235</v>
      </c>
      <c r="D95">
        <v>24</v>
      </c>
    </row>
    <row r="96" spans="1:4">
      <c r="A96" t="s">
        <v>16</v>
      </c>
      <c r="B96">
        <f t="shared" si="1"/>
        <v>78</v>
      </c>
      <c r="C96" t="s">
        <v>236</v>
      </c>
      <c r="D96">
        <v>25</v>
      </c>
    </row>
    <row r="97" spans="1:4">
      <c r="A97" t="s">
        <v>16</v>
      </c>
      <c r="B97">
        <f t="shared" si="1"/>
        <v>79</v>
      </c>
      <c r="C97" t="s">
        <v>237</v>
      </c>
      <c r="D97">
        <v>26</v>
      </c>
    </row>
    <row r="98" spans="1:4">
      <c r="A98" t="s">
        <v>16</v>
      </c>
      <c r="B98">
        <f t="shared" si="1"/>
        <v>80</v>
      </c>
      <c r="C98" t="s">
        <v>238</v>
      </c>
      <c r="D98">
        <v>27</v>
      </c>
    </row>
    <row r="99" spans="1:4">
      <c r="A99" t="s">
        <v>16</v>
      </c>
      <c r="B99">
        <f t="shared" si="1"/>
        <v>81</v>
      </c>
      <c r="C99" t="s">
        <v>239</v>
      </c>
      <c r="D99">
        <v>28</v>
      </c>
    </row>
    <row r="100" spans="1:4">
      <c r="A100" t="s">
        <v>16</v>
      </c>
      <c r="B100">
        <f t="shared" si="1"/>
        <v>82</v>
      </c>
      <c r="C100" t="s">
        <v>240</v>
      </c>
      <c r="D100">
        <v>29</v>
      </c>
    </row>
    <row r="101" spans="1:4">
      <c r="A101" t="s">
        <v>16</v>
      </c>
      <c r="B101">
        <f t="shared" si="1"/>
        <v>83</v>
      </c>
      <c r="C101" t="s">
        <v>241</v>
      </c>
      <c r="D101">
        <v>30</v>
      </c>
    </row>
    <row r="102" spans="1:4">
      <c r="A102" t="s">
        <v>16</v>
      </c>
      <c r="B102">
        <f t="shared" si="1"/>
        <v>84</v>
      </c>
      <c r="C102" t="s">
        <v>242</v>
      </c>
      <c r="D102">
        <v>31</v>
      </c>
    </row>
    <row r="103" spans="1:4">
      <c r="A103" t="s">
        <v>16</v>
      </c>
      <c r="B103">
        <f t="shared" si="1"/>
        <v>85</v>
      </c>
      <c r="C103" t="s">
        <v>243</v>
      </c>
      <c r="D103">
        <v>32</v>
      </c>
    </row>
    <row r="104" spans="1:4">
      <c r="A104" t="s">
        <v>16</v>
      </c>
      <c r="B104">
        <f t="shared" si="1"/>
        <v>86</v>
      </c>
      <c r="C104" t="s">
        <v>244</v>
      </c>
      <c r="D104">
        <v>33</v>
      </c>
    </row>
    <row r="105" spans="1:4">
      <c r="A105" t="s">
        <v>16</v>
      </c>
      <c r="B105">
        <f t="shared" si="1"/>
        <v>87</v>
      </c>
      <c r="C105" t="s">
        <v>245</v>
      </c>
      <c r="D105">
        <v>34</v>
      </c>
    </row>
    <row r="106" spans="1:4">
      <c r="A106" t="s">
        <v>16</v>
      </c>
      <c r="B106">
        <f t="shared" si="1"/>
        <v>88</v>
      </c>
      <c r="C106" t="s">
        <v>246</v>
      </c>
      <c r="D106">
        <v>35</v>
      </c>
    </row>
    <row r="107" spans="1:4">
      <c r="A107" t="s">
        <v>16</v>
      </c>
      <c r="B107">
        <f t="shared" si="1"/>
        <v>89</v>
      </c>
      <c r="C107" t="s">
        <v>247</v>
      </c>
      <c r="D107">
        <v>36</v>
      </c>
    </row>
    <row r="108" spans="1:4">
      <c r="A108" t="s">
        <v>16</v>
      </c>
      <c r="B108">
        <f t="shared" si="1"/>
        <v>90</v>
      </c>
      <c r="C108" t="s">
        <v>248</v>
      </c>
      <c r="D108">
        <v>37</v>
      </c>
    </row>
    <row r="109" spans="1:4">
      <c r="A109" t="s">
        <v>16</v>
      </c>
      <c r="B109">
        <f>CODE(":")</f>
        <v>58</v>
      </c>
      <c r="C109" t="s">
        <v>249</v>
      </c>
      <c r="D109">
        <v>38</v>
      </c>
    </row>
    <row r="110" spans="1:4">
      <c r="A110" t="s">
        <v>16</v>
      </c>
      <c r="B110">
        <f>CODE(";")</f>
        <v>59</v>
      </c>
      <c r="C110" t="s">
        <v>249</v>
      </c>
      <c r="D110">
        <v>38</v>
      </c>
    </row>
    <row r="111" spans="1:4">
      <c r="A111" t="s">
        <v>16</v>
      </c>
      <c r="B111">
        <f>CODE("+")</f>
        <v>43</v>
      </c>
      <c r="C111" t="s">
        <v>17</v>
      </c>
      <c r="D111">
        <v>39</v>
      </c>
    </row>
    <row r="112" spans="1:4">
      <c r="A112" t="s">
        <v>16</v>
      </c>
      <c r="B112">
        <f>CODE("=")</f>
        <v>61</v>
      </c>
      <c r="C112" t="s">
        <v>17</v>
      </c>
      <c r="D112">
        <v>39</v>
      </c>
    </row>
    <row r="113" spans="1:4">
      <c r="A113" t="s">
        <v>16</v>
      </c>
      <c r="B113">
        <f>CODE(",")</f>
        <v>44</v>
      </c>
      <c r="C113" t="s">
        <v>18</v>
      </c>
      <c r="D113">
        <v>40</v>
      </c>
    </row>
    <row r="114" spans="1:4">
      <c r="A114" t="s">
        <v>16</v>
      </c>
      <c r="B114">
        <f>CODE("&lt;")</f>
        <v>60</v>
      </c>
      <c r="C114" t="s">
        <v>18</v>
      </c>
      <c r="D114">
        <v>40</v>
      </c>
    </row>
    <row r="115" spans="1:4">
      <c r="A115" t="s">
        <v>16</v>
      </c>
      <c r="B115">
        <f>CODE("-")</f>
        <v>45</v>
      </c>
      <c r="C115" t="s">
        <v>19</v>
      </c>
      <c r="D115">
        <v>41</v>
      </c>
    </row>
    <row r="116" spans="1:4">
      <c r="A116" t="s">
        <v>16</v>
      </c>
      <c r="B116">
        <f>CODE("_")</f>
        <v>95</v>
      </c>
      <c r="C116" t="s">
        <v>19</v>
      </c>
      <c r="D116">
        <v>41</v>
      </c>
    </row>
    <row r="117" spans="1:4">
      <c r="A117" t="s">
        <v>16</v>
      </c>
      <c r="B117">
        <f>CODE(".")</f>
        <v>46</v>
      </c>
      <c r="C117" t="s">
        <v>20</v>
      </c>
      <c r="D117">
        <v>42</v>
      </c>
    </row>
    <row r="118" spans="1:4">
      <c r="A118" t="s">
        <v>16</v>
      </c>
      <c r="B118">
        <f>CODE("&gt;")</f>
        <v>62</v>
      </c>
      <c r="C118" t="s">
        <v>20</v>
      </c>
      <c r="D118">
        <v>42</v>
      </c>
    </row>
    <row r="119" spans="1:4">
      <c r="A119" t="s">
        <v>16</v>
      </c>
      <c r="B119">
        <f>CODE("/")</f>
        <v>47</v>
      </c>
      <c r="C119" t="s">
        <v>21</v>
      </c>
      <c r="D119">
        <v>43</v>
      </c>
    </row>
    <row r="120" spans="1:4">
      <c r="A120" t="s">
        <v>16</v>
      </c>
      <c r="B120">
        <f>CODE("?")</f>
        <v>63</v>
      </c>
      <c r="C120" t="s">
        <v>21</v>
      </c>
      <c r="D120">
        <v>43</v>
      </c>
    </row>
    <row r="121" spans="1:4">
      <c r="A121" t="s">
        <v>16</v>
      </c>
      <c r="B121">
        <f>CODE("`")</f>
        <v>96</v>
      </c>
      <c r="C121" t="s">
        <v>22</v>
      </c>
      <c r="D121">
        <v>44</v>
      </c>
    </row>
    <row r="122" spans="1:4">
      <c r="A122" t="s">
        <v>16</v>
      </c>
      <c r="B122">
        <f>CODE("~")</f>
        <v>126</v>
      </c>
      <c r="C122" t="s">
        <v>22</v>
      </c>
      <c r="D122">
        <v>44</v>
      </c>
    </row>
    <row r="123" spans="1:4">
      <c r="A123" t="s">
        <v>16</v>
      </c>
      <c r="B123">
        <f>CODE("[")</f>
        <v>91</v>
      </c>
      <c r="C123" t="s">
        <v>23</v>
      </c>
      <c r="D123">
        <v>45</v>
      </c>
    </row>
    <row r="124" spans="1:4">
      <c r="A124" t="s">
        <v>16</v>
      </c>
      <c r="B124">
        <f>CODE("{")</f>
        <v>123</v>
      </c>
      <c r="C124" t="s">
        <v>23</v>
      </c>
      <c r="D124">
        <v>45</v>
      </c>
    </row>
    <row r="125" spans="1:4">
      <c r="A125" t="s">
        <v>16</v>
      </c>
      <c r="B125">
        <f>CODE("\")</f>
        <v>92</v>
      </c>
      <c r="C125" t="s">
        <v>24</v>
      </c>
      <c r="D125">
        <v>46</v>
      </c>
    </row>
    <row r="126" spans="1:4">
      <c r="A126" t="s">
        <v>16</v>
      </c>
      <c r="B126">
        <f>CODE("|")</f>
        <v>124</v>
      </c>
      <c r="C126" t="s">
        <v>24</v>
      </c>
      <c r="D126">
        <v>46</v>
      </c>
    </row>
    <row r="127" spans="1:4">
      <c r="A127" t="s">
        <v>16</v>
      </c>
      <c r="B127">
        <f>CODE("]")</f>
        <v>93</v>
      </c>
      <c r="C127" t="s">
        <v>25</v>
      </c>
      <c r="D127">
        <v>47</v>
      </c>
    </row>
    <row r="128" spans="1:4">
      <c r="A128" t="s">
        <v>16</v>
      </c>
      <c r="B128">
        <f>CODE("}")</f>
        <v>125</v>
      </c>
      <c r="C128" t="s">
        <v>25</v>
      </c>
      <c r="D128">
        <v>47</v>
      </c>
    </row>
    <row r="129" spans="1:4">
      <c r="A129" t="s">
        <v>16</v>
      </c>
      <c r="B129">
        <f>CODE("'")</f>
        <v>39</v>
      </c>
      <c r="C129" t="s">
        <v>26</v>
      </c>
      <c r="D129">
        <v>48</v>
      </c>
    </row>
    <row r="130" spans="1:4">
      <c r="A130" t="s">
        <v>16</v>
      </c>
      <c r="B130">
        <f>CODE("""")</f>
        <v>34</v>
      </c>
      <c r="C130" t="s">
        <v>26</v>
      </c>
      <c r="D130">
        <v>48</v>
      </c>
    </row>
  </sheetData>
  <phoneticPr fontId="1" type="noConversion"/>
  <pageMargins left="0.75" right="0.75" top="1" bottom="1" header="0.5" footer="0.5"/>
  <pageSetup orientation="portrait" horizontalDpi="4294967292" verticalDpi="4294967292"/>
  <ignoredErrors>
    <ignoredError sqref="B83" formula="1"/>
  </ignoredErrors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Vermont Sustainable Heating Initiative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Dickerson</dc:creator>
  <cp:lastModifiedBy>Thomas Dickerson</cp:lastModifiedBy>
  <dcterms:created xsi:type="dcterms:W3CDTF">2013-04-05T01:04:52Z</dcterms:created>
  <dcterms:modified xsi:type="dcterms:W3CDTF">2013-04-05T01:55:54Z</dcterms:modified>
</cp:coreProperties>
</file>