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est\Documents\Data Bootcamp UCD\Homework\"/>
    </mc:Choice>
  </mc:AlternateContent>
  <xr:revisionPtr revIDLastSave="0" documentId="13_ncr:1_{F0D562B7-2590-4A58-8E79-5FA61FC6867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 Data" sheetId="1" r:id="rId1"/>
    <sheet name="State x Category" sheetId="2" r:id="rId2"/>
    <sheet name="State x Sub-Category" sheetId="3" r:id="rId3"/>
    <sheet name="State x Date &amp; Category" sheetId="6" r:id="rId4"/>
    <sheet name="Success x Goal Amount" sheetId="7" r:id="rId5"/>
    <sheet name="Success and Failure Summary" sheetId="8" r:id="rId6"/>
  </sheets>
  <definedNames>
    <definedName name="_xlnm._FilterDatabase" localSheetId="0" hidden="1">'Kickstarter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8" l="1"/>
  <c r="I6" i="8"/>
  <c r="I5" i="8"/>
  <c r="I4" i="8"/>
  <c r="I3" i="8"/>
  <c r="I2" i="8"/>
  <c r="H7" i="8"/>
  <c r="H6" i="8"/>
  <c r="H5" i="8"/>
  <c r="H4" i="8"/>
  <c r="H3" i="8"/>
  <c r="H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E10" i="7" s="1"/>
  <c r="B9" i="7"/>
  <c r="E9" i="7" s="1"/>
  <c r="B8" i="7"/>
  <c r="E8" i="7" s="1"/>
  <c r="B7" i="7"/>
  <c r="E7" i="7" s="1"/>
  <c r="B6" i="7"/>
  <c r="B5" i="7"/>
  <c r="B4" i="7"/>
  <c r="B2" i="7"/>
  <c r="B3" i="7"/>
  <c r="G10" i="7" l="1"/>
  <c r="H9" i="7"/>
  <c r="H8" i="7"/>
  <c r="H6" i="7"/>
  <c r="H7" i="7"/>
  <c r="G7" i="7"/>
  <c r="G8" i="7"/>
  <c r="H12" i="7"/>
  <c r="H10" i="7"/>
  <c r="G9" i="7"/>
  <c r="E2" i="7"/>
  <c r="H2" i="7" s="1"/>
  <c r="E6" i="7"/>
  <c r="F6" i="7" s="1"/>
  <c r="F10" i="7"/>
  <c r="E13" i="7"/>
  <c r="F13" i="7" s="1"/>
  <c r="E5" i="7"/>
  <c r="F5" i="7" s="1"/>
  <c r="F9" i="7"/>
  <c r="E12" i="7"/>
  <c r="F12" i="7" s="1"/>
  <c r="E4" i="7"/>
  <c r="F4" i="7" s="1"/>
  <c r="F8" i="7"/>
  <c r="E11" i="7"/>
  <c r="G11" i="7" s="1"/>
  <c r="E3" i="7"/>
  <c r="H3" i="7" s="1"/>
  <c r="F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Q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  <c r="H11" i="7" l="1"/>
  <c r="H13" i="7"/>
  <c r="G5" i="7"/>
  <c r="G2" i="7"/>
  <c r="H5" i="7"/>
  <c r="F11" i="7"/>
  <c r="G6" i="7"/>
  <c r="F2" i="7"/>
  <c r="G13" i="7"/>
  <c r="F3" i="7"/>
  <c r="H4" i="7"/>
  <c r="G12" i="7"/>
  <c r="G4" i="7"/>
  <c r="G3" i="7"/>
</calcChain>
</file>

<file path=xl/sharedStrings.xml><?xml version="1.0" encoding="utf-8"?>
<sst xmlns="http://schemas.openxmlformats.org/spreadsheetml/2006/main" count="28549" uniqueCount="8411">
  <si>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</si>
  <si>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</si>
  <si>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</si>
  <si>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</si>
  <si>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</si>
  <si>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</si>
  <si>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</si>
  <si>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</si>
  <si>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</si>
  <si>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</si>
  <si>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</si>
  <si>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</si>
  <si>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</si>
  <si>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</si>
  <si>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</si>
  <si>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</si>
  <si>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</si>
  <si>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</si>
  <si>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</si>
  <si>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</si>
  <si>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</si>
  <si>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</si>
  <si>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</si>
  <si>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</si>
  <si>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</si>
  <si>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</si>
  <si>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</si>
  <si>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</si>
  <si>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</si>
  <si>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</si>
  <si>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</si>
  <si>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</si>
  <si>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</si>
  <si>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</si>
  <si>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</si>
  <si>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</si>
  <si>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</si>
  <si>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</si>
  <si>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</si>
  <si>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</si>
  <si>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</si>
  <si>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</si>
  <si>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</si>
  <si>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</si>
  <si>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</si>
  <si>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</si>
  <si>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</si>
  <si>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</si>
  <si>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</si>
  <si>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</si>
  <si>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</si>
  <si>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</si>
  <si>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</si>
  <si>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</si>
  <si>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</si>
  <si>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</si>
  <si>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</si>
  <si>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</si>
  <si>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</si>
  <si>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</si>
  <si>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</si>
  <si>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</si>
  <si>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</si>
  <si>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</si>
  <si>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</si>
  <si>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</si>
  <si>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</si>
  <si>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</si>
  <si>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</si>
  <si>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</si>
  <si>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</si>
  <si>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</si>
  <si>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</si>
  <si>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</si>
  <si>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</si>
  <si>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</si>
  <si>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</si>
  <si>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</si>
  <si>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</si>
  <si>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</si>
  <si>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</si>
  <si>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</si>
  <si>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</si>
  <si>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</si>
  <si>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</si>
  <si>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</si>
  <si>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</si>
  <si>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</si>
  <si>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</si>
  <si>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</si>
  <si>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</si>
  <si>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</si>
  <si>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</si>
  <si>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</si>
  <si>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</si>
  <si>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</si>
  <si>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</si>
  <si>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</si>
  <si>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</si>
  <si>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</si>
  <si>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</si>
  <si>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</si>
  <si>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</si>
  <si>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</si>
  <si>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</si>
  <si>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</si>
  <si>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</si>
  <si>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</si>
  <si>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</si>
  <si>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</si>
  <si>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</si>
  <si>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</si>
  <si>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</si>
  <si>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</si>
  <si>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</si>
  <si>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</si>
  <si>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</si>
  <si>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</si>
  <si>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</si>
  <si>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</si>
  <si>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</si>
  <si>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</si>
  <si>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</si>
  <si>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</si>
  <si>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</si>
  <si>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</si>
  <si>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</si>
  <si>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</si>
  <si>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</si>
  <si>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</si>
  <si>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</si>
  <si>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</si>
  <si>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</si>
  <si>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</si>
  <si>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</si>
  <si>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</si>
  <si>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</si>
  <si>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</si>
  <si>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</si>
  <si>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</si>
  <si>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</si>
  <si>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</si>
  <si>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</si>
  <si>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</si>
  <si>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</si>
  <si>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</si>
  <si>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</si>
  <si>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</si>
  <si>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</si>
  <si>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</si>
  <si>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</si>
  <si>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</si>
  <si>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</si>
  <si>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</si>
  <si>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</si>
  <si>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</si>
  <si>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</si>
  <si>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</si>
  <si>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</si>
  <si>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</si>
  <si>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</si>
  <si>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</si>
  <si>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</si>
  <si>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</si>
  <si>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</si>
  <si>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</si>
  <si>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</si>
  <si>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</si>
  <si>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</si>
  <si>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</si>
  <si>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</si>
  <si>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</si>
  <si>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</si>
  <si>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</si>
  <si>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</si>
  <si>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</si>
  <si>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</si>
  <si>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</si>
  <si>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</si>
  <si>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</si>
  <si>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</si>
  <si>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</si>
  <si>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</si>
  <si>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</si>
  <si>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</si>
  <si>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</si>
  <si>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</si>
  <si>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</si>
  <si>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</si>
  <si>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</si>
  <si>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</si>
  <si>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</si>
  <si>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</si>
  <si>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</si>
  <si>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</si>
  <si>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</si>
  <si>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</si>
  <si>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</si>
  <si>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</si>
  <si>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</si>
  <si>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</si>
  <si>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</si>
  <si>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</si>
  <si>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</si>
  <si>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</si>
  <si>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</si>
  <si>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</si>
  <si>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</si>
  <si>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</si>
  <si>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</si>
  <si>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</si>
  <si>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</si>
  <si>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</si>
  <si>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</si>
  <si>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</si>
  <si>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</si>
  <si>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</si>
  <si>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</si>
  <si>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</si>
  <si>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</si>
  <si>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</si>
  <si>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</si>
  <si>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</si>
  <si>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</si>
  <si>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</si>
  <si>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</si>
  <si>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</si>
  <si>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</si>
  <si>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</si>
  <si>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</si>
  <si>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</si>
  <si>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</si>
  <si>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</si>
  <si>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</si>
  <si>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</si>
  <si>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</si>
  <si>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</si>
  <si>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</si>
  <si>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</si>
  <si>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</si>
  <si>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</si>
  <si>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</si>
  <si>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</si>
  <si>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</si>
  <si>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</si>
  <si>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</si>
  <si>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</si>
  <si>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</si>
  <si>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</si>
  <si>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</si>
  <si>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</si>
  <si>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</si>
  <si>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</si>
  <si>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</si>
  <si>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</si>
  <si>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</si>
  <si>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</si>
  <si>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</si>
  <si>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</si>
  <si>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</si>
  <si>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</si>
  <si>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</si>
  <si>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</si>
  <si>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</si>
  <si>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</si>
  <si>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</si>
  <si>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</si>
  <si>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</si>
  <si>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</si>
  <si>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</si>
  <si>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</si>
  <si>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</si>
  <si>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</si>
  <si>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</si>
  <si>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</si>
  <si>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</si>
  <si>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</si>
  <si>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</si>
  <si>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</si>
  <si>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</si>
  <si>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</si>
  <si>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</si>
  <si>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</si>
  <si>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</si>
  <si>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</si>
  <si>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</si>
  <si>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</si>
  <si>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</si>
  <si>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</si>
  <si>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</si>
  <si>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</si>
  <si>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</si>
  <si>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</si>
  <si>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</si>
  <si>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</si>
  <si>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</si>
  <si>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</si>
  <si>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</si>
  <si>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</si>
  <si>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</si>
  <si>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</si>
  <si>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</si>
  <si>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</si>
  <si>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</si>
  <si>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</si>
  <si>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</si>
  <si>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</si>
  <si>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</si>
  <si>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</si>
  <si>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</si>
  <si>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</si>
  <si>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</si>
  <si>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</si>
  <si>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</si>
  <si>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</si>
  <si>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</si>
  <si>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</si>
  <si>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</si>
  <si>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</si>
  <si>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</si>
  <si>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</si>
  <si>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</si>
  <si>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</si>
  <si>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</si>
  <si>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</si>
  <si>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</si>
  <si>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</si>
  <si>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</si>
  <si>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</si>
  <si>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</si>
  <si>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</si>
  <si>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</si>
  <si>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</si>
  <si>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</si>
  <si>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</si>
  <si>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</si>
  <si>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</si>
  <si>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</si>
  <si>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</si>
  <si>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</si>
  <si>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</si>
  <si>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</si>
  <si>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</si>
  <si>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</si>
  <si>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</si>
  <si>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</si>
  <si>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</si>
  <si>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</si>
  <si>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</si>
  <si>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</si>
  <si>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</si>
  <si>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</si>
  <si>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</si>
  <si>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</si>
  <si>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</si>
  <si>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</si>
  <si>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</si>
  <si>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</si>
  <si>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</si>
  <si>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</si>
  <si>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</si>
  <si>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</si>
  <si>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</si>
  <si>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</si>
  <si>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</si>
  <si>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</si>
  <si>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</si>
  <si>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</si>
  <si>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</si>
  <si>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</si>
  <si>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</si>
  <si>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</si>
  <si>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</si>
  <si>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</si>
  <si>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</si>
  <si>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</si>
  <si>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</si>
  <si>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</si>
  <si>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</si>
  <si>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</si>
  <si>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</si>
  <si>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</si>
  <si>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</si>
  <si>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</si>
  <si>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</si>
  <si>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</si>
  <si>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</si>
  <si>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</si>
  <si>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</si>
  <si>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</si>
  <si>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</si>
  <si>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</si>
  <si>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</si>
  <si>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</si>
  <si>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</si>
  <si>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</si>
  <si>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</si>
  <si>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</si>
  <si>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</si>
  <si>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</si>
  <si>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</si>
  <si>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</si>
  <si>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</si>
  <si>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</si>
  <si>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</si>
  <si>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</si>
  <si>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</si>
  <si>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</si>
  <si>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</si>
  <si>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</si>
  <si>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</si>
  <si>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</si>
  <si>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</si>
  <si>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</si>
  <si>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</si>
  <si>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</si>
  <si>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</si>
  <si>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</si>
  <si>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</si>
  <si>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</si>
  <si>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</si>
  <si>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</si>
  <si>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</si>
  <si>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</si>
  <si>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</si>
  <si>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</si>
  <si>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</si>
  <si>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</si>
  <si>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</si>
  <si>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</si>
  <si>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</si>
  <si>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</si>
  <si>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</si>
  <si>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</si>
  <si>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</si>
  <si>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</si>
  <si>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</si>
  <si>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</si>
  <si>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</si>
  <si>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</si>
  <si>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</si>
  <si>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</si>
  <si>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</si>
  <si>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</si>
  <si>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</si>
  <si>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</si>
  <si>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</si>
  <si>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</si>
  <si>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</si>
  <si>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</si>
  <si>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</si>
  <si>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</si>
  <si>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</si>
  <si>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</si>
  <si>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</si>
  <si>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</si>
  <si>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</si>
  <si>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</si>
  <si>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</si>
  <si>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</si>
  <si>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</si>
  <si>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</si>
  <si>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</si>
  <si>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</si>
  <si>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</si>
  <si>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</si>
  <si>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</si>
  <si>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</si>
  <si>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</si>
  <si>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</si>
  <si>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</si>
  <si>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</si>
  <si>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</si>
  <si>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</si>
  <si>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</si>
  <si>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</si>
  <si>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</si>
  <si>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</si>
  <si>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</si>
  <si>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</si>
  <si>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</si>
  <si>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</si>
  <si>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</si>
  <si>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</si>
  <si>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</si>
  <si>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</si>
  <si>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</si>
  <si>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</si>
  <si>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</si>
  <si>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</si>
  <si>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</si>
  <si>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</si>
  <si>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</si>
  <si>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</si>
  <si>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</si>
  <si>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</si>
  <si>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</si>
  <si>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</si>
  <si>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</si>
  <si>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</si>
  <si>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</si>
  <si>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</si>
  <si>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</si>
  <si>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</si>
  <si>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</si>
  <si>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</si>
  <si>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</si>
  <si>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</si>
  <si>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</si>
  <si>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</si>
  <si>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</si>
  <si>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</si>
  <si>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</si>
  <si>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</si>
  <si>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</si>
  <si>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</si>
  <si>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</si>
  <si>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</si>
  <si>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</si>
  <si>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</si>
  <si>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</si>
  <si>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</si>
  <si>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</si>
  <si>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</si>
  <si>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</si>
  <si>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</si>
  <si>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</si>
  <si>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</si>
  <si>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</si>
  <si>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</si>
  <si>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</si>
  <si>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</si>
  <si>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</si>
  <si>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</si>
  <si>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</si>
  <si>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</si>
  <si>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</si>
  <si>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</si>
  <si>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</si>
  <si>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</si>
  <si>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</si>
  <si>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</si>
  <si>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</si>
  <si>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</si>
  <si>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</si>
  <si>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</si>
  <si>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</si>
  <si>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</si>
  <si>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</si>
  <si>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</si>
  <si>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</si>
  <si>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</si>
  <si>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</si>
  <si>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</si>
  <si>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</si>
  <si>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</si>
  <si>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</si>
  <si>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</si>
  <si>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</si>
  <si>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</si>
  <si>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</si>
  <si>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</si>
  <si>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</si>
  <si>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</si>
  <si>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</si>
  <si>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</si>
  <si>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</si>
  <si>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</si>
  <si>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</si>
  <si>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</si>
  <si>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</si>
  <si>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</si>
  <si>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</si>
  <si>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</si>
  <si>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</si>
  <si>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</si>
  <si>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</si>
  <si>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</si>
  <si>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</si>
  <si>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</si>
  <si>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</si>
  <si>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</si>
  <si>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</si>
  <si>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</si>
  <si>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</si>
  <si>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</si>
  <si>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</si>
  <si>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</si>
  <si>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</si>
  <si>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</si>
  <si>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</si>
  <si>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</si>
  <si>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</si>
  <si>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</si>
  <si>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</si>
  <si>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</si>
  <si>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</si>
  <si>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</si>
  <si>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</si>
  <si>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</si>
  <si>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</si>
  <si>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</si>
  <si>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</si>
  <si>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</si>
  <si>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</si>
  <si>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</si>
  <si>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</si>
  <si>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</si>
  <si>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</si>
  <si>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</si>
  <si>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</si>
  <si>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</si>
  <si>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</si>
  <si>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</si>
  <si>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</si>
  <si>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</si>
  <si>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</si>
  <si>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</si>
  <si>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</si>
  <si>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</si>
  <si>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</si>
  <si>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</si>
  <si>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</si>
  <si>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</si>
  <si>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</si>
  <si>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</si>
  <si>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</si>
  <si>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</si>
  <si>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</si>
  <si>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</si>
  <si>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</si>
  <si>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</si>
  <si>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</si>
  <si>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</si>
  <si>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</si>
  <si>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</si>
  <si>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</si>
  <si>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</si>
  <si>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</si>
  <si>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</si>
  <si>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</si>
  <si>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</si>
  <si>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</si>
  <si>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</si>
  <si>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</si>
  <si>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</si>
  <si>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</si>
  <si>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</si>
  <si>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</si>
  <si>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</si>
  <si>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</si>
  <si>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</si>
  <si>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</si>
  <si>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</si>
  <si>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</si>
  <si>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</si>
  <si>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</si>
  <si>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</si>
  <si>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</si>
  <si>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</si>
  <si>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</si>
  <si>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</si>
  <si>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</si>
  <si>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</si>
  <si>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</si>
  <si>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</si>
  <si>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</si>
  <si>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</si>
  <si>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</si>
  <si>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</si>
  <si>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</si>
  <si>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</si>
  <si>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</si>
  <si>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</si>
  <si>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</si>
  <si>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</si>
  <si>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</si>
  <si>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</si>
  <si>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</si>
  <si>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</si>
  <si>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</si>
  <si>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</si>
  <si>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</si>
  <si>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</si>
  <si>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</si>
  <si>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</si>
  <si>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</si>
  <si>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</si>
  <si>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</si>
  <si>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</si>
  <si>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</si>
  <si>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</si>
  <si>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</si>
  <si>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</si>
  <si>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</si>
  <si>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</si>
  <si>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</si>
  <si>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</si>
  <si>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</si>
  <si>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</si>
  <si>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</si>
  <si>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</si>
  <si>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</si>
  <si>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</si>
  <si>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</si>
  <si>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</si>
  <si>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</si>
  <si>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</si>
  <si>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</si>
  <si>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</si>
  <si>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</si>
  <si>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</si>
  <si>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</si>
  <si>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</si>
  <si>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</si>
  <si>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</si>
  <si>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</si>
  <si>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</si>
  <si>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</si>
  <si>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</si>
  <si>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</si>
  <si>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</si>
  <si>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</si>
  <si>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</si>
  <si>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</si>
  <si>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</si>
  <si>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</si>
  <si>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</si>
  <si>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</si>
  <si>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</si>
  <si>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</si>
  <si>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</si>
  <si>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</si>
  <si>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</si>
  <si>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</si>
  <si>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</si>
  <si>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</si>
  <si>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</si>
  <si>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</si>
  <si>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</si>
  <si>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</si>
  <si>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</si>
  <si>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</si>
  <si>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</si>
  <si>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</si>
  <si>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</si>
  <si>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</si>
  <si>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</si>
  <si>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</si>
  <si>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</si>
  <si>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</si>
  <si>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</si>
  <si>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</si>
  <si>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</si>
  <si>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</si>
  <si>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</si>
  <si>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</si>
  <si>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</si>
  <si>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</si>
  <si>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</si>
  <si>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</si>
  <si>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</si>
  <si>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</si>
  <si>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</si>
  <si>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</si>
  <si>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</si>
  <si>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</si>
  <si>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</si>
  <si>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</si>
  <si>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</si>
  <si>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</si>
  <si>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</si>
  <si>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</si>
  <si>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</si>
  <si>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</si>
  <si>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</si>
  <si>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</si>
  <si>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</si>
  <si>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</si>
  <si>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</si>
  <si>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</si>
  <si>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</si>
  <si>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</si>
  <si>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</si>
  <si>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</si>
  <si>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</si>
  <si>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</si>
  <si>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</si>
  <si>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</si>
  <si>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</si>
  <si>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</si>
  <si>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</si>
  <si>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</si>
  <si>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</si>
  <si>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</si>
  <si>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</si>
  <si>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</si>
  <si>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</si>
  <si>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</si>
  <si>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</si>
  <si>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</si>
  <si>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</si>
  <si>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</si>
  <si>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</si>
  <si>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</si>
  <si>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</si>
  <si>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</si>
  <si>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</si>
  <si>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</si>
  <si>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</si>
  <si>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</si>
  <si>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</si>
  <si>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</si>
  <si>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</si>
  <si>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</si>
  <si>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</si>
  <si>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</si>
  <si>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</si>
  <si>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</si>
  <si>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</si>
  <si>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</si>
  <si>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</si>
  <si>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</si>
  <si>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</si>
  <si>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</si>
  <si>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</si>
  <si>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</si>
  <si>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</si>
  <si>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</si>
  <si>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</si>
  <si>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</si>
  <si>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</si>
  <si>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</si>
  <si>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</si>
  <si>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</si>
  <si>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</si>
  <si>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</si>
  <si>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</si>
  <si>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</si>
  <si>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</si>
  <si>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</si>
  <si>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</si>
  <si>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</si>
  <si>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</si>
  <si>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</si>
  <si>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</si>
  <si>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</si>
  <si>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</si>
  <si>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</si>
  <si>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</si>
  <si>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</si>
  <si>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</si>
  <si>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</si>
  <si>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</si>
  <si>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</si>
  <si>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</si>
  <si>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</si>
  <si>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</si>
  <si>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</si>
  <si>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</si>
  <si>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</si>
  <si>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</si>
  <si>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</si>
  <si>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</si>
  <si>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</si>
  <si>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</si>
  <si>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</si>
  <si>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</si>
  <si>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</si>
  <si>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</si>
  <si>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</si>
  <si>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</si>
  <si>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</si>
  <si>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</si>
  <si>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</si>
  <si>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</si>
  <si>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</si>
  <si>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</si>
  <si>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</si>
  <si>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</si>
  <si>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</si>
  <si>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</si>
  <si>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</si>
  <si>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</si>
  <si>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</si>
  <si>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</si>
  <si>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</si>
  <si>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</si>
  <si>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</si>
  <si>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</si>
  <si>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</si>
  <si>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</si>
  <si>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</si>
  <si>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</si>
  <si>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</si>
  <si>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</si>
  <si>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</si>
  <si>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</si>
  <si>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</si>
  <si>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</si>
  <si>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</si>
  <si>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</si>
  <si>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</si>
  <si>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</si>
  <si>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</si>
  <si>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</si>
  <si>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</si>
  <si>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</si>
  <si>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</si>
  <si>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</si>
  <si>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</si>
  <si>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</si>
  <si>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</si>
  <si>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</si>
  <si>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</si>
  <si>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</si>
  <si>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</si>
  <si>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</si>
  <si>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</si>
  <si>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</si>
  <si>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</si>
  <si>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</si>
  <si>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</si>
  <si>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</si>
  <si>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</si>
  <si>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</si>
  <si>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</si>
  <si>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</si>
  <si>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</si>
  <si>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</si>
  <si>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</si>
  <si>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</si>
  <si>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</si>
  <si>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</si>
  <si>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</si>
  <si>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</si>
  <si>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</si>
  <si>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</si>
  <si>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</si>
  <si>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</si>
  <si>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</si>
  <si>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</si>
  <si>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</si>
  <si>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</si>
  <si>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</si>
  <si>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</si>
  <si>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</si>
  <si>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</si>
  <si>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</si>
  <si>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</si>
  <si>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</si>
  <si>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</si>
  <si>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</si>
  <si>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</si>
  <si>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</si>
  <si>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</si>
  <si>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</si>
  <si>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</si>
  <si>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</si>
  <si>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</si>
  <si>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</si>
  <si>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</si>
  <si>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</si>
  <si>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</si>
  <si>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</si>
  <si>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</si>
  <si>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</si>
  <si>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</si>
  <si>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</si>
  <si>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</si>
  <si>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</si>
  <si>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</si>
  <si>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</si>
  <si>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</si>
  <si>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</si>
  <si>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</si>
  <si>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</si>
  <si>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</si>
  <si>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</si>
  <si>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</si>
  <si>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</si>
  <si>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</si>
  <si>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</si>
  <si>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</si>
  <si>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</si>
  <si>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</si>
  <si>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</si>
  <si>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</si>
  <si>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</si>
  <si>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</si>
  <si>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</si>
  <si>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</si>
  <si>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</si>
  <si>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</si>
  <si>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</si>
  <si>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</si>
  <si>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</si>
  <si>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</si>
  <si>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</si>
  <si>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</si>
  <si>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</si>
  <si>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</si>
  <si>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</si>
  <si>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</si>
  <si>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</si>
  <si>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</si>
  <si>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</si>
  <si>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</si>
  <si>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</si>
  <si>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</si>
  <si>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</si>
  <si>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</si>
  <si>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</si>
  <si>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</si>
  <si>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</si>
  <si>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</si>
  <si>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</si>
  <si>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</si>
  <si>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</si>
  <si>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</si>
  <si>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</si>
  <si>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</si>
  <si>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</si>
  <si>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</si>
  <si>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</si>
  <si>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</si>
  <si>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</si>
  <si>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</si>
  <si>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</si>
  <si>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</si>
  <si>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</si>
  <si>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</si>
  <si>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</si>
  <si>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</si>
  <si>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</si>
  <si>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</si>
  <si>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</si>
  <si>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</si>
  <si>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</si>
  <si>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</si>
  <si>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</si>
  <si>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</si>
  <si>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</si>
  <si>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</si>
  <si>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</si>
  <si>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</si>
  <si>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</si>
  <si>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</si>
  <si>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</si>
  <si>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</si>
  <si>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</si>
  <si>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</si>
  <si>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</si>
  <si>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</si>
  <si>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</si>
  <si>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</si>
  <si>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</si>
  <si>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</si>
  <si>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</si>
  <si>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</si>
  <si>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</si>
  <si>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</si>
  <si>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</si>
  <si>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</si>
  <si>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</si>
  <si>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</si>
  <si>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</si>
  <si>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</si>
  <si>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</si>
  <si>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</si>
  <si>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</si>
  <si>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</si>
  <si>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</si>
  <si>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</si>
  <si>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</si>
  <si>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</si>
  <si>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</si>
  <si>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</si>
  <si>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</si>
  <si>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</si>
  <si>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</si>
  <si>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</si>
  <si>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</si>
  <si>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</si>
  <si>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</si>
  <si>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</si>
  <si>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</si>
  <si>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</si>
  <si>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</si>
  <si>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</si>
  <si>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</si>
  <si>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</si>
  <si>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</si>
  <si>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</si>
  <si>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</si>
  <si>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</si>
  <si>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</si>
  <si>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</si>
  <si>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</si>
  <si>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</si>
  <si>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</si>
  <si>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</si>
  <si>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</si>
  <si>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</si>
  <si>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</si>
  <si>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</si>
  <si>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</si>
  <si>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</si>
  <si>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</si>
  <si>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</si>
  <si>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</si>
  <si>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</si>
  <si>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</si>
  <si>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</si>
  <si>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</si>
  <si>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</si>
  <si>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</si>
  <si>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</si>
  <si>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</si>
  <si>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</si>
  <si>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</si>
  <si>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</si>
  <si>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</si>
  <si>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</si>
  <si>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</si>
  <si>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</si>
  <si>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</si>
  <si>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</si>
  <si>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</si>
  <si>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</si>
  <si>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</si>
  <si>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</si>
  <si>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</si>
  <si>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</si>
  <si>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</si>
  <si>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</si>
  <si>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</si>
  <si>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</si>
  <si>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</si>
  <si>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</si>
  <si>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</si>
  <si>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</si>
  <si>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</si>
  <si>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</si>
  <si>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</si>
  <si>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</si>
  <si>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</si>
  <si>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</si>
  <si>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</si>
  <si>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</si>
  <si>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</si>
  <si>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</si>
  <si>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</si>
  <si>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</si>
  <si>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</si>
  <si>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</si>
  <si>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</si>
  <si>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</si>
  <si>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</si>
  <si>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</si>
  <si>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</si>
  <si>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</si>
  <si>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</si>
  <si>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</si>
  <si>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</si>
  <si>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</si>
  <si>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</si>
  <si>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</si>
  <si>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</si>
  <si>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</si>
  <si>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</si>
  <si>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</si>
  <si>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</si>
  <si>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</si>
  <si>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</si>
  <si>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</si>
  <si>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</si>
  <si>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</si>
  <si>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</si>
  <si>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</si>
  <si>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</si>
  <si>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</si>
  <si>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</si>
  <si>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</si>
  <si>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</si>
  <si>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</si>
  <si>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</si>
  <si>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</si>
  <si>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</si>
  <si>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</si>
  <si>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</si>
  <si>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</si>
  <si>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</si>
  <si>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</si>
  <si>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</si>
  <si>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</si>
  <si>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</si>
  <si>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</si>
  <si>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</si>
  <si>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</si>
  <si>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</si>
  <si>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</si>
  <si>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</si>
  <si>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</si>
  <si>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</si>
  <si>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</si>
  <si>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</si>
  <si>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</si>
  <si>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</si>
  <si>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</si>
  <si>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</si>
  <si>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</si>
  <si>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</si>
  <si>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</si>
  <si>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</si>
  <si>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</si>
  <si>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</si>
  <si>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</si>
  <si>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</si>
  <si>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</si>
  <si>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</si>
  <si>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</si>
  <si>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</si>
  <si>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</si>
  <si>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</si>
  <si>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</si>
  <si>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</si>
  <si>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</si>
  <si>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</si>
  <si>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</si>
  <si>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</si>
  <si>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</si>
  <si>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</si>
  <si>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</si>
  <si>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</si>
  <si>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</si>
  <si>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</si>
  <si>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</si>
  <si>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</si>
  <si>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</si>
  <si>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</si>
  <si>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</si>
  <si>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</si>
  <si>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</si>
  <si>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</si>
  <si>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</si>
  <si>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</si>
  <si>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</si>
  <si>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</si>
  <si>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</si>
  <si>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</si>
  <si>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</si>
  <si>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</si>
  <si>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</si>
  <si>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</si>
  <si>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</si>
  <si>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</si>
  <si>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</si>
  <si>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</si>
  <si>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</si>
  <si>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</si>
  <si>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</si>
  <si>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</si>
  <si>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</si>
  <si>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</si>
  <si>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</si>
  <si>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</si>
  <si>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</si>
  <si>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</si>
  <si>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</si>
  <si>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</si>
  <si>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</si>
  <si>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</si>
  <si>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</si>
  <si>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</si>
  <si>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</si>
  <si>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</si>
  <si>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</si>
  <si>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</si>
  <si>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</si>
  <si>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</si>
  <si>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</si>
  <si>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</si>
  <si>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</si>
  <si>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</si>
  <si>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</si>
  <si>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</si>
  <si>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</si>
  <si>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</si>
  <si>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</si>
  <si>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</si>
  <si>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</si>
  <si>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</si>
  <si>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</si>
  <si>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</si>
  <si>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</si>
  <si>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</si>
  <si>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</si>
  <si>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</si>
  <si>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</si>
  <si>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</si>
  <si>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</si>
  <si>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</si>
  <si>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</si>
  <si>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</si>
  <si>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</si>
  <si>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</si>
  <si>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</si>
  <si>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</si>
  <si>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</si>
  <si>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</si>
  <si>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</si>
  <si>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</si>
  <si>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</si>
  <si>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</si>
  <si>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</si>
  <si>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</si>
  <si>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</si>
  <si>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</si>
  <si>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</si>
  <si>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</si>
  <si>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</si>
  <si>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</si>
  <si>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</si>
  <si>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</si>
  <si>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</si>
  <si>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</si>
  <si>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</si>
  <si>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</si>
  <si>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</si>
  <si>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</si>
  <si>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</si>
  <si>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</si>
  <si>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</si>
  <si>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</si>
  <si>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</si>
  <si>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</si>
  <si>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</si>
  <si>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</si>
  <si>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</si>
  <si>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</si>
  <si>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</si>
  <si>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</si>
  <si>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</si>
  <si>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</si>
  <si>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</si>
  <si>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</si>
  <si>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</si>
  <si>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</si>
  <si>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</si>
  <si>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</si>
  <si>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</si>
  <si>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</si>
  <si>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</si>
  <si>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</si>
  <si>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</si>
  <si>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</si>
  <si>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</si>
  <si>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</si>
  <si>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</si>
  <si>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</si>
  <si>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</si>
  <si>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</si>
  <si>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</si>
  <si>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</si>
  <si>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</si>
  <si>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</si>
  <si>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</si>
  <si>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</si>
  <si>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</si>
  <si>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</si>
  <si>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</si>
  <si>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</si>
  <si>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</si>
  <si>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</si>
  <si>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</si>
  <si>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</si>
  <si>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</si>
  <si>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</si>
  <si>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</si>
  <si>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</si>
  <si>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</si>
  <si>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</si>
  <si>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</si>
  <si>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</si>
  <si>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</si>
  <si>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</si>
  <si>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</si>
  <si>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</si>
  <si>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</si>
  <si>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</si>
  <si>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</si>
  <si>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</si>
  <si>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</si>
  <si>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</si>
  <si>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</si>
  <si>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</si>
  <si>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</si>
  <si>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</si>
  <si>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</si>
  <si>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</si>
  <si>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</si>
  <si>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</si>
  <si>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</si>
  <si>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</si>
  <si>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</si>
  <si>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</si>
  <si>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</si>
  <si>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</si>
  <si>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</si>
  <si>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</si>
  <si>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</si>
  <si>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</si>
  <si>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</si>
  <si>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</si>
  <si>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</si>
  <si>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</si>
  <si>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</si>
  <si>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</si>
  <si>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</si>
  <si>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</si>
  <si>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</si>
  <si>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</si>
  <si>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</si>
  <si>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</si>
  <si>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</si>
  <si>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</si>
  <si>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</si>
  <si>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</si>
  <si>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</si>
  <si>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</si>
  <si>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</si>
  <si>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</si>
  <si>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</si>
  <si>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</si>
  <si>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</si>
  <si>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</si>
  <si>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</si>
  <si>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</si>
  <si>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</si>
  <si>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</si>
  <si>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</si>
  <si>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</si>
  <si>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</si>
  <si>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</si>
  <si>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</si>
  <si>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</si>
  <si>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</si>
  <si>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</si>
  <si>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</si>
  <si>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</si>
  <si>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</si>
  <si>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</si>
  <si>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</si>
  <si>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</si>
  <si>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</si>
  <si>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</si>
  <si>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</si>
  <si>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</si>
  <si>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</si>
  <si>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</si>
  <si>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</si>
  <si>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</si>
  <si>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</si>
  <si>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</si>
  <si>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</si>
  <si>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</si>
  <si>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</si>
  <si>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</si>
  <si>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</si>
  <si>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</si>
  <si>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</si>
  <si>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</si>
  <si>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</si>
  <si>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</si>
  <si>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</si>
  <si>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</si>
  <si>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</si>
  <si>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</si>
  <si>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</si>
  <si>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</si>
  <si>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</si>
  <si>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</si>
  <si>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</si>
  <si>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</si>
  <si>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</si>
  <si>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</si>
  <si>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</si>
  <si>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</si>
  <si>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</si>
  <si>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</si>
  <si>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</si>
  <si>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</si>
  <si>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</si>
  <si>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</si>
  <si>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</si>
  <si>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</si>
  <si>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</si>
  <si>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</si>
  <si>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</si>
  <si>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</si>
  <si>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</si>
  <si>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</si>
  <si>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</si>
  <si>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</si>
  <si>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</si>
  <si>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</si>
  <si>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</si>
  <si>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</si>
  <si>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</si>
  <si>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</si>
  <si>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</si>
  <si>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</si>
  <si>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</si>
  <si>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</si>
  <si>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</si>
  <si>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</si>
  <si>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</si>
  <si>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</si>
  <si>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</si>
  <si>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</si>
  <si>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</si>
  <si>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</si>
  <si>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</si>
  <si>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</si>
  <si>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</si>
  <si>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</si>
  <si>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</si>
  <si>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</si>
  <si>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</si>
  <si>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</si>
  <si>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</si>
  <si>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</si>
  <si>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</si>
  <si>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</si>
  <si>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</si>
  <si>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</si>
  <si>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</si>
  <si>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</si>
  <si>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</si>
  <si>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</si>
  <si>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</si>
  <si>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</si>
  <si>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</si>
  <si>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</si>
  <si>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</si>
  <si>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</si>
  <si>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</si>
  <si>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</si>
  <si>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</si>
  <si>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</si>
  <si>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</si>
  <si>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</si>
  <si>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</si>
  <si>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</si>
  <si>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</si>
  <si>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</si>
  <si>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</si>
  <si>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</si>
  <si>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</si>
  <si>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</si>
  <si>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</si>
  <si>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</si>
  <si>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</si>
  <si>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</si>
  <si>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</si>
  <si>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</si>
  <si>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</si>
  <si>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</si>
  <si>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</si>
  <si>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</si>
  <si>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</si>
  <si>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</si>
  <si>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</si>
  <si>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</si>
  <si>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</si>
  <si>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</si>
  <si>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</si>
  <si>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</si>
  <si>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</si>
  <si>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</si>
  <si>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</si>
  <si>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</si>
  <si>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</si>
  <si>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</si>
  <si>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</si>
  <si>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</si>
  <si>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</si>
  <si>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</si>
  <si>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</si>
  <si>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</si>
  <si>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</si>
  <si>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</si>
  <si>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</si>
  <si>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</si>
  <si>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</si>
  <si>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</si>
  <si>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</si>
  <si>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</si>
  <si>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</si>
  <si>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</si>
  <si>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</si>
  <si>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</si>
  <si>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</si>
  <si>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</si>
  <si>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</si>
  <si>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</si>
  <si>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</si>
  <si>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</si>
  <si>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</si>
  <si>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</si>
  <si>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</si>
  <si>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</si>
  <si>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</si>
  <si>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</si>
  <si>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</si>
  <si>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</si>
  <si>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</si>
  <si>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</si>
  <si>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</si>
  <si>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</si>
  <si>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</si>
  <si>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</si>
  <si>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</si>
  <si>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</si>
  <si>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</si>
  <si>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</si>
  <si>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</si>
  <si>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</si>
  <si>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</si>
  <si>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</si>
  <si>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</si>
  <si>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</si>
  <si>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</si>
  <si>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</si>
  <si>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</si>
  <si>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</si>
  <si>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</si>
  <si>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</si>
  <si>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</si>
  <si>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</si>
  <si>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</si>
  <si>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</si>
  <si>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</si>
  <si>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</si>
  <si>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</si>
  <si>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</si>
  <si>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</si>
  <si>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</si>
  <si>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</si>
  <si>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</si>
  <si>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</si>
  <si>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</si>
  <si>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</si>
  <si>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</si>
  <si>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</si>
  <si>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</si>
  <si>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</si>
  <si>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</si>
  <si>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</si>
  <si>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</si>
  <si>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</si>
  <si>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</si>
  <si>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</si>
  <si>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</si>
  <si>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</si>
  <si>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</si>
  <si>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</si>
  <si>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</si>
  <si>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</si>
  <si>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</si>
  <si>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</si>
  <si>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</si>
  <si>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</si>
  <si>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</si>
  <si>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</si>
  <si>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</si>
  <si>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</si>
  <si>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</si>
  <si>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</si>
  <si>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</si>
  <si>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</si>
  <si>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</si>
  <si>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</si>
  <si>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</si>
  <si>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</si>
  <si>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</si>
  <si>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</si>
  <si>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</si>
  <si>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</si>
  <si>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</si>
  <si>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</si>
  <si>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</si>
  <si>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</si>
  <si>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</si>
  <si>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</si>
  <si>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</si>
  <si>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</si>
  <si>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</si>
  <si>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</si>
  <si>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</si>
  <si>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</si>
  <si>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</si>
  <si>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</si>
  <si>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</si>
  <si>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</si>
  <si>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</si>
  <si>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</si>
  <si>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</si>
  <si>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</si>
  <si>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</si>
  <si>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</si>
  <si>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</si>
  <si>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</si>
  <si>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</si>
  <si>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</si>
  <si>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</si>
  <si>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</si>
  <si>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</si>
  <si>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</si>
  <si>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</si>
  <si>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</si>
  <si>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</si>
  <si>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</si>
  <si>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</si>
  <si>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</si>
  <si>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</si>
  <si>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</si>
  <si>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</si>
  <si>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</si>
  <si>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</si>
  <si>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</si>
  <si>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</si>
  <si>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</si>
  <si>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</si>
  <si>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</si>
  <si>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</si>
  <si>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</si>
  <si>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</si>
  <si>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</si>
  <si>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</si>
  <si>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</si>
  <si>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</si>
  <si>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</si>
  <si>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</si>
  <si>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</si>
  <si>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</si>
  <si>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</si>
  <si>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</si>
  <si>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</si>
  <si>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</si>
  <si>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</si>
  <si>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</si>
  <si>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</si>
  <si>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</si>
  <si>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</si>
  <si>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</si>
  <si>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</si>
  <si>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</si>
  <si>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</si>
  <si>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</si>
  <si>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</si>
  <si>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</si>
  <si>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</si>
  <si>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</si>
  <si>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</si>
  <si>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</si>
  <si>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</si>
  <si>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</si>
  <si>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</si>
  <si>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</si>
  <si>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</si>
  <si>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</si>
  <si>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</si>
  <si>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</si>
  <si>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</si>
  <si>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</si>
  <si>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</si>
  <si>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</si>
  <si>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</si>
  <si>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</si>
  <si>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</si>
  <si>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</si>
  <si>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</si>
  <si>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</si>
  <si>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</si>
  <si>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</si>
  <si>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</si>
  <si>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</si>
  <si>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</si>
  <si>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</si>
  <si>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</si>
  <si>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</si>
  <si>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</si>
  <si>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</si>
  <si>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</si>
  <si>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</si>
  <si>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</si>
  <si>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</si>
  <si>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</si>
  <si>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</si>
  <si>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</si>
  <si>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</si>
  <si>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</si>
  <si>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</si>
  <si>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</si>
  <si>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</si>
  <si>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</si>
  <si>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</si>
  <si>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</si>
  <si>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</si>
  <si>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</si>
  <si>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</si>
  <si>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</si>
  <si>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</si>
  <si>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</si>
  <si>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</si>
  <si>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</si>
  <si>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</si>
  <si>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</si>
  <si>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</si>
  <si>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</si>
  <si>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</si>
  <si>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</si>
  <si>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</si>
  <si>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</si>
  <si>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</si>
  <si>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</si>
  <si>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</si>
  <si>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</si>
  <si>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</si>
  <si>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</si>
  <si>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</si>
  <si>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</si>
  <si>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</si>
  <si>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</si>
  <si>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</si>
  <si>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</si>
  <si>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</si>
  <si>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</si>
  <si>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</si>
  <si>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</si>
  <si>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</si>
  <si>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</si>
  <si>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</si>
  <si>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</si>
  <si>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</si>
  <si>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</si>
  <si>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</si>
  <si>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</si>
  <si>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</si>
  <si>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</si>
  <si>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</si>
  <si>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</si>
  <si>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</si>
  <si>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</si>
  <si>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</si>
  <si>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</si>
  <si>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</si>
  <si>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</si>
  <si>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</si>
  <si>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</si>
  <si>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</si>
  <si>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</si>
  <si>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</si>
  <si>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</si>
  <si>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</si>
  <si>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</si>
  <si>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</si>
  <si>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</si>
  <si>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</si>
  <si>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</si>
  <si>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</si>
  <si>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</si>
  <si>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</si>
  <si>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</si>
  <si>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</si>
  <si>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</si>
  <si>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</si>
  <si>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</si>
  <si>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</si>
  <si>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</si>
  <si>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</si>
  <si>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</si>
  <si>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</si>
  <si>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</si>
  <si>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</si>
  <si>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</si>
  <si>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</si>
  <si>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</si>
  <si>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</si>
  <si>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</si>
  <si>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</si>
  <si>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</si>
  <si>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</si>
  <si>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</si>
  <si>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</si>
  <si>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</si>
  <si>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</si>
  <si>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</si>
  <si>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</si>
  <si>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</si>
  <si>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</si>
  <si>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</si>
  <si>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</si>
  <si>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</si>
  <si>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</si>
  <si>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</si>
  <si>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</si>
  <si>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</si>
  <si>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</si>
  <si>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</si>
  <si>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</si>
  <si>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</si>
  <si>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</si>
  <si>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</si>
  <si>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</si>
  <si>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</si>
  <si>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</si>
  <si>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</si>
  <si>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</si>
  <si>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</si>
  <si>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</si>
  <si>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</si>
  <si>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</si>
  <si>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</si>
  <si>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</si>
  <si>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</si>
  <si>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</si>
  <si>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</si>
  <si>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</si>
  <si>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</si>
  <si>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</si>
  <si>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</si>
  <si>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</si>
  <si>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</si>
  <si>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</si>
  <si>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</si>
  <si>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</si>
  <si>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</si>
  <si>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</si>
  <si>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</si>
  <si>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</si>
  <si>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</si>
  <si>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</si>
  <si>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</si>
  <si>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</si>
  <si>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</si>
  <si>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</si>
  <si>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</si>
  <si>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</si>
  <si>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</si>
  <si>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</si>
  <si>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</si>
  <si>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</si>
  <si>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</si>
  <si>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</si>
  <si>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</si>
  <si>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</si>
  <si>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</si>
  <si>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</si>
  <si>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</si>
  <si>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</si>
  <si>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</si>
  <si>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</si>
  <si>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</si>
  <si>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</si>
  <si>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</si>
  <si>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</si>
  <si>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</si>
  <si>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</si>
  <si>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</si>
  <si>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</si>
  <si>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</si>
  <si>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</si>
  <si>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</si>
  <si>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</si>
  <si>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</si>
  <si>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</si>
  <si>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</si>
  <si>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</si>
  <si>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</si>
  <si>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</si>
  <si>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</si>
  <si>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</si>
  <si>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</si>
  <si>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</si>
  <si>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</si>
  <si>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</si>
  <si>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</si>
  <si>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</si>
  <si>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</si>
  <si>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</si>
  <si>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</si>
  <si>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</si>
  <si>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</si>
  <si>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</si>
  <si>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</si>
  <si>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</si>
  <si>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</si>
  <si>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</si>
  <si>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</si>
  <si>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</si>
  <si>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</si>
  <si>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</si>
  <si>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</si>
  <si>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</si>
  <si>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</si>
  <si>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</si>
  <si>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</si>
  <si>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</si>
  <si>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</si>
  <si>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</si>
  <si>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</si>
  <si>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</si>
  <si>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</si>
  <si>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</si>
  <si>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</si>
  <si>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</si>
  <si>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</si>
  <si>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</si>
  <si>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</si>
  <si>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</si>
  <si>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</si>
  <si>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</si>
  <si>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</si>
  <si>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</si>
  <si>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</si>
  <si>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</si>
  <si>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</si>
  <si>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</si>
  <si>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</si>
  <si>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</si>
  <si>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</si>
  <si>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</si>
  <si>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</si>
  <si>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</si>
  <si>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</si>
  <si>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</si>
  <si>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</si>
  <si>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</si>
  <si>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</si>
  <si>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</si>
  <si>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</si>
  <si>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</si>
  <si>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</si>
  <si>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</si>
  <si>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</si>
  <si>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</si>
  <si>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</si>
  <si>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</si>
  <si>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</si>
  <si>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</si>
  <si>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</si>
  <si>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</si>
  <si>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</si>
  <si>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</si>
  <si>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</si>
  <si>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</si>
  <si>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</si>
  <si>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</si>
  <si>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</si>
  <si>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</si>
  <si>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</si>
  <si>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</si>
  <si>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</si>
  <si>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</si>
  <si>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</si>
  <si>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</si>
  <si>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</si>
  <si>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</si>
  <si>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</si>
  <si>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</si>
  <si>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</si>
  <si>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</si>
  <si>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</si>
  <si>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</si>
  <si>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</si>
  <si>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</si>
  <si>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</si>
  <si>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</si>
  <si>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</si>
  <si>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</si>
  <si>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</si>
  <si>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</si>
  <si>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</si>
  <si>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</si>
  <si>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</si>
  <si>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</si>
  <si>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</si>
  <si>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</si>
  <si>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</si>
  <si>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</si>
  <si>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</si>
  <si>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</si>
  <si>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</si>
  <si>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</si>
  <si>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</si>
  <si>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</si>
  <si>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</si>
  <si>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</si>
  <si>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</si>
  <si>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</si>
  <si>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</si>
  <si>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</si>
  <si>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</si>
  <si>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</si>
  <si>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</si>
  <si>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</si>
  <si>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</si>
  <si>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</si>
  <si>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</si>
  <si>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</si>
  <si>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</si>
  <si>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</si>
  <si>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</si>
  <si>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</si>
  <si>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</si>
  <si>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</si>
  <si>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</si>
  <si>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</si>
  <si>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</si>
  <si>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</si>
  <si>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</si>
  <si>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</si>
  <si>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</si>
  <si>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</si>
  <si>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</si>
  <si>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</si>
  <si>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</si>
  <si>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</si>
  <si>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</si>
  <si>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</si>
  <si>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</si>
  <si>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</si>
  <si>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</si>
  <si>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</si>
  <si>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</si>
  <si>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</si>
  <si>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</si>
  <si>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</si>
  <si>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</si>
  <si>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</si>
  <si>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</si>
  <si>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</si>
  <si>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</si>
  <si>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</si>
  <si>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</si>
  <si>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</si>
  <si>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</si>
  <si>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</si>
  <si>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</si>
  <si>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</si>
  <si>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</si>
  <si>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</si>
  <si>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</si>
  <si>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</si>
  <si>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</si>
  <si>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</si>
  <si>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</si>
  <si>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</si>
  <si>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</si>
  <si>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</si>
  <si>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</si>
  <si>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</si>
  <si>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</si>
  <si>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</si>
  <si>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</si>
  <si>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</si>
  <si>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</si>
  <si>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</si>
  <si>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</si>
  <si>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</si>
  <si>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</si>
  <si>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</si>
  <si>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</si>
  <si>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</si>
  <si>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</si>
  <si>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</si>
  <si>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</si>
  <si>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</si>
  <si>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</si>
  <si>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</si>
  <si>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</si>
  <si>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</si>
  <si>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</si>
  <si>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</si>
  <si>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</si>
  <si>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</si>
  <si>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</si>
  <si>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</si>
  <si>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</si>
  <si>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</si>
  <si>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</si>
  <si>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</si>
  <si>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</si>
  <si>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</si>
  <si>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</si>
  <si>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</si>
  <si>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</si>
  <si>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</si>
  <si>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</si>
  <si>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</si>
  <si>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</si>
  <si>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</si>
  <si>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</si>
  <si>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</si>
  <si>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</si>
  <si>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</si>
  <si>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</si>
  <si>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</si>
  <si>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</si>
  <si>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</si>
  <si>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</si>
  <si>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</si>
  <si>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</si>
  <si>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</si>
  <si>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</si>
  <si>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</si>
  <si>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</si>
  <si>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</si>
  <si>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</si>
  <si>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</si>
  <si>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</si>
  <si>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</si>
  <si>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</si>
  <si>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</si>
  <si>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</si>
  <si>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</si>
  <si>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</si>
  <si>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</si>
  <si>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</si>
  <si>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</si>
  <si>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</si>
  <si>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</si>
  <si>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</si>
  <si>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</si>
  <si>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</si>
  <si>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</si>
  <si>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</si>
  <si>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</si>
  <si>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</si>
  <si>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</si>
  <si>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</si>
  <si>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</si>
  <si>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</si>
  <si>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</si>
  <si>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</si>
  <si>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</si>
  <si>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</si>
  <si>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</si>
  <si>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</si>
  <si>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</si>
  <si>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</si>
  <si>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</si>
  <si>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</si>
  <si>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</si>
  <si>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</si>
  <si>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</si>
  <si>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</si>
  <si>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</si>
  <si>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</si>
  <si>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</si>
  <si>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</si>
  <si>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</si>
  <si>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</si>
  <si>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</si>
  <si>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</si>
  <si>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</si>
  <si>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</si>
  <si>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</si>
  <si>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</si>
  <si>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</si>
  <si>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</si>
  <si>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</si>
  <si>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</si>
  <si>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</si>
  <si>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</si>
  <si>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</si>
  <si>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</si>
  <si>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</si>
  <si>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</si>
  <si>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</si>
  <si>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</si>
  <si>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</si>
  <si>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</si>
  <si>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</si>
  <si>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</si>
  <si>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</si>
  <si>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</si>
  <si>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</si>
  <si>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</si>
  <si>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</si>
  <si>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</si>
  <si>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</si>
  <si>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</si>
  <si>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</si>
  <si>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</si>
  <si>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</si>
  <si>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</si>
  <si>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</si>
  <si>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</si>
  <si>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</si>
  <si>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</si>
  <si>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</si>
  <si>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</si>
  <si>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</si>
  <si>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</si>
  <si>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</si>
  <si>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</si>
  <si>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</si>
  <si>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</si>
  <si>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</si>
  <si>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</si>
  <si>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</si>
  <si>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</si>
  <si>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</si>
  <si>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</si>
  <si>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</si>
  <si>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</si>
  <si>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</si>
  <si>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</si>
  <si>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</si>
  <si>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</si>
  <si>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</si>
  <si>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</si>
  <si>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</si>
  <si>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</si>
  <si>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</si>
  <si>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</si>
  <si>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</si>
  <si>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</si>
  <si>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</si>
  <si>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</si>
  <si>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</si>
  <si>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</si>
  <si>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</si>
  <si>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</si>
  <si>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</si>
  <si>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</si>
  <si>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</si>
  <si>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</si>
  <si>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</si>
  <si>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</si>
  <si>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</si>
  <si>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</si>
  <si>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</si>
  <si>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</si>
  <si>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</si>
  <si>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</si>
  <si>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</si>
  <si>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</si>
  <si>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</si>
  <si>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</si>
  <si>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</si>
  <si>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</si>
  <si>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</si>
  <si>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</si>
  <si>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</si>
  <si>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</si>
  <si>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</si>
  <si>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</si>
  <si>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</si>
  <si>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</si>
  <si>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</si>
  <si>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</si>
  <si>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</si>
  <si>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</si>
  <si>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</si>
  <si>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</si>
  <si>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</si>
  <si>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</si>
  <si>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</si>
  <si>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</si>
  <si>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</si>
  <si>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</si>
  <si>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</si>
  <si>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</si>
  <si>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</si>
  <si>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</si>
  <si>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</si>
  <si>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</si>
  <si>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</si>
  <si>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</si>
  <si>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</si>
  <si>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</si>
  <si>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</si>
  <si>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</si>
  <si>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</si>
  <si>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</si>
  <si>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</si>
  <si>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</si>
  <si>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</si>
  <si>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</si>
  <si>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</si>
  <si>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</si>
  <si>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</si>
  <si>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</si>
  <si>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</si>
  <si>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</si>
  <si>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</si>
  <si>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</si>
  <si>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</si>
  <si>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</si>
  <si>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</si>
  <si>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</si>
  <si>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</si>
  <si>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</si>
  <si>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</si>
  <si>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</si>
  <si>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</si>
  <si>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</si>
  <si>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</si>
  <si>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</si>
  <si>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</si>
  <si>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</si>
  <si>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</si>
  <si>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</si>
  <si>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</si>
  <si>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</si>
  <si>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</si>
  <si>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</si>
  <si>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</si>
  <si>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</si>
  <si>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</si>
  <si>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</si>
  <si>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</si>
  <si>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</si>
  <si>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</si>
  <si>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</si>
  <si>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</si>
  <si>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</si>
  <si>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</si>
  <si>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</si>
  <si>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</si>
  <si>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</si>
  <si>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</si>
  <si>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</si>
  <si>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</si>
  <si>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</si>
  <si>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</si>
  <si>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</si>
  <si>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</si>
  <si>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</si>
  <si>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</si>
  <si>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</si>
  <si>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</si>
  <si>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</si>
  <si>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</si>
  <si>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</si>
  <si>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</si>
  <si>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</si>
  <si>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</si>
  <si>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</si>
  <si>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</si>
  <si>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</si>
  <si>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</si>
  <si>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</si>
  <si>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</si>
  <si>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</si>
  <si>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</si>
  <si>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</si>
  <si>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</si>
  <si>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</si>
  <si>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</si>
  <si>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</si>
  <si>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</si>
  <si>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</si>
  <si>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</si>
  <si>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</si>
  <si>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</si>
  <si>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</si>
  <si>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</si>
  <si>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</si>
  <si>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</si>
  <si>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</si>
  <si>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</si>
  <si>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</si>
  <si>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</si>
  <si>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</si>
  <si>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</si>
  <si>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</si>
  <si>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</si>
  <si>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</si>
  <si>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</si>
  <si>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</si>
  <si>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</si>
  <si>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</si>
  <si>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</si>
  <si>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</si>
  <si>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</si>
  <si>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</si>
  <si>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</si>
  <si>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</si>
  <si>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</si>
  <si>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</si>
  <si>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</si>
  <si>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</si>
  <si>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</si>
  <si>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</si>
  <si>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</si>
  <si>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</si>
  <si>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</si>
  <si>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</si>
  <si>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</si>
  <si>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</si>
  <si>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</si>
  <si>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</si>
  <si>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</si>
  <si>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</si>
  <si>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</si>
  <si>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</si>
  <si>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</si>
  <si>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</si>
  <si>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</si>
  <si>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</si>
  <si>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</si>
  <si>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</si>
  <si>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</si>
  <si>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</si>
  <si>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</si>
  <si>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</si>
  <si>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</si>
  <si>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</si>
  <si>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</si>
  <si>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</si>
  <si>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</si>
  <si>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</si>
  <si>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</si>
  <si>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</si>
  <si>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</si>
  <si>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</si>
  <si>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</si>
  <si>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</si>
  <si>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</si>
  <si>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</si>
  <si>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</si>
  <si>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</si>
  <si>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</si>
  <si>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</si>
  <si>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</si>
  <si>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</si>
  <si>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</si>
  <si>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</si>
  <si>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</si>
  <si>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</si>
  <si>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</si>
  <si>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</si>
  <si>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</si>
  <si>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</si>
  <si>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</si>
  <si>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</si>
  <si>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</si>
  <si>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</si>
  <si>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</si>
  <si>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</si>
  <si>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</si>
  <si>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</si>
  <si>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</si>
  <si>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</si>
  <si>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</si>
  <si>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</si>
  <si>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</si>
  <si>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</si>
  <si>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</si>
  <si>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</si>
  <si>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</si>
  <si>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</si>
  <si>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</si>
  <si>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</si>
  <si>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</si>
  <si>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</si>
  <si>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</si>
  <si>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</si>
  <si>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</si>
  <si>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</si>
  <si>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</si>
  <si>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</si>
  <si>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</si>
  <si>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</si>
  <si>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</si>
  <si>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</si>
  <si>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</si>
  <si>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</si>
  <si>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</si>
  <si>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</si>
  <si>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</si>
  <si>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</si>
  <si>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</si>
  <si>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</si>
  <si>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</si>
  <si>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</si>
  <si>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</si>
  <si>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</si>
  <si>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</si>
  <si>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</si>
  <si>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</si>
  <si>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</si>
  <si>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</si>
  <si>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</si>
  <si>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</si>
  <si>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</si>
  <si>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</si>
  <si>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</si>
  <si>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</si>
  <si>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</si>
  <si>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</si>
  <si>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</si>
  <si>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</si>
  <si>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</si>
  <si>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</si>
  <si>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</si>
  <si>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</si>
  <si>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</si>
  <si>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</si>
  <si>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</si>
  <si>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</si>
  <si>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</si>
  <si>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</si>
  <si>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</si>
  <si>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</si>
  <si>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</si>
  <si>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</si>
  <si>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</si>
  <si>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</si>
  <si>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</si>
  <si>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</si>
  <si>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</si>
  <si>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</si>
  <si>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</si>
  <si>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</si>
  <si>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</si>
  <si>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</si>
  <si>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</si>
  <si>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</si>
  <si>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</si>
  <si>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</si>
  <si>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</si>
  <si>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</si>
  <si>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</si>
  <si>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</si>
  <si>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</si>
  <si>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</si>
  <si>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</si>
  <si>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</si>
  <si>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</si>
  <si>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</si>
  <si>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</si>
  <si>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</si>
  <si>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</si>
  <si>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</si>
  <si>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</si>
  <si>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</si>
  <si>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</si>
  <si>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</si>
  <si>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</si>
  <si>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</si>
  <si>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</si>
  <si>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</si>
  <si>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</si>
  <si>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</si>
  <si>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</si>
  <si>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</si>
  <si>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</si>
  <si>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</si>
  <si>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</si>
  <si>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</si>
  <si>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</si>
  <si>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</si>
  <si>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</si>
  <si>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</si>
  <si>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</si>
  <si>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</si>
  <si>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</si>
  <si>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</si>
  <si>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</si>
  <si>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</si>
  <si>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</si>
  <si>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</si>
  <si>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</si>
  <si>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</si>
  <si>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</si>
  <si>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</si>
  <si>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</si>
  <si>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</si>
  <si>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</si>
  <si>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</si>
  <si>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</si>
  <si>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</si>
  <si>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</si>
  <si>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</si>
  <si>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</si>
  <si>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</si>
  <si>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</si>
  <si>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</si>
  <si>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</si>
  <si>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</si>
  <si>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</si>
  <si>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</si>
  <si>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</si>
  <si>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</si>
  <si>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</si>
  <si>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</si>
  <si>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</si>
  <si>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</si>
  <si>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</si>
  <si>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</si>
  <si>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</si>
  <si>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</si>
  <si>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</si>
  <si>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</si>
  <si>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</si>
  <si>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</si>
  <si>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</si>
  <si>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</si>
  <si>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</si>
  <si>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</si>
  <si>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</si>
  <si>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</si>
  <si>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</si>
  <si>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</si>
  <si>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</si>
  <si>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</si>
  <si>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</si>
  <si>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</si>
  <si>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</si>
  <si>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</si>
  <si>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</si>
  <si>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</si>
  <si>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</si>
  <si>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</si>
  <si>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</si>
  <si>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</si>
  <si>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</si>
  <si>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</si>
  <si>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</si>
  <si>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</si>
  <si>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</si>
  <si>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</si>
  <si>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</si>
  <si>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</si>
  <si>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</si>
  <si>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</si>
  <si>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</si>
  <si>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</si>
  <si>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</si>
  <si>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</si>
  <si>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</si>
  <si>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</si>
  <si>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</si>
  <si>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</si>
  <si>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</si>
  <si>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</si>
  <si>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</si>
  <si>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</si>
  <si>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</si>
  <si>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</si>
  <si>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</si>
  <si>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</si>
  <si>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</si>
  <si>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</si>
  <si>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</si>
  <si>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</si>
  <si>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</si>
  <si>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</si>
  <si>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</si>
  <si>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</si>
  <si>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</si>
  <si>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</si>
  <si>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</si>
  <si>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</si>
  <si>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</si>
  <si>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</si>
  <si>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</si>
  <si>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</si>
  <si>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</si>
  <si>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</si>
  <si>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</si>
  <si>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</si>
  <si>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</si>
  <si>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</si>
  <si>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</si>
  <si>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</si>
  <si>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</si>
  <si>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</si>
  <si>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</si>
  <si>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</si>
  <si>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</si>
  <si>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</si>
  <si>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</si>
  <si>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</si>
  <si>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</si>
  <si>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</si>
  <si>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</si>
  <si>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</si>
  <si>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</si>
  <si>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</si>
  <si>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</si>
  <si>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</si>
  <si>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</si>
  <si>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</si>
  <si>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</si>
  <si>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</si>
  <si>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</si>
  <si>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</si>
  <si>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</si>
  <si>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</si>
  <si>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</si>
  <si>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</si>
  <si>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</si>
  <si>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</si>
  <si>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</si>
  <si>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</si>
  <si>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</si>
  <si>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</si>
  <si>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</si>
  <si>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</si>
  <si>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</si>
  <si>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</si>
  <si>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</si>
  <si>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</si>
  <si>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</si>
  <si>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</si>
  <si>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</si>
  <si>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</si>
  <si>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</si>
  <si>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</si>
  <si>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</si>
  <si>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</si>
  <si>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</si>
  <si>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</si>
  <si>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</si>
  <si>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</si>
  <si>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</si>
  <si>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</si>
  <si>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</si>
  <si>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</si>
  <si>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</si>
  <si>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</si>
  <si>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</si>
  <si>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</si>
  <si>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</si>
  <si>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</si>
  <si>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</si>
  <si>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</si>
  <si>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</si>
  <si>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</si>
  <si>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</si>
  <si>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</si>
  <si>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</si>
  <si>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</si>
  <si>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</si>
  <si>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</si>
  <si>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</si>
  <si>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</si>
  <si>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</si>
  <si>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</si>
  <si>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</si>
  <si>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</si>
  <si>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</si>
  <si>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</si>
  <si>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</si>
  <si>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</si>
  <si>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</si>
  <si>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</si>
  <si>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</si>
  <si>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</si>
  <si>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</si>
  <si>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</si>
  <si>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</si>
  <si>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</si>
  <si>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</si>
  <si>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</si>
  <si>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</si>
  <si>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</si>
  <si>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</si>
  <si>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</si>
  <si>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</si>
  <si>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</si>
  <si>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</si>
  <si>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</si>
  <si>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</si>
  <si>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</si>
  <si>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</si>
  <si>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</si>
  <si>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</si>
  <si>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</si>
  <si>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</si>
  <si>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</si>
  <si>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</si>
  <si>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</si>
  <si>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</si>
  <si>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</si>
  <si>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</si>
  <si>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</si>
  <si>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</si>
  <si>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</si>
  <si>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</si>
  <si>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</si>
  <si>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</si>
  <si>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</si>
  <si>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</si>
  <si>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</si>
  <si>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</si>
  <si>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</si>
  <si>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</si>
  <si>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</si>
  <si>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</si>
  <si>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</si>
  <si>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</si>
  <si>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</si>
  <si>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</si>
  <si>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</si>
  <si>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</si>
  <si>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</si>
  <si>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</si>
  <si>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</si>
  <si>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</si>
  <si>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</si>
  <si>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</si>
  <si>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</si>
  <si>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</si>
  <si>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</si>
  <si>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</si>
  <si>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</si>
  <si>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</si>
  <si>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</si>
  <si>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</si>
  <si>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</si>
  <si>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</si>
  <si>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</si>
  <si>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</si>
  <si>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</si>
  <si>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</si>
  <si>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</si>
  <si>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</si>
  <si>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</si>
  <si>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</si>
  <si>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</si>
  <si>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</si>
  <si>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</si>
  <si>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</si>
  <si>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</si>
  <si>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</si>
  <si>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</si>
  <si>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</si>
  <si>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</si>
  <si>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</si>
  <si>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</si>
  <si>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</si>
  <si>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</si>
  <si>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</si>
  <si>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</si>
  <si>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</si>
  <si>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</si>
  <si>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</si>
  <si>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</si>
  <si>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</si>
  <si>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</si>
  <si>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</si>
  <si>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</si>
  <si>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</si>
  <si>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</si>
  <si>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</si>
  <si>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</si>
  <si>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</si>
  <si>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</si>
  <si>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</si>
  <si>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</si>
  <si>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</si>
  <si>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</si>
  <si>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</si>
  <si>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</si>
  <si>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</si>
  <si>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</si>
  <si>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</si>
  <si>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</si>
  <si>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</si>
  <si>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</si>
  <si>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</si>
  <si>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</si>
  <si>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</si>
  <si>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</si>
  <si>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</si>
  <si>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</si>
  <si>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</si>
  <si>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</si>
  <si>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</si>
  <si>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</si>
  <si>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</si>
  <si>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</si>
  <si>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</si>
  <si>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</si>
  <si>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</si>
  <si>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</si>
  <si>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</si>
  <si>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</si>
  <si>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</si>
  <si>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</si>
  <si>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</si>
  <si>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</si>
  <si>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</si>
  <si>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</si>
  <si>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</si>
  <si>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</si>
  <si>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</si>
  <si>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</si>
  <si>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</si>
  <si>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</si>
  <si>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</si>
  <si>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</si>
  <si>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</si>
  <si>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</si>
  <si>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</si>
  <si>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</si>
  <si>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</si>
  <si>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</si>
  <si>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</si>
  <si>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</si>
  <si>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</si>
  <si>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</si>
  <si>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</si>
  <si>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</si>
  <si>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</si>
  <si>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</si>
  <si>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</si>
  <si>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</si>
  <si>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</si>
  <si>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</si>
  <si>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</si>
  <si>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</si>
  <si>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</si>
  <si>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</si>
  <si>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</si>
  <si>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</si>
  <si>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</si>
  <si>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</si>
  <si>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</si>
  <si>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</si>
  <si>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</si>
  <si>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</si>
  <si>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</si>
  <si>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</si>
  <si>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</si>
  <si>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</si>
  <si>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</si>
  <si>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</si>
  <si>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</si>
  <si>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</si>
  <si>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</si>
  <si>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</si>
  <si>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</si>
  <si>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</si>
  <si>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</si>
  <si>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</si>
  <si>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</si>
  <si>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</si>
  <si>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</si>
  <si>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</si>
  <si>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</si>
  <si>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</si>
  <si>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</si>
  <si>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</si>
  <si>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</si>
  <si>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</si>
  <si>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</si>
  <si>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</si>
  <si>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</si>
  <si>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</si>
  <si>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</si>
  <si>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</si>
  <si>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</si>
  <si>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</si>
  <si>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</si>
  <si>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</si>
  <si>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</si>
  <si>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</si>
  <si>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</si>
  <si>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</si>
  <si>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</si>
  <si>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</si>
  <si>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</si>
  <si>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</si>
  <si>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</si>
  <si>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</si>
  <si>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</si>
  <si>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</si>
  <si>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</si>
  <si>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</si>
  <si>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</si>
  <si>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</si>
  <si>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</si>
  <si>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</si>
  <si>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</si>
  <si>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</si>
  <si>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</si>
  <si>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</si>
  <si>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</si>
  <si>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</si>
  <si>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</si>
  <si>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</si>
  <si>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</si>
  <si>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</si>
  <si>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</si>
  <si>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</si>
  <si>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</si>
  <si>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</si>
  <si>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</si>
  <si>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</si>
  <si>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</si>
  <si>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</si>
  <si>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</si>
  <si>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</si>
  <si>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</si>
  <si>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</si>
  <si>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</si>
  <si>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</si>
  <si>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</si>
  <si>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</si>
  <si>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</si>
  <si>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</si>
  <si>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</si>
  <si>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</si>
  <si>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</si>
  <si>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</si>
  <si>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</si>
  <si>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</si>
  <si>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</si>
  <si>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</si>
  <si>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</si>
  <si>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</si>
  <si>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</si>
  <si>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</si>
  <si>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</si>
  <si>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</si>
  <si>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</si>
  <si>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</si>
  <si>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</si>
  <si>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</si>
  <si>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</si>
  <si>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</si>
  <si>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</si>
  <si>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</si>
  <si>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</si>
  <si>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</si>
  <si>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</si>
  <si>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</si>
  <si>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</si>
  <si>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</si>
  <si>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</si>
  <si>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</si>
  <si>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</si>
  <si>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</si>
  <si>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</si>
  <si>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</si>
  <si>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</si>
  <si>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</si>
  <si>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</si>
  <si>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</si>
  <si>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</si>
  <si>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</si>
  <si>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</si>
  <si>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</si>
  <si>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</si>
  <si>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</si>
  <si>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</si>
  <si>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</si>
  <si>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</si>
  <si>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</si>
  <si>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</si>
  <si>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</si>
  <si>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</si>
  <si>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</si>
  <si>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</si>
  <si>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</si>
  <si>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</si>
  <si>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</si>
  <si>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</si>
  <si>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</si>
  <si>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</si>
  <si>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</si>
  <si>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</si>
  <si>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</si>
  <si>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</si>
  <si>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</si>
  <si>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</si>
  <si>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</si>
  <si>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</si>
  <si>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</si>
  <si>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</si>
  <si>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</si>
  <si>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</si>
  <si>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</si>
  <si>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</si>
  <si>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</si>
  <si>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</si>
  <si>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</si>
  <si>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</si>
  <si>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</si>
  <si>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</si>
  <si>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</si>
  <si>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</si>
  <si>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</si>
  <si>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</si>
  <si>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</si>
  <si>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</si>
  <si>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</si>
  <si>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</si>
  <si>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</si>
  <si>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</si>
  <si>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</si>
  <si>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</si>
  <si>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</si>
  <si>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</si>
  <si>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</si>
  <si>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</si>
  <si>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</si>
  <si>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</si>
  <si>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</si>
  <si>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</si>
  <si>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</si>
  <si>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</si>
  <si>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</si>
  <si>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</si>
  <si>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</si>
  <si>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</si>
  <si>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</si>
  <si>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</si>
  <si>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</si>
  <si>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</si>
  <si>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</si>
  <si>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</si>
  <si>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</si>
  <si>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</si>
  <si>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</si>
  <si>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</si>
  <si>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</si>
  <si>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</si>
  <si>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</si>
  <si>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</si>
  <si>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</si>
  <si>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</si>
  <si>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</si>
  <si>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</si>
  <si>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</si>
  <si>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</si>
  <si>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</si>
  <si>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</si>
  <si>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</si>
  <si>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</si>
  <si>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</si>
  <si>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</si>
  <si>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</si>
  <si>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</si>
  <si>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</si>
  <si>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</si>
  <si>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</si>
  <si>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</si>
  <si>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</si>
  <si>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</si>
  <si>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</si>
  <si>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</si>
  <si>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</si>
  <si>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</si>
  <si>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</si>
  <si>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</si>
  <si>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</si>
  <si>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</si>
  <si>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</si>
  <si>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</si>
  <si>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</si>
  <si>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</si>
  <si>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</si>
  <si>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</si>
  <si>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</si>
  <si>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</si>
  <si>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</si>
  <si>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</si>
  <si>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</si>
  <si>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</si>
  <si>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</si>
  <si>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</si>
  <si>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</si>
  <si>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</si>
  <si>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</si>
  <si>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</si>
  <si>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</si>
  <si>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</si>
  <si>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</si>
  <si>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</si>
  <si>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</si>
  <si>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</si>
  <si>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</si>
  <si>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</si>
  <si>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</si>
  <si>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</si>
  <si>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</si>
  <si>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</si>
  <si>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</si>
  <si>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</si>
  <si>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</si>
  <si>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</si>
  <si>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</si>
  <si>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</si>
  <si>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</si>
  <si>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</si>
  <si>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</si>
  <si>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</si>
  <si>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</si>
  <si>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</si>
  <si>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</si>
  <si>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</si>
  <si>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</si>
  <si>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</si>
  <si>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</si>
  <si>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</si>
  <si>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</si>
  <si>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</si>
  <si>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</si>
  <si>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</si>
  <si>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</si>
  <si>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</si>
  <si>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</si>
  <si>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</si>
  <si>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</si>
  <si>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</si>
  <si>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</si>
  <si>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</si>
  <si>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</si>
  <si>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</si>
  <si>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</si>
  <si>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</si>
  <si>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</si>
  <si>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</si>
  <si>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</si>
  <si>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</si>
  <si>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</si>
  <si>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</si>
  <si>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</si>
  <si>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</si>
  <si>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</si>
  <si>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</si>
  <si>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</si>
  <si>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</si>
  <si>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</si>
  <si>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</si>
  <si>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</si>
  <si>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</si>
  <si>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</si>
  <si>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</si>
  <si>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</si>
  <si>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</si>
  <si>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</si>
  <si>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</si>
  <si>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</si>
  <si>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</si>
  <si>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</si>
  <si>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</si>
  <si>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</si>
  <si>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</si>
  <si>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</si>
  <si>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</si>
  <si>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</si>
  <si>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</si>
  <si>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</si>
  <si>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</si>
  <si>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</si>
  <si>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</si>
  <si>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</si>
  <si>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</si>
  <si>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</si>
  <si>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</si>
  <si>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</si>
  <si>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</si>
  <si>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</si>
  <si>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</si>
  <si>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</si>
  <si>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</si>
  <si>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</si>
  <si>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</si>
  <si>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</si>
  <si>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</si>
  <si>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</si>
  <si>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</si>
  <si>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</si>
  <si>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</si>
  <si>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</si>
  <si>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</si>
  <si>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</si>
  <si>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</si>
  <si>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</si>
  <si>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</si>
  <si>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</si>
  <si>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</si>
  <si>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</si>
  <si>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</si>
  <si>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</si>
  <si>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</si>
  <si>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</si>
  <si>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</si>
  <si>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</si>
  <si>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</si>
  <si>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</si>
  <si>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</si>
  <si>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</si>
  <si>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</si>
  <si>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</si>
  <si>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</si>
  <si>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</si>
  <si>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</si>
  <si>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</si>
  <si>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</si>
  <si>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</si>
  <si>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</si>
  <si>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</si>
  <si>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</si>
  <si>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</si>
  <si>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</si>
  <si>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</si>
  <si>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</si>
  <si>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</si>
  <si>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</si>
  <si>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</si>
  <si>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</si>
  <si>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</si>
  <si>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</si>
  <si>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</si>
  <si>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</si>
  <si>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</si>
  <si>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</si>
  <si>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</si>
  <si>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</si>
  <si>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</si>
  <si>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</si>
  <si>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</si>
  <si>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</si>
  <si>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</si>
  <si>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</si>
  <si>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</si>
  <si>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</si>
  <si>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</si>
  <si>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</si>
  <si>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</si>
  <si>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</si>
  <si>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</si>
  <si>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</si>
  <si>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</si>
  <si>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</si>
  <si>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</si>
  <si>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</si>
  <si>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</si>
  <si>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</si>
  <si>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</si>
  <si>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</si>
  <si>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</si>
  <si>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</si>
  <si>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</si>
  <si>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</si>
  <si>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</si>
  <si>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</si>
  <si>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</si>
  <si>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</si>
  <si>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</si>
  <si>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</si>
  <si>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</si>
  <si>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</si>
  <si>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</si>
  <si>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</si>
  <si>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</si>
  <si>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</si>
  <si>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</si>
  <si>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</si>
  <si>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</si>
  <si>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</si>
  <si>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</si>
  <si>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</si>
  <si>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</si>
  <si>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</si>
  <si>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</si>
  <si>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</si>
  <si>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</si>
  <si>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</si>
  <si>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</si>
  <si>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</si>
  <si>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</si>
  <si>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</si>
  <si>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</si>
  <si>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</si>
  <si>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</si>
  <si>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</si>
  <si>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</si>
  <si>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</si>
  <si>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</si>
  <si>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</si>
  <si>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</si>
  <si>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</si>
  <si>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</si>
  <si>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</si>
  <si>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</si>
  <si>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</si>
  <si>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</si>
  <si>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</si>
  <si>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</si>
  <si>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</si>
  <si>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</si>
  <si>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</si>
  <si>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</si>
  <si>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</si>
  <si>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</si>
  <si>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</si>
  <si>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</si>
  <si>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</si>
  <si>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</si>
  <si>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</si>
  <si>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</si>
  <si>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</si>
  <si>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</si>
  <si>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</si>
  <si>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</si>
  <si>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</si>
  <si>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</si>
  <si>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</si>
  <si>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</si>
  <si>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</si>
  <si>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</si>
  <si>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</si>
  <si>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</si>
  <si>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</si>
  <si>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</si>
  <si>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</si>
  <si>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</si>
  <si>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</si>
  <si>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</si>
  <si>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</si>
  <si>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</si>
  <si>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</si>
  <si>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</si>
  <si>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</si>
  <si>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</si>
  <si>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</si>
  <si>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</si>
  <si>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</si>
  <si>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</si>
  <si>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</si>
  <si>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</si>
  <si>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</si>
  <si>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</si>
  <si>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</si>
  <si>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</si>
  <si>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</si>
  <si>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</si>
  <si>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</si>
  <si>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</si>
  <si>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</si>
  <si>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</si>
  <si>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</si>
  <si>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</si>
  <si>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</si>
  <si>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</si>
  <si>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</si>
  <si>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</si>
  <si>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</si>
  <si>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</si>
  <si>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</si>
  <si>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</si>
  <si>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</si>
  <si>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</si>
  <si>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</si>
  <si>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</si>
  <si>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</si>
  <si>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</si>
  <si>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</si>
  <si>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</si>
  <si>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</si>
  <si>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</si>
  <si>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</si>
  <si>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</si>
  <si>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</si>
  <si>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</si>
  <si>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</si>
  <si>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</si>
  <si>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</si>
  <si>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</si>
  <si>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</si>
  <si>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</si>
  <si>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</si>
  <si>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</si>
  <si>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</si>
  <si>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</si>
  <si>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</si>
  <si>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</si>
  <si>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</si>
  <si>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</si>
  <si>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</si>
  <si>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</si>
  <si>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</si>
  <si>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</si>
  <si>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</si>
  <si>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</si>
  <si>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</si>
  <si>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</si>
  <si>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</si>
  <si>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</si>
  <si>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</si>
  <si>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</si>
  <si>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</si>
  <si>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</si>
  <si>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</si>
  <si>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</si>
  <si>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</si>
  <si>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</si>
  <si>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</si>
  <si>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</si>
  <si>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</si>
  <si>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</si>
  <si>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</si>
  <si>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</si>
  <si>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</si>
  <si>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</si>
  <si>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</si>
  <si>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</si>
  <si>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</si>
  <si>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</si>
  <si>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</si>
  <si>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</si>
  <si>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</si>
  <si>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</si>
  <si>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</si>
  <si>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</si>
  <si>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</si>
  <si>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</si>
  <si>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</si>
  <si>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</si>
  <si>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</si>
  <si>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</si>
  <si>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</si>
  <si>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</si>
  <si>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</si>
  <si>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</si>
  <si>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</si>
  <si>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</si>
  <si>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</si>
  <si>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</si>
  <si>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</si>
  <si>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</si>
  <si>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</si>
  <si>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</si>
  <si>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</si>
  <si>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</si>
  <si>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</si>
  <si>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</si>
  <si>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</si>
  <si>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</si>
  <si>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</si>
  <si>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</si>
  <si>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</si>
  <si>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</si>
  <si>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</si>
  <si>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</si>
  <si>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</si>
  <si>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</si>
  <si>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</si>
  <si>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</si>
  <si>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</si>
  <si>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</si>
  <si>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</si>
  <si>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</si>
  <si>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</si>
  <si>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</si>
  <si>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</si>
  <si>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</si>
  <si>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</si>
  <si>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</si>
  <si>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</si>
  <si>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</si>
  <si>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</si>
  <si>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</si>
  <si>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</si>
  <si>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</si>
  <si>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</si>
  <si>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</si>
  <si>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</si>
  <si>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</si>
  <si>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</si>
  <si>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</si>
  <si>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</si>
  <si>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</si>
  <si>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</si>
  <si>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</si>
  <si>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</si>
  <si>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</si>
  <si>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</si>
  <si>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</si>
  <si>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</si>
  <si>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</si>
  <si>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</si>
  <si>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</si>
  <si>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</si>
  <si>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</si>
  <si>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</si>
  <si>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</si>
  <si>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</si>
  <si>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</si>
  <si>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</si>
  <si>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</si>
  <si>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</si>
  <si>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</si>
  <si>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</si>
  <si>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</si>
  <si>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</si>
  <si>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</si>
  <si>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</si>
  <si>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</si>
  <si>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</si>
  <si>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</si>
  <si>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</si>
  <si>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</si>
  <si>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</si>
  <si>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</si>
  <si>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</si>
  <si>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</si>
  <si>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</si>
  <si>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</si>
  <si>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</si>
  <si>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</si>
  <si>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</si>
  <si>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</si>
  <si>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</si>
  <si>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</si>
  <si>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</si>
  <si>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</si>
  <si>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</si>
  <si>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</si>
  <si>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</si>
  <si>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</si>
  <si>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</si>
  <si>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</si>
  <si>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</si>
  <si>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</si>
  <si>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</si>
  <si>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</si>
  <si>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</si>
  <si>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</si>
  <si>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</si>
  <si>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</si>
  <si>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</si>
  <si>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</si>
  <si>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</si>
  <si>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</si>
  <si>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</si>
  <si>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</si>
  <si>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</si>
  <si>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</si>
  <si>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</si>
  <si>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</si>
  <si>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</si>
  <si>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</si>
  <si>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</si>
  <si>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</si>
  <si>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</si>
  <si>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</si>
  <si>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</si>
  <si>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</si>
  <si>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</si>
  <si>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</si>
  <si>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</si>
  <si>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</si>
  <si>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</si>
  <si>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</si>
  <si>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</si>
  <si>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</si>
  <si>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</si>
  <si>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</si>
  <si>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</si>
  <si>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</si>
  <si>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</si>
  <si>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</si>
  <si>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</si>
  <si>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</si>
  <si>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</si>
  <si>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</si>
  <si>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</si>
  <si>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</si>
  <si>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</si>
  <si>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</si>
  <si>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</si>
  <si>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</si>
  <si>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</si>
  <si>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</si>
  <si>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</si>
  <si>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</si>
  <si>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</si>
  <si>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</si>
  <si>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</si>
  <si>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</si>
  <si>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</si>
  <si>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</si>
  <si>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</si>
  <si>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</si>
  <si>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</si>
  <si>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</si>
  <si>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</si>
  <si>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</si>
  <si>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</si>
  <si>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</si>
  <si>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</si>
  <si>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</si>
  <si>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</si>
  <si>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</si>
  <si>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</si>
  <si>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</si>
  <si>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</si>
  <si>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</si>
  <si>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</si>
  <si>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</si>
  <si>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</si>
  <si>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</si>
  <si>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</si>
  <si>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</si>
  <si>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</si>
  <si>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</si>
  <si>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</si>
  <si>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</si>
  <si>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</si>
  <si>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</si>
  <si>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</si>
  <si>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</si>
  <si>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</si>
  <si>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</si>
  <si>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</si>
  <si>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</si>
  <si>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</si>
  <si>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</si>
  <si>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</si>
  <si>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</si>
  <si>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</si>
  <si>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</si>
  <si>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</si>
  <si>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</si>
  <si>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</si>
  <si>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</si>
  <si>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</si>
  <si>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</si>
  <si>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</si>
  <si>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</si>
  <si>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</si>
  <si>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</si>
  <si>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</si>
  <si>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</si>
  <si>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</si>
  <si>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</si>
  <si>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</si>
  <si>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</si>
  <si>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</si>
  <si>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</si>
  <si>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</si>
  <si>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</si>
  <si>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</si>
  <si>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</si>
  <si>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</si>
  <si>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</si>
  <si>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</si>
  <si>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</si>
  <si>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</si>
  <si>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</si>
  <si>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</si>
  <si>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</si>
  <si>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</si>
  <si>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</si>
  <si>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</si>
  <si>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</si>
  <si>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</si>
  <si>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</si>
  <si>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</si>
  <si>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</si>
  <si>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</si>
  <si>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</si>
  <si>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</si>
  <si>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</si>
  <si>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</si>
  <si>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</si>
  <si>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</si>
  <si>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</si>
  <si>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</si>
  <si>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</si>
  <si>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</si>
  <si>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</si>
  <si>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</si>
  <si>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</si>
  <si>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</si>
  <si>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</si>
  <si>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</si>
  <si>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</si>
  <si>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</si>
  <si>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</si>
  <si>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</si>
  <si>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</si>
  <si>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</si>
  <si>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</si>
  <si>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</si>
  <si>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</si>
  <si>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</si>
  <si>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</si>
  <si>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</si>
  <si>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</si>
  <si>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</si>
  <si>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</si>
  <si>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</si>
  <si>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</si>
  <si>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</si>
  <si>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</si>
  <si>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</si>
  <si>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</si>
  <si>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</si>
  <si>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</si>
  <si>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</si>
  <si>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</si>
  <si>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</si>
  <si>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</si>
  <si>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</si>
  <si>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</si>
  <si>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</si>
  <si>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</si>
  <si>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</si>
  <si>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</si>
  <si>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</si>
  <si>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</si>
  <si>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</si>
  <si>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</si>
  <si>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</si>
  <si>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</si>
  <si>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</si>
  <si>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</si>
  <si>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</si>
  <si>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</si>
  <si>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</si>
  <si>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</si>
  <si>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</si>
  <si>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</si>
  <si>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</si>
  <si>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</si>
  <si>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</si>
  <si>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</si>
  <si>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</si>
  <si>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</si>
  <si>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</si>
  <si>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</si>
  <si>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</si>
  <si>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</si>
  <si>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</si>
  <si>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</si>
  <si>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</si>
  <si>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</si>
  <si>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</si>
  <si>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</si>
  <si>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</si>
  <si>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</si>
  <si>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</si>
  <si>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</si>
  <si>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</si>
  <si>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</si>
  <si>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</si>
  <si>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</si>
  <si>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</si>
  <si>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</si>
  <si>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</si>
  <si>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</si>
  <si>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</si>
  <si>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</si>
  <si>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</si>
  <si>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</si>
  <si>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</si>
  <si>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</si>
  <si>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</si>
  <si>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</si>
  <si>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</si>
  <si>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</si>
  <si>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</si>
  <si>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</si>
  <si>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</si>
  <si>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</si>
  <si>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</si>
  <si>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</si>
  <si>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</si>
  <si>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</si>
  <si>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</si>
  <si>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</si>
  <si>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</si>
  <si>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</si>
  <si>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</si>
  <si>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</si>
  <si>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</si>
  <si>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</si>
  <si>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</si>
  <si>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</si>
  <si>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</si>
  <si>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</si>
  <si>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</si>
  <si>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</si>
  <si>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</si>
  <si>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</si>
  <si>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</si>
  <si>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</si>
  <si>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</si>
  <si>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</si>
  <si>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</si>
  <si>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</si>
  <si>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</si>
  <si>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</si>
  <si>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</si>
  <si>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</si>
  <si>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</si>
  <si>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</si>
  <si>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</si>
  <si>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</si>
  <si>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</si>
  <si>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</si>
  <si>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</si>
  <si>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</si>
  <si>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</si>
  <si>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</si>
  <si>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</si>
  <si>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</si>
  <si>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</si>
  <si>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</si>
  <si>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</si>
  <si>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</si>
  <si>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</si>
  <si>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</si>
  <si>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</si>
  <si>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</si>
  <si>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</si>
  <si>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</si>
  <si>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</si>
  <si>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</si>
  <si>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</si>
  <si>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</si>
  <si>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</si>
  <si>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</si>
  <si>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</si>
  <si>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</si>
  <si>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</si>
  <si>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</si>
  <si>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</si>
  <si>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</si>
  <si>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</si>
  <si>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</si>
  <si>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</si>
  <si>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</si>
  <si>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</si>
  <si>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</si>
  <si>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</si>
  <si>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</si>
  <si>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</si>
  <si>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</si>
  <si>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</si>
  <si>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</si>
  <si>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</si>
  <si>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</si>
  <si>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</si>
  <si>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</si>
  <si>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</si>
  <si>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</si>
  <si>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</si>
  <si>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</si>
  <si>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</si>
  <si>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</si>
  <si>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</si>
  <si>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</si>
  <si>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</si>
  <si>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</si>
  <si>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</si>
  <si>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</si>
  <si>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</si>
  <si>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</si>
  <si>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</si>
  <si>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</si>
  <si>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</si>
  <si>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</si>
  <si>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</si>
  <si>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</si>
  <si>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</si>
  <si>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</si>
  <si>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</si>
  <si>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</si>
  <si>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</si>
  <si>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</si>
  <si>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</si>
  <si>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</si>
  <si>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</si>
  <si>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</si>
  <si>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</si>
  <si>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</si>
  <si>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</si>
  <si>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</si>
  <si>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</si>
  <si>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</si>
  <si>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</si>
  <si>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</si>
  <si>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</si>
  <si>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</si>
  <si>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</si>
  <si>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</si>
  <si>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</si>
  <si>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</si>
  <si>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</si>
  <si>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</si>
  <si>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</si>
  <si>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</si>
  <si>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</si>
  <si>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</si>
  <si>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</si>
  <si>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</si>
  <si>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</si>
  <si>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</si>
  <si>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</si>
  <si>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</si>
  <si>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</si>
  <si>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</si>
  <si>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</si>
  <si>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</si>
  <si>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</si>
  <si>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</si>
  <si>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</si>
  <si>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</si>
  <si>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</si>
  <si>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</si>
  <si>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</si>
  <si>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</si>
  <si>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</si>
  <si>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</si>
  <si>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</si>
  <si>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</si>
  <si>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</si>
  <si>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</si>
  <si>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</si>
  <si>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</si>
  <si>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</si>
  <si>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</si>
  <si>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</si>
  <si>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</si>
  <si>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</si>
  <si>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</si>
  <si>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</si>
  <si>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</si>
  <si>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</si>
  <si>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</si>
  <si>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</si>
  <si>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</si>
  <si>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</si>
  <si>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</si>
  <si>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</si>
  <si>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</si>
  <si>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</si>
  <si>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</si>
  <si>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</si>
  <si>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</si>
  <si>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</si>
  <si>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</si>
  <si>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</si>
  <si>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</si>
  <si>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</si>
  <si>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</si>
  <si>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</si>
  <si>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</si>
  <si>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</si>
  <si>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</si>
  <si>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</si>
  <si>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</si>
  <si>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</si>
  <si>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</si>
  <si>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</si>
  <si>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</si>
  <si>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</si>
  <si>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</si>
  <si>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</si>
  <si>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</si>
  <si>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</si>
  <si>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</si>
  <si>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</si>
  <si>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</si>
  <si>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</si>
  <si>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</si>
  <si>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</si>
  <si>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</si>
  <si>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</si>
  <si>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</si>
  <si>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</si>
  <si>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</si>
  <si>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</si>
  <si>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</si>
  <si>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</si>
  <si>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</si>
  <si>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</si>
  <si>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</si>
  <si>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</si>
  <si>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</si>
  <si>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</si>
  <si>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</si>
  <si>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</si>
  <si>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</si>
  <si>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</si>
  <si>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</si>
  <si>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</si>
  <si>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</si>
  <si>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</si>
  <si>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</si>
  <si>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</si>
  <si>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</si>
  <si>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</si>
  <si>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</si>
  <si>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</si>
  <si>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</si>
  <si>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</si>
  <si>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</si>
  <si>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</si>
  <si>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</si>
  <si>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</si>
  <si>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</si>
  <si>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</si>
  <si>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</si>
  <si>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</si>
  <si>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</si>
  <si>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</si>
  <si>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</si>
  <si>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</si>
  <si>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</si>
  <si>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</si>
  <si>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</si>
  <si>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</si>
  <si>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</si>
  <si>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</si>
  <si>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</si>
  <si>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</si>
  <si>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</si>
  <si>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</si>
  <si>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</si>
  <si>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</si>
  <si>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</si>
  <si>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</si>
  <si>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</si>
  <si>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</si>
  <si>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</si>
  <si>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</si>
  <si>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</si>
  <si>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</si>
  <si>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</si>
  <si>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</si>
  <si>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</si>
  <si>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</si>
  <si>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</si>
  <si>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</si>
  <si>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</si>
  <si>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</si>
  <si>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</si>
  <si>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</si>
  <si>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</si>
  <si>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</si>
  <si>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</si>
  <si>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</si>
  <si>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</si>
  <si>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</si>
  <si>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</si>
  <si>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</si>
  <si>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</si>
  <si>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</si>
  <si>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</si>
  <si>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</si>
  <si>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</si>
  <si>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</si>
  <si>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</si>
  <si>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</si>
  <si>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</si>
  <si>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</si>
  <si>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</si>
  <si>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</si>
  <si>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</si>
  <si>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</si>
  <si>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</si>
  <si>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</si>
  <si>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</si>
  <si>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</si>
  <si>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</si>
  <si>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</si>
  <si>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</si>
  <si>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</si>
  <si>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</si>
  <si>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</si>
  <si>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</si>
  <si>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</si>
  <si>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</si>
  <si>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</si>
  <si>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</si>
  <si>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</si>
  <si>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</si>
  <si>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</si>
  <si>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</si>
  <si>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</si>
  <si>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</si>
  <si>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</si>
  <si>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</si>
  <si>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</si>
  <si>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</si>
  <si>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</si>
  <si>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</si>
  <si>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</si>
  <si>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</si>
  <si>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</si>
  <si>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</si>
  <si>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</si>
  <si>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</si>
  <si>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</si>
  <si>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</si>
  <si>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</si>
  <si>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</si>
  <si>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</si>
  <si>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</si>
  <si>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</si>
  <si>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</si>
  <si>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</si>
  <si>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</si>
  <si>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</si>
  <si>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</si>
  <si>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</si>
  <si>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</si>
  <si>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</si>
  <si>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</si>
  <si>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</si>
  <si>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</si>
  <si>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</si>
  <si>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</si>
  <si>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</si>
  <si>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</si>
  <si>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</si>
  <si>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</si>
  <si>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</si>
  <si>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</si>
  <si>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</si>
  <si>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</si>
  <si>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</si>
  <si>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</si>
  <si>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</si>
  <si>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</si>
  <si>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</si>
  <si>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</si>
  <si>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</si>
  <si>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</si>
  <si>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</si>
  <si>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</si>
  <si>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</si>
  <si>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</si>
  <si>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</si>
  <si>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</si>
  <si>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</si>
  <si>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</si>
  <si>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</si>
  <si>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</si>
  <si>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</si>
  <si>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</si>
  <si>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</si>
  <si>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</si>
  <si>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</si>
  <si>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</si>
  <si>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</si>
  <si>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</si>
  <si>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</si>
  <si>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</si>
  <si>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</si>
  <si>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</si>
  <si>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</si>
  <si>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</si>
  <si>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</si>
  <si>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</si>
  <si>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</si>
  <si>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</si>
  <si>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</si>
  <si>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</si>
  <si>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</si>
  <si>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</si>
  <si>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</si>
  <si>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</si>
  <si>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</si>
  <si>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</si>
  <si>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</si>
  <si>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</si>
  <si>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</si>
  <si>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</si>
  <si>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</si>
  <si>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</si>
  <si>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</si>
  <si>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</si>
  <si>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</si>
  <si>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</si>
  <si>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</si>
  <si>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</si>
  <si>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</si>
  <si>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</si>
  <si>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</si>
  <si>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</si>
  <si>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</si>
  <si>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</si>
  <si>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</si>
  <si>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</si>
  <si>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</si>
  <si>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</si>
  <si>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</si>
  <si>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</si>
  <si>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</si>
  <si>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</si>
  <si>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</si>
  <si>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</si>
  <si>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</si>
  <si>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</si>
  <si>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</si>
  <si>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</si>
  <si>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</si>
  <si>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</si>
  <si>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</si>
  <si>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</si>
  <si>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</si>
  <si>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</si>
  <si>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</si>
  <si>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</si>
  <si>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</si>
  <si>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</si>
  <si>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</si>
  <si>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</si>
  <si>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</si>
  <si>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</si>
  <si>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</si>
  <si>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</si>
  <si>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</si>
  <si>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</si>
  <si>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</si>
  <si>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</si>
  <si>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</si>
  <si>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</si>
  <si>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</si>
  <si>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</si>
  <si>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</si>
  <si>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</si>
  <si>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</si>
  <si>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</si>
  <si>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</si>
  <si>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</si>
  <si>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</si>
  <si>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</si>
  <si>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</si>
  <si>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</si>
  <si>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</si>
  <si>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</si>
  <si>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</si>
  <si>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</si>
  <si>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</si>
  <si>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</si>
  <si>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</si>
  <si>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</si>
  <si>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</si>
  <si>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</si>
  <si>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</si>
  <si>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</si>
  <si>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</si>
  <si>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</si>
  <si>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</si>
  <si>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</si>
  <si>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</si>
  <si>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</si>
  <si>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</si>
  <si>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</si>
  <si>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</si>
  <si>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</si>
  <si>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</si>
  <si>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</si>
  <si>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</si>
  <si>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</si>
  <si>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</si>
  <si>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</si>
  <si>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</si>
  <si>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</si>
  <si>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</si>
  <si>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</si>
  <si>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</si>
  <si>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</si>
  <si>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</si>
  <si>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</si>
  <si>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</si>
  <si>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</si>
  <si>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</si>
  <si>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</si>
  <si>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</si>
  <si>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</si>
  <si>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</si>
  <si>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</si>
  <si>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</si>
  <si>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</si>
  <si>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</si>
  <si>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</si>
  <si>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</si>
  <si>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</si>
  <si>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</si>
  <si>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</si>
  <si>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</si>
  <si>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</si>
  <si>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</si>
  <si>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</si>
  <si>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</si>
  <si>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</si>
  <si>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</si>
  <si>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</si>
  <si>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</si>
  <si>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</si>
  <si>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</si>
  <si>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</si>
  <si>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</si>
  <si>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</si>
  <si>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</si>
  <si>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</si>
  <si>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</si>
  <si>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</si>
  <si>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</si>
  <si>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</si>
  <si>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</si>
  <si>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</si>
  <si>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</si>
  <si>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</si>
  <si>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</si>
  <si>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</si>
  <si>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</si>
  <si>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</si>
  <si>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</si>
  <si>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</si>
  <si>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</si>
  <si>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</si>
  <si>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</si>
  <si>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</si>
  <si>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</si>
  <si>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</si>
  <si>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</si>
  <si>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</si>
  <si>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</si>
  <si>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</si>
  <si>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</si>
  <si>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</si>
  <si>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</si>
  <si>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</si>
  <si>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</si>
  <si>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</si>
  <si>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</si>
  <si>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</si>
  <si>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</si>
  <si>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</si>
  <si>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</si>
  <si>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</si>
  <si>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</si>
  <si>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</si>
  <si>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</si>
  <si>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</si>
  <si>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</si>
  <si>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</si>
  <si>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</si>
  <si>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</si>
  <si>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</si>
  <si>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</si>
  <si>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</si>
  <si>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</si>
  <si>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</si>
  <si>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</si>
  <si>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</si>
  <si>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</si>
  <si>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</si>
  <si>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</si>
  <si>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</si>
  <si>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</si>
  <si>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</si>
  <si>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</si>
  <si>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</si>
  <si>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</si>
  <si>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</si>
  <si>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</si>
  <si>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</si>
  <si>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</si>
  <si>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</si>
  <si>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</si>
  <si>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</si>
  <si>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</si>
  <si>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</si>
  <si>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</si>
  <si>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</si>
  <si>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</si>
  <si>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</si>
  <si>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</si>
  <si>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</si>
  <si>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</si>
  <si>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</si>
  <si>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</si>
  <si>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</si>
  <si>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</si>
  <si>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</si>
  <si>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</si>
  <si>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</si>
  <si>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</si>
  <si>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</si>
  <si>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</si>
  <si>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</si>
  <si>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</si>
  <si>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</si>
  <si>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</si>
  <si>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</si>
  <si>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</si>
  <si>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</si>
  <si>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</si>
  <si>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</si>
  <si>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</si>
  <si>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</si>
  <si>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</si>
  <si>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</si>
  <si>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</si>
  <si>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</si>
  <si>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</si>
  <si>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</si>
  <si>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</si>
  <si>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</si>
  <si>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</si>
  <si>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</si>
  <si>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</si>
  <si>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</si>
  <si>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</si>
  <si>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</si>
  <si>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</si>
  <si>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</si>
  <si>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</si>
  <si>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</si>
  <si>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</si>
  <si>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</si>
  <si>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</si>
  <si>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</si>
  <si>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</si>
  <si>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</si>
  <si>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</si>
  <si>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</si>
  <si>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</si>
  <si>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</si>
  <si>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</si>
  <si>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</si>
  <si>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</si>
  <si>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</si>
  <si>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</si>
  <si>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</si>
  <si>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</si>
  <si>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</si>
  <si>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</si>
  <si>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</si>
  <si>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</si>
  <si>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</si>
  <si>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</si>
  <si>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</si>
  <si>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</si>
  <si>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</si>
  <si>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</si>
  <si>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</si>
  <si>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</si>
  <si>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</si>
  <si>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</si>
  <si>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</si>
  <si>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</si>
  <si>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</si>
  <si>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</si>
  <si>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</si>
  <si>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</si>
  <si>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</si>
  <si>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</si>
  <si>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</si>
  <si>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</si>
  <si>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</si>
  <si>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</si>
  <si>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</si>
  <si>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</si>
  <si>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</si>
  <si>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</si>
  <si>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</si>
  <si>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</si>
  <si>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</si>
  <si>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</si>
  <si>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</si>
  <si>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</si>
  <si>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</si>
  <si>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</si>
  <si>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</si>
  <si>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</si>
  <si>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</si>
  <si>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</si>
  <si>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</si>
  <si>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</si>
  <si>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</si>
  <si>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</si>
  <si>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</si>
  <si>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</si>
  <si>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</si>
  <si>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</si>
  <si>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</si>
  <si>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</si>
  <si>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</si>
  <si>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</si>
  <si>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</si>
  <si>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</si>
  <si>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</si>
  <si>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</si>
  <si>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</si>
  <si>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</si>
  <si>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</si>
  <si>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</si>
  <si>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</si>
  <si>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</si>
  <si>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</si>
  <si>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</si>
  <si>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</si>
  <si>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</si>
  <si>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</si>
  <si>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</si>
  <si>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</si>
  <si>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</si>
  <si>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</si>
  <si>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</si>
  <si>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</si>
  <si>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</si>
  <si>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</si>
  <si>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</si>
  <si>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</si>
  <si>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</si>
  <si>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</si>
  <si>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</si>
  <si>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</si>
  <si>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</si>
  <si>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</si>
  <si>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</si>
  <si>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</si>
  <si>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</si>
  <si>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</si>
  <si>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</si>
  <si>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</si>
  <si>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</si>
  <si>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</si>
  <si>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</si>
  <si>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</si>
  <si>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</si>
  <si>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</si>
  <si>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</si>
  <si>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</si>
  <si>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</si>
  <si>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</si>
  <si>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</si>
  <si>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</si>
  <si>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</si>
  <si>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</si>
  <si>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</si>
  <si>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</si>
  <si>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</si>
  <si>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</si>
  <si>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</si>
  <si>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</si>
  <si>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</si>
  <si>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</si>
  <si>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</si>
  <si>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</si>
  <si>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</si>
  <si>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</si>
  <si>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</si>
  <si>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</si>
  <si>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</si>
  <si>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</si>
  <si>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</si>
  <si>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</si>
  <si>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</si>
  <si>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</si>
  <si>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</si>
  <si>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</si>
  <si>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</si>
  <si>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</si>
  <si>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</si>
  <si>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</si>
  <si>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</si>
  <si>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</si>
  <si>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</si>
  <si>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</si>
  <si>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</si>
  <si>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</si>
  <si>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</si>
  <si>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</si>
  <si>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</si>
  <si>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</si>
  <si>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</si>
  <si>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</si>
  <si>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</si>
  <si>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</si>
  <si>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</si>
  <si>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</si>
  <si>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</si>
  <si>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</si>
  <si>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</si>
  <si>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</si>
  <si>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</si>
  <si>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</si>
  <si>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</si>
  <si>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</si>
  <si>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</si>
  <si>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</si>
  <si>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</si>
  <si>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</si>
  <si>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</si>
  <si>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</si>
  <si>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</si>
  <si>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</si>
  <si>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</si>
  <si>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</si>
  <si>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</si>
  <si>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</si>
  <si>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</si>
  <si>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</si>
  <si>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</si>
  <si>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</si>
  <si>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</si>
  <si>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</si>
  <si>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</si>
  <si>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</si>
  <si>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</si>
  <si>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</si>
  <si>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</si>
  <si>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</si>
  <si>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</si>
  <si>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</si>
  <si>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</si>
  <si>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</si>
  <si>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</si>
  <si>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</si>
  <si>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</si>
  <si>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</si>
  <si>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</si>
  <si>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</si>
  <si>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</si>
  <si>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</si>
  <si>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</si>
  <si>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</si>
  <si>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</si>
  <si>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</si>
  <si>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</si>
  <si>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</si>
  <si>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</si>
  <si>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</si>
  <si>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</si>
  <si>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</si>
  <si>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</si>
  <si>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</si>
  <si>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</si>
  <si>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</si>
  <si>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</si>
  <si>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</si>
  <si>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</si>
  <si>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</si>
  <si>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</si>
  <si>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</si>
  <si>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</si>
  <si>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</si>
  <si>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</si>
  <si>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</si>
  <si>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</si>
  <si>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</si>
  <si>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</si>
  <si>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</si>
  <si>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</si>
  <si>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</si>
  <si>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</si>
  <si>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</si>
  <si>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</si>
  <si>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</si>
  <si>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</si>
  <si>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</si>
  <si>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</si>
  <si>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</si>
  <si>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</si>
  <si>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</si>
  <si>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</si>
  <si>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</si>
  <si>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</si>
  <si>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</si>
  <si>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</si>
  <si>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</si>
  <si>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</si>
  <si>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</si>
  <si>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</si>
  <si>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</si>
  <si>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</si>
  <si>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</si>
  <si>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</si>
  <si>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</si>
  <si>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</si>
  <si>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</si>
  <si>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</si>
  <si>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</si>
  <si>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</si>
  <si>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</si>
  <si>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</si>
  <si>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</si>
  <si>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</si>
  <si>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</si>
  <si>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</si>
  <si>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</si>
  <si>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</si>
  <si>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</si>
  <si>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</si>
  <si>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</si>
  <si>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</si>
  <si>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</si>
  <si>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</si>
  <si>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</si>
  <si>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</si>
  <si>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</si>
  <si>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</si>
  <si>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</si>
  <si>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</si>
  <si>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</si>
  <si>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</si>
  <si>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</si>
  <si>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</si>
  <si>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</si>
  <si>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</si>
  <si>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</si>
  <si>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</si>
  <si>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</si>
  <si>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</si>
  <si>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</si>
  <si>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</si>
  <si>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</si>
  <si>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</si>
  <si>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</si>
  <si>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</si>
  <si>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</si>
  <si>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</si>
  <si>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</si>
  <si>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</si>
  <si>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</si>
  <si>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</si>
  <si>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</si>
  <si>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</si>
  <si>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</si>
  <si>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</si>
  <si>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</si>
  <si>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</si>
  <si>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</si>
  <si>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</si>
  <si>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</si>
  <si>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</si>
  <si>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</si>
  <si>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</si>
  <si>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</si>
  <si>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</si>
  <si>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</si>
  <si>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</si>
  <si>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</si>
  <si>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</si>
  <si>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</si>
  <si>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</si>
  <si>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</si>
  <si>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</si>
  <si>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</si>
  <si>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</si>
  <si>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</si>
  <si>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</si>
  <si>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</si>
  <si>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</si>
  <si>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</si>
  <si>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</si>
  <si>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</si>
  <si>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</si>
  <si>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</si>
  <si>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</si>
  <si>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</si>
  <si>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</si>
  <si>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</si>
  <si>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</si>
  <si>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</si>
  <si>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</si>
  <si>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</si>
  <si>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</si>
  <si>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</si>
  <si>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</si>
  <si>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</si>
  <si>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</si>
  <si>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</si>
  <si>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</si>
  <si>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</si>
  <si>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</si>
  <si>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</si>
  <si>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</si>
  <si>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</si>
  <si>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</si>
  <si>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</si>
  <si>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</si>
  <si>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</si>
  <si>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</si>
  <si>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</si>
  <si>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</si>
  <si>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</si>
  <si>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</si>
  <si>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</si>
  <si>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</si>
  <si>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</si>
  <si>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</si>
  <si>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</si>
  <si>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</si>
  <si>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</si>
  <si>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</si>
  <si>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</si>
  <si>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</si>
  <si>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</si>
  <si>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</si>
  <si>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</si>
  <si>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</si>
  <si>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</si>
  <si>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</si>
  <si>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</si>
  <si>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</si>
  <si>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</si>
  <si>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</si>
  <si>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</si>
  <si>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</si>
  <si>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</si>
  <si>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</si>
  <si>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</si>
  <si>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</si>
  <si>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</si>
  <si>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</si>
  <si>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</si>
  <si>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</si>
  <si>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</si>
  <si>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</si>
  <si>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</si>
  <si>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</si>
  <si>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</si>
  <si>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</si>
  <si>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</si>
  <si>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</si>
  <si>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</si>
  <si>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</si>
  <si>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</si>
  <si>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</si>
  <si>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</si>
  <si>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</si>
  <si>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</si>
  <si>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</si>
  <si>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</si>
  <si>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</si>
  <si>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</si>
  <si>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</si>
  <si>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</si>
  <si>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</si>
  <si>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</si>
  <si>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</si>
  <si>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</si>
  <si>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</si>
  <si>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</si>
  <si>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</si>
  <si>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</si>
  <si>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</si>
  <si>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</si>
  <si>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</si>
  <si>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</si>
  <si>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</si>
  <si>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</si>
  <si>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</si>
  <si>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</si>
  <si>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</si>
  <si>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</si>
  <si>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</si>
  <si>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</si>
  <si>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</si>
  <si>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</si>
  <si>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</si>
  <si>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</si>
  <si>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</si>
  <si>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</si>
  <si>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</si>
  <si>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</si>
  <si>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</si>
  <si>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</si>
  <si>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</si>
  <si>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</si>
  <si>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</si>
  <si>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</si>
  <si>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</si>
  <si>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</si>
  <si>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</si>
  <si>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</si>
  <si>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</si>
  <si>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</si>
  <si>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</si>
  <si>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</si>
  <si>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</si>
  <si>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</si>
  <si>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</si>
  <si>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</si>
  <si>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</si>
  <si>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</si>
  <si>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</si>
  <si>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</si>
  <si>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</si>
  <si>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</si>
  <si>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</si>
  <si>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</si>
  <si>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</si>
  <si>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</si>
  <si>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</si>
  <si>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</si>
  <si>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</si>
  <si>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</si>
  <si>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</si>
  <si>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</si>
  <si>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</si>
  <si>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</si>
  <si>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</si>
  <si>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</si>
  <si>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</si>
  <si>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</si>
  <si>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</si>
  <si>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</si>
  <si>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</si>
  <si>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</si>
  <si>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</si>
  <si>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</si>
  <si>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</si>
  <si>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</si>
  <si>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</si>
  <si>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</si>
  <si>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</si>
  <si>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</si>
  <si>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</si>
  <si>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</si>
  <si>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</si>
  <si>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</si>
  <si>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</si>
  <si>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</si>
  <si>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</si>
  <si>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</si>
  <si>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</si>
  <si>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</si>
  <si>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</si>
  <si>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</si>
  <si>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</si>
  <si>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</si>
  <si>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</si>
  <si>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</si>
  <si>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</si>
  <si>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</si>
  <si>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</si>
  <si>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</si>
  <si>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</si>
  <si>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</si>
  <si>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</si>
  <si>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</si>
  <si>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</si>
  <si>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</si>
  <si>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</si>
  <si>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</si>
  <si>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</si>
  <si>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</si>
  <si>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</si>
  <si>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</si>
  <si>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</si>
  <si>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</si>
  <si>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</si>
  <si>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</si>
  <si>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</si>
  <si>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</si>
  <si>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</si>
  <si>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</si>
  <si>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</si>
  <si>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</si>
  <si>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</si>
  <si>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</si>
  <si>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</si>
  <si>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</si>
  <si>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</si>
  <si>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</si>
  <si>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</si>
  <si>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</si>
  <si>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</si>
  <si>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</si>
  <si>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</si>
  <si>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</si>
  <si>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</si>
  <si>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</si>
  <si>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</si>
  <si>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</si>
  <si>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</si>
  <si>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</si>
  <si>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</si>
  <si>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</si>
  <si>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</si>
  <si>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</si>
  <si>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</si>
  <si>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</si>
  <si>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</si>
  <si>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</si>
  <si>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</si>
  <si>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</si>
  <si>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</si>
  <si>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</si>
  <si>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</si>
  <si>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</si>
  <si>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</si>
  <si>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</si>
  <si>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</si>
  <si>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</si>
  <si>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</si>
  <si>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</si>
  <si>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</si>
  <si>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</si>
  <si>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</si>
  <si>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</si>
  <si>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</si>
  <si>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</si>
  <si>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</si>
  <si>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</si>
  <si>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</si>
  <si>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</si>
  <si>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</si>
  <si>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</si>
  <si>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</si>
  <si>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</si>
  <si>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</si>
  <si>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</si>
  <si>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</si>
  <si>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</si>
  <si>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</si>
  <si>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</si>
  <si>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</si>
  <si>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</si>
  <si>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</si>
  <si>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</si>
  <si>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</si>
  <si>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</si>
  <si>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</si>
  <si>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</si>
  <si>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</si>
  <si>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</si>
  <si>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</si>
  <si>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</si>
  <si>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</si>
  <si>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</si>
  <si>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</si>
  <si>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</si>
  <si>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</si>
  <si>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</si>
  <si>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</si>
  <si>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</si>
  <si>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</si>
  <si>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</si>
  <si>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</si>
  <si>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</si>
  <si>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</si>
  <si>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</si>
  <si>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</si>
  <si>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</si>
  <si>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</si>
  <si>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</si>
  <si>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</si>
  <si>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</si>
  <si>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</si>
  <si>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</si>
  <si>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</si>
  <si>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</si>
  <si>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</si>
  <si>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</si>
  <si>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</si>
  <si>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</si>
  <si>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</si>
  <si>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</si>
  <si>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</si>
  <si>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</si>
  <si>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</si>
  <si>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</si>
  <si>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</si>
  <si>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</si>
  <si>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</si>
  <si>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</si>
  <si>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</si>
  <si>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</si>
  <si>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</si>
  <si>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</si>
  <si>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</si>
  <si>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</si>
  <si>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</si>
  <si>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</si>
  <si>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</si>
  <si>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</si>
  <si>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</si>
  <si>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</si>
  <si>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</si>
  <si>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</si>
  <si>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</si>
  <si>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</si>
  <si>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</si>
  <si>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</si>
  <si>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</si>
  <si>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</si>
  <si>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</si>
  <si>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</si>
  <si>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</si>
  <si>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</si>
  <si>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</si>
  <si>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</si>
  <si>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</si>
  <si>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</si>
  <si>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</si>
  <si>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</si>
  <si>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</si>
  <si>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</si>
  <si>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</si>
  <si>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</si>
  <si>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</si>
  <si>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</si>
  <si>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</si>
  <si>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</si>
  <si>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</si>
  <si>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</si>
  <si>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</si>
  <si>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</si>
  <si>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</si>
  <si>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</si>
  <si>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</si>
  <si>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</si>
  <si>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</si>
  <si>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</si>
  <si>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</si>
  <si>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</si>
  <si>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</si>
  <si>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</si>
  <si>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</si>
  <si>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</si>
  <si>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</si>
  <si>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</si>
  <si>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</si>
  <si>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</si>
  <si>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</si>
  <si>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</si>
  <si>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</si>
  <si>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</si>
  <si>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</si>
  <si>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</si>
  <si>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</si>
  <si>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</si>
  <si>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</si>
  <si>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</si>
  <si>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</si>
  <si>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</si>
  <si>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</si>
  <si>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</si>
  <si>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</si>
  <si>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</si>
  <si>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</si>
  <si>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</si>
  <si>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</si>
  <si>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</si>
  <si>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</si>
  <si>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</si>
  <si>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</si>
  <si>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</si>
  <si>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</si>
  <si>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</si>
  <si>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</si>
  <si>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</si>
  <si>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</si>
  <si>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</si>
  <si>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</si>
  <si>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</si>
  <si>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</si>
  <si>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</si>
  <si>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</si>
  <si>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</si>
  <si>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</si>
  <si>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</si>
  <si>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</si>
  <si>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</si>
  <si>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</si>
  <si>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</si>
  <si>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</si>
  <si>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</si>
  <si>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</si>
  <si>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</si>
  <si>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</si>
  <si>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</si>
  <si>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</si>
  <si>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</si>
  <si>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</si>
  <si>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</si>
  <si>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</si>
  <si>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</si>
  <si>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</si>
  <si>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</si>
  <si>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</si>
  <si>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</si>
  <si>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</si>
  <si>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</si>
  <si>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</si>
  <si>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</si>
  <si>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</si>
  <si>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</si>
  <si>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</si>
  <si>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</si>
  <si>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</si>
  <si>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</si>
  <si>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</si>
  <si>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</si>
  <si>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</si>
  <si>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</si>
  <si>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</si>
  <si>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</si>
  <si>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</si>
  <si>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</si>
  <si>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</si>
  <si>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</si>
  <si>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</si>
  <si>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</si>
  <si>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</si>
  <si>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</si>
  <si>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</si>
  <si>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</si>
  <si>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</si>
  <si>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</si>
  <si>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</si>
  <si>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</si>
  <si>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</si>
  <si>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</si>
  <si>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</si>
  <si>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</si>
  <si>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</si>
  <si>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</si>
  <si>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</si>
  <si>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</si>
  <si>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</si>
  <si>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</si>
  <si>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</si>
  <si>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</si>
  <si>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</si>
  <si>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</si>
  <si>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</si>
  <si>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</si>
  <si>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</si>
  <si>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</si>
  <si>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</si>
  <si>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</si>
  <si>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</si>
  <si>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</si>
  <si>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</si>
  <si>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</si>
  <si>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</si>
  <si>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</si>
  <si>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</si>
  <si>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</si>
  <si>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</si>
  <si>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</si>
  <si>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</si>
  <si>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</si>
  <si>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</si>
  <si>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</si>
  <si>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</si>
  <si>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</si>
  <si>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</si>
  <si>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</si>
  <si>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</si>
  <si>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</si>
  <si>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</si>
  <si>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</si>
  <si>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</si>
  <si>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</si>
  <si>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</si>
  <si>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</si>
  <si>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</si>
  <si>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</si>
  <si>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</si>
  <si>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</si>
  <si>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</si>
  <si>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</si>
  <si>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</si>
  <si>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</si>
  <si>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</si>
  <si>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</si>
  <si>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</si>
  <si>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</si>
  <si>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</si>
  <si>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</si>
  <si>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</si>
  <si>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</si>
  <si>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</si>
  <si>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</si>
  <si>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</si>
  <si>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</si>
  <si>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</si>
  <si>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</si>
  <si>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</si>
  <si>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</si>
  <si>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</si>
  <si>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</si>
  <si>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</si>
  <si>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</si>
  <si>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</si>
  <si>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</si>
  <si>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</si>
  <si>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</si>
  <si>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</si>
  <si>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</si>
  <si>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</si>
  <si>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</si>
  <si>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</si>
  <si>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</si>
  <si>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</si>
  <si>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</si>
  <si>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</si>
  <si>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</si>
  <si>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</si>
  <si>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</si>
  <si>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</si>
  <si>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</si>
  <si>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</si>
  <si>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</si>
  <si>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</si>
  <si>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</si>
  <si>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</si>
  <si>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</si>
  <si>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</si>
  <si>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</si>
  <si>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</si>
  <si>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</si>
  <si>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</si>
  <si>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</si>
  <si>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</si>
  <si>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</si>
  <si>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</si>
  <si>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</si>
  <si>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</si>
  <si>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</si>
  <si>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</si>
  <si>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</si>
  <si>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</si>
  <si>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</si>
  <si>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</si>
  <si>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</si>
  <si>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</si>
  <si>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</si>
  <si>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</si>
  <si>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</si>
  <si>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</si>
  <si>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</si>
  <si>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</si>
  <si>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</si>
  <si>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</si>
  <si>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</si>
  <si>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</si>
  <si>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</si>
  <si>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</si>
  <si>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</si>
  <si>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</si>
  <si>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</si>
  <si>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</si>
  <si>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</si>
  <si>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</si>
  <si>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</si>
  <si>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</si>
  <si>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</si>
  <si>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</si>
  <si>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</si>
  <si>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</si>
  <si>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</si>
  <si>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</si>
  <si>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</si>
  <si>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</si>
  <si>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</si>
  <si>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</si>
  <si>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</si>
  <si>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</si>
  <si>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</si>
  <si>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</si>
  <si>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</si>
  <si>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</si>
  <si>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</si>
  <si>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</si>
  <si>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</si>
  <si>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</si>
  <si>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</si>
  <si>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</si>
  <si>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</si>
  <si>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</si>
  <si>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</si>
  <si>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</si>
  <si>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</si>
  <si>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</si>
  <si>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</si>
  <si>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</si>
  <si>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</si>
  <si>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</si>
  <si>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</si>
  <si>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</si>
  <si>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</si>
  <si>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</si>
  <si>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</si>
  <si>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</si>
  <si>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</si>
  <si>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</si>
  <si>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</si>
  <si>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</si>
  <si>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</si>
  <si>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</si>
  <si>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</si>
  <si>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</si>
  <si>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</si>
  <si>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</si>
  <si>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</si>
  <si>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</si>
  <si>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</si>
  <si>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</si>
  <si>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</si>
  <si>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</si>
  <si>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</si>
  <si>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</si>
  <si>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</si>
  <si>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</si>
  <si>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</si>
  <si>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</si>
  <si>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</si>
  <si>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</si>
  <si>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</si>
  <si>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</si>
  <si>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</si>
  <si>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</si>
  <si>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</si>
  <si>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</si>
  <si>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</si>
  <si>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</si>
  <si>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</si>
  <si>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</si>
  <si>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</si>
  <si>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</si>
  <si>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</si>
  <si>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</si>
  <si>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</si>
  <si>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</si>
  <si>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</si>
  <si>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</si>
  <si>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</si>
  <si>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</si>
  <si>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</si>
  <si>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</si>
  <si>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</si>
  <si>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</si>
  <si>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</si>
  <si>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</si>
  <si>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</si>
  <si>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</si>
  <si>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</si>
  <si>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</si>
  <si>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</si>
  <si>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</si>
  <si>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</si>
  <si>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</si>
  <si>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</si>
  <si>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</si>
  <si>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</si>
  <si>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</si>
  <si>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</si>
  <si>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</si>
  <si>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</si>
  <si>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</si>
  <si>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</si>
  <si>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</si>
  <si>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</si>
  <si>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</si>
  <si>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</si>
  <si>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</si>
  <si>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</si>
  <si>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</si>
  <si>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</si>
  <si>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</si>
  <si>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</si>
  <si>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</si>
  <si>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</si>
  <si>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</si>
  <si>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</si>
  <si>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</si>
  <si>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</si>
  <si>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</si>
  <si>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</si>
  <si>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</si>
  <si>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</si>
  <si>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</si>
  <si>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</si>
  <si>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</si>
  <si>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</si>
  <si>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</si>
  <si>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</si>
  <si>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</si>
  <si>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</si>
  <si>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</si>
  <si>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</si>
  <si>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</si>
  <si>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</si>
  <si>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</si>
  <si>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</si>
  <si>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</si>
  <si>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</si>
  <si>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</si>
  <si>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</si>
  <si>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</si>
  <si>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</si>
  <si>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</si>
  <si>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</si>
  <si>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</si>
  <si>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</si>
  <si>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</si>
  <si>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</si>
  <si>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</si>
  <si>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</si>
  <si>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</si>
  <si>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</si>
  <si>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</si>
  <si>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</si>
  <si>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</si>
  <si>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</si>
  <si>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</si>
  <si>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</si>
  <si>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</si>
  <si>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</si>
  <si>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</si>
  <si>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</si>
  <si>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</si>
  <si>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</si>
  <si>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</si>
  <si>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</si>
  <si>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</si>
  <si>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</si>
  <si>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</si>
  <si>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</si>
  <si>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</si>
  <si>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</si>
  <si>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</si>
  <si>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</si>
  <si>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</si>
  <si>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</si>
  <si>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</si>
  <si>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</si>
  <si>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</si>
  <si>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</si>
  <si>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</si>
  <si>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</si>
  <si>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</si>
  <si>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</si>
  <si>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</si>
  <si>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</si>
  <si>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</si>
  <si>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</si>
  <si>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</si>
  <si>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</si>
  <si>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</si>
  <si>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</si>
  <si>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</si>
  <si>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</si>
  <si>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</si>
  <si>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</si>
  <si>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</si>
  <si>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</si>
  <si>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</si>
  <si>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</si>
  <si>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</si>
  <si>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</si>
  <si>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</si>
  <si>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</si>
  <si>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</si>
  <si>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</si>
  <si>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</si>
  <si>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</si>
  <si>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</si>
  <si>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</si>
  <si>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</si>
  <si>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</si>
  <si>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</si>
  <si>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</si>
  <si>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</si>
  <si>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</si>
  <si>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</si>
  <si>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</si>
  <si>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</si>
  <si>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</si>
  <si>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</si>
  <si>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</si>
  <si>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</si>
  <si>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</si>
  <si>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</si>
  <si>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</si>
  <si>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</si>
  <si>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</si>
  <si>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</si>
  <si>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</si>
  <si>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</si>
  <si>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</si>
  <si>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</si>
  <si>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</si>
  <si>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</si>
  <si>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</si>
  <si>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</si>
  <si>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</si>
  <si>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</si>
  <si>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</si>
  <si>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</si>
  <si>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</si>
  <si>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</si>
  <si>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</si>
  <si>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</si>
  <si>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</si>
  <si>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</si>
  <si>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</si>
  <si>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</si>
  <si>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</si>
  <si>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</si>
  <si>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</si>
  <si>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</si>
  <si>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</si>
  <si>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</si>
  <si>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</si>
  <si>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</si>
  <si>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</si>
  <si>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</si>
  <si>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</si>
  <si>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</si>
  <si>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</si>
  <si>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</si>
  <si>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</si>
  <si>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</si>
  <si>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</si>
  <si>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</si>
  <si>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</si>
  <si>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</si>
  <si>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</si>
  <si>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</si>
  <si>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</si>
  <si>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</si>
  <si>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</si>
  <si>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</si>
  <si>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</si>
  <si>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</si>
  <si>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</si>
  <si>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</si>
  <si>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</si>
  <si>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</si>
  <si>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</si>
  <si>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</si>
  <si>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</si>
  <si>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</si>
  <si>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</si>
  <si>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</si>
  <si>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</si>
  <si>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</si>
  <si>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</si>
  <si>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</si>
  <si>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</si>
  <si>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</si>
  <si>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</si>
  <si>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</si>
  <si>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</si>
  <si>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</si>
  <si>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</si>
  <si>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</si>
  <si>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</si>
  <si>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</si>
  <si>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</si>
  <si>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</si>
  <si>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</si>
  <si>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</si>
  <si>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</si>
  <si>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</si>
  <si>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</si>
  <si>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</si>
  <si>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</si>
  <si>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</si>
  <si>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</si>
  <si>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</si>
  <si>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</si>
  <si>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</si>
  <si>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</si>
  <si>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</si>
  <si>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</si>
  <si>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</si>
  <si>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</si>
  <si>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</si>
  <si>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</si>
  <si>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</si>
  <si>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</si>
  <si>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</si>
  <si>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</si>
  <si>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</si>
  <si>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</si>
  <si>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</si>
  <si>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</si>
  <si>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</si>
  <si>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</si>
  <si>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</si>
  <si>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</si>
  <si>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</si>
  <si>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</si>
  <si>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</si>
  <si>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</si>
  <si>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</si>
  <si>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</si>
  <si>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</si>
  <si>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</si>
  <si>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</si>
  <si>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</si>
  <si>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</si>
  <si>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</si>
  <si>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</si>
  <si>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</si>
  <si>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</si>
  <si>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</si>
  <si>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</si>
  <si>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</si>
  <si>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</si>
  <si>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</si>
  <si>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</si>
  <si>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</si>
  <si>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</si>
  <si>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</si>
  <si>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</si>
  <si>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</si>
  <si>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</si>
  <si>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</si>
  <si>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</si>
  <si>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</si>
  <si>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</si>
  <si>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</si>
  <si>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</si>
  <si>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</si>
  <si>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</si>
  <si>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</si>
  <si>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</si>
  <si>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</si>
  <si>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</si>
  <si>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</si>
  <si>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</si>
  <si>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</si>
  <si>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</si>
  <si>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</si>
  <si>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</si>
  <si>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</si>
  <si>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</si>
  <si>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</si>
  <si>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</si>
  <si>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</si>
  <si>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</si>
  <si>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</si>
  <si>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</si>
  <si>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</si>
  <si>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</si>
  <si>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</si>
  <si>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</si>
  <si>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</si>
  <si>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</si>
  <si>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</si>
  <si>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</si>
  <si>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</si>
  <si>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</si>
  <si>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</si>
  <si>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</si>
  <si>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</si>
  <si>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</si>
  <si>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</si>
  <si>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</si>
  <si>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</si>
  <si>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</si>
  <si>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</si>
  <si>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</si>
  <si>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</si>
  <si>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</si>
  <si>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</si>
  <si>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</si>
  <si>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</si>
  <si>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</si>
  <si>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</si>
  <si>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</si>
  <si>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</si>
  <si>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</si>
  <si>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</si>
  <si>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</si>
  <si>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</si>
  <si>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</si>
  <si>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</si>
  <si>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</si>
  <si>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</si>
  <si>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</si>
  <si>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</si>
  <si>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</si>
  <si>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</si>
  <si>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</si>
  <si>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</si>
  <si>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</si>
  <si>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</si>
  <si>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</si>
  <si>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</si>
  <si>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</si>
  <si>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</si>
  <si>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</si>
  <si>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</si>
  <si>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</si>
  <si>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</si>
  <si>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</si>
  <si>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</si>
  <si>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</si>
  <si>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</si>
  <si>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</si>
  <si>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</si>
  <si>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</si>
  <si>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</si>
  <si>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</si>
  <si>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</si>
  <si>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</si>
  <si>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</si>
  <si>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</si>
  <si>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</si>
  <si>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</si>
  <si>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</si>
  <si>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</si>
  <si>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</si>
  <si>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</si>
  <si>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</si>
  <si>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</si>
  <si>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</si>
  <si>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</si>
  <si>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</si>
  <si>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</si>
  <si>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</si>
  <si>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</si>
  <si>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</si>
  <si>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</si>
  <si>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</si>
  <si>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</si>
  <si>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</si>
  <si>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</si>
  <si>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</si>
  <si>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</si>
  <si>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</si>
  <si>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</si>
  <si>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</si>
  <si>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</si>
  <si>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</si>
  <si>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</si>
  <si>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</si>
  <si>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</si>
  <si>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</si>
  <si>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</si>
  <si>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</si>
  <si>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</si>
  <si>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</si>
  <si>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</si>
  <si>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</si>
  <si>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</si>
  <si>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</si>
  <si>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</si>
  <si>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</si>
  <si>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</si>
  <si>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</si>
  <si>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</si>
  <si>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</si>
  <si>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</si>
  <si>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</si>
  <si>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</si>
  <si>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</si>
  <si>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</si>
  <si>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</si>
  <si>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</si>
  <si>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</si>
  <si>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</si>
  <si>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</si>
  <si>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</si>
  <si>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</si>
  <si>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</si>
  <si>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</si>
  <si>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</si>
  <si>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</si>
  <si>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</si>
  <si>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</si>
  <si>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</si>
  <si>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</si>
  <si>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</si>
  <si>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</si>
  <si>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</si>
  <si>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</si>
  <si>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</si>
  <si>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</si>
  <si>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</si>
  <si>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</si>
  <si>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</si>
  <si>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</si>
  <si>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</si>
  <si>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</si>
  <si>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</si>
  <si>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</si>
  <si>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</si>
  <si>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</si>
  <si>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</si>
  <si>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</si>
  <si>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</si>
  <si>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</si>
  <si>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</si>
  <si>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</si>
  <si>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</si>
  <si>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</si>
  <si>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</si>
  <si>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</si>
  <si>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</si>
  <si>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</si>
  <si>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</si>
  <si>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</si>
  <si>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</si>
  <si>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</si>
  <si>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</si>
  <si>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</si>
  <si>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</si>
  <si>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</si>
  <si>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</si>
  <si>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</si>
  <si>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</si>
  <si>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</si>
  <si>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</si>
  <si>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</si>
  <si>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</si>
  <si>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</si>
  <si>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</si>
  <si>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</si>
  <si>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</si>
  <si>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</si>
  <si>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</si>
  <si>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</si>
  <si>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</si>
  <si>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</si>
  <si>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</si>
  <si>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</si>
  <si>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</si>
  <si>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</si>
  <si>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</si>
  <si>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</si>
  <si>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</si>
  <si>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</si>
  <si>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</si>
  <si>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</si>
  <si>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</si>
  <si>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</si>
  <si>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</si>
  <si>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</si>
  <si>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</si>
  <si>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</si>
  <si>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</si>
  <si>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</si>
  <si>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</si>
  <si>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</si>
  <si>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</si>
  <si>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</si>
  <si>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</si>
  <si>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</si>
  <si>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</si>
  <si>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</si>
  <si>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</si>
  <si>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</si>
  <si>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</si>
  <si>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</si>
  <si>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</si>
  <si>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</si>
  <si>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</si>
  <si>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</si>
  <si>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</si>
  <si>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</si>
  <si>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</si>
  <si>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</si>
  <si>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</si>
  <si>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</si>
  <si>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</si>
  <si>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</si>
  <si>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</si>
  <si>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</si>
  <si>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</si>
  <si>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</si>
  <si>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</si>
  <si>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</si>
  <si>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</si>
  <si>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</si>
  <si>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</si>
  <si>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</si>
  <si>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</si>
  <si>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</si>
  <si>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</si>
  <si>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</si>
  <si>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</si>
  <si>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</si>
  <si>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</si>
  <si>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</si>
  <si>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</si>
  <si>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</si>
  <si>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</si>
  <si>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</si>
  <si>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</si>
  <si>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</si>
  <si>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</si>
  <si>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</si>
  <si>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</si>
  <si>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</si>
  <si>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</si>
  <si>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</si>
  <si>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</si>
  <si>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</si>
  <si>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</si>
  <si>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</si>
  <si>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</si>
  <si>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</si>
  <si>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</si>
  <si>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</si>
  <si>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</si>
  <si>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</si>
  <si>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</si>
  <si>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</si>
  <si>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</si>
  <si>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</si>
  <si>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</si>
  <si>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</si>
  <si>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</si>
  <si>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</si>
  <si>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</si>
  <si>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</si>
  <si>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</si>
  <si>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</si>
  <si>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</si>
  <si>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</si>
  <si>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</si>
  <si>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</si>
  <si>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</si>
  <si>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</si>
  <si>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</si>
  <si>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</si>
  <si>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</si>
  <si>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</si>
  <si>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</si>
  <si>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</si>
  <si>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</si>
  <si>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</si>
  <si>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</si>
  <si>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</si>
  <si>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</si>
  <si>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</si>
  <si>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</si>
  <si>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</si>
  <si>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</si>
  <si>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</si>
  <si>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</si>
  <si>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</si>
  <si>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</si>
  <si>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</si>
  <si>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</si>
  <si>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</si>
  <si>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</si>
  <si>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</si>
  <si>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</si>
  <si>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</si>
  <si>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</si>
  <si>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</si>
  <si>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</si>
  <si>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</si>
  <si>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</si>
  <si>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</si>
  <si>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</si>
  <si>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</si>
  <si>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</si>
  <si>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</si>
  <si>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</si>
  <si>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</si>
  <si>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</si>
  <si>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</si>
  <si>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</si>
  <si>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</si>
  <si>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</si>
  <si>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</si>
  <si>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</si>
  <si>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</si>
  <si>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</si>
  <si>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</si>
  <si>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</si>
  <si>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</si>
  <si>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</si>
  <si>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</si>
  <si>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</si>
  <si>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</si>
  <si>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</si>
  <si>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</si>
  <si>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</si>
  <si>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</si>
  <si>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</si>
  <si>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</si>
  <si>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</si>
  <si>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</si>
  <si>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</si>
  <si>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</si>
  <si>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</si>
  <si>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</si>
  <si>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</si>
  <si>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</si>
  <si>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</si>
  <si>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</si>
  <si>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</si>
  <si>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</si>
  <si>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</si>
  <si>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</si>
  <si>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</si>
  <si>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</si>
  <si>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</si>
  <si>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</si>
  <si>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</si>
  <si>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</si>
  <si>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</si>
  <si>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</si>
  <si>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</si>
  <si>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</si>
  <si>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</si>
  <si>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</si>
  <si>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</si>
  <si>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</si>
  <si>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</si>
  <si>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</si>
  <si>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</si>
  <si>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</si>
  <si>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</si>
  <si>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</si>
  <si>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</si>
  <si>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</si>
  <si>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</si>
  <si>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</si>
  <si>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</si>
  <si>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</si>
  <si>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</si>
  <si>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</si>
  <si>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</si>
  <si>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</si>
  <si>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</si>
  <si>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</si>
  <si>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</si>
  <si>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</si>
  <si>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</si>
  <si>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</si>
  <si>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</si>
  <si>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</si>
  <si>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</si>
  <si>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</si>
  <si>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</si>
  <si>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</si>
  <si>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</si>
  <si>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</si>
  <si>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</si>
  <si>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</si>
  <si>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</si>
  <si>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</si>
  <si>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</si>
  <si>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</si>
  <si>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</si>
  <si>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</si>
  <si>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</si>
  <si>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</si>
  <si>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</si>
  <si>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</si>
  <si>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</si>
  <si>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</si>
  <si>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</si>
  <si>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</si>
  <si>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</si>
  <si>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</si>
  <si>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</si>
  <si>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</si>
  <si>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</si>
  <si>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</si>
  <si>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</si>
  <si>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</si>
  <si>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</si>
  <si>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</si>
  <si>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</si>
  <si>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</si>
  <si>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</si>
  <si>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</si>
  <si>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</si>
  <si>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</si>
  <si>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</si>
  <si>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</si>
  <si>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</si>
  <si>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</si>
  <si>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</si>
  <si>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</si>
  <si>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</si>
  <si>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</si>
  <si>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</si>
  <si>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</si>
  <si>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</si>
  <si>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</si>
  <si>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</si>
  <si>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</si>
  <si>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</si>
  <si>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</si>
  <si>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</si>
  <si>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</si>
  <si>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</si>
  <si>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</si>
  <si>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</si>
  <si>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</si>
  <si>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</si>
  <si>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</si>
  <si>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</si>
  <si>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</si>
  <si>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</si>
  <si>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</si>
  <si>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</si>
  <si>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</si>
  <si>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</si>
  <si>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</si>
  <si>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</si>
  <si>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</si>
  <si>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</si>
  <si>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</si>
  <si>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</si>
  <si>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</si>
  <si>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</si>
  <si>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</si>
  <si>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</si>
  <si>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</si>
  <si>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</si>
  <si>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</si>
  <si>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</si>
  <si>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</si>
  <si>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</si>
  <si>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</si>
  <si>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</si>
  <si>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</si>
  <si>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</si>
  <si>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</si>
  <si>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</si>
  <si>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</si>
  <si>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</si>
  <si>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</si>
  <si>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</si>
  <si>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</si>
  <si>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</si>
  <si>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</si>
  <si>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</si>
  <si>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</si>
  <si>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</si>
  <si>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</si>
  <si>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</si>
  <si>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</si>
  <si>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</si>
  <si>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</si>
  <si>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</si>
  <si>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</si>
  <si>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</si>
  <si>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</si>
  <si>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</si>
  <si>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</si>
  <si>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</si>
  <si>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</si>
  <si>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</si>
  <si>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</si>
  <si>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</si>
  <si>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</si>
  <si>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</si>
  <si>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</si>
  <si>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</si>
  <si>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</si>
  <si>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</si>
  <si>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</si>
  <si>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</si>
  <si>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</si>
  <si>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</si>
  <si>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</si>
  <si>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</si>
  <si>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</si>
  <si>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</si>
  <si>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</si>
  <si>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</si>
  <si>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</si>
  <si>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</si>
  <si>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</si>
  <si>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</si>
  <si>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</si>
  <si>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</si>
  <si>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</si>
  <si>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</si>
  <si>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</si>
  <si>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</si>
  <si>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</si>
  <si>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</si>
  <si>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</si>
  <si>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</si>
  <si>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</si>
  <si>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</si>
  <si>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</si>
  <si>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</si>
  <si>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</si>
  <si>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</si>
  <si>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</si>
  <si>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</si>
  <si>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</si>
  <si>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</si>
  <si>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</si>
  <si>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</si>
  <si>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</si>
  <si>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</si>
  <si>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</si>
  <si>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</si>
  <si>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</si>
  <si>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</si>
  <si>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</si>
  <si>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</si>
  <si>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</si>
  <si>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</si>
  <si>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</si>
  <si>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</si>
  <si>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</si>
  <si>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</si>
  <si>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</si>
  <si>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</si>
  <si>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</si>
  <si>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</si>
  <si>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</si>
  <si>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</si>
  <si>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</si>
  <si>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</si>
  <si>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</si>
  <si>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</si>
  <si>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</si>
  <si>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</si>
  <si>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</si>
  <si>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</si>
  <si>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</si>
  <si>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</si>
  <si>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</si>
  <si>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</si>
  <si>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</si>
  <si>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</si>
  <si>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</si>
  <si>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</si>
  <si>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</si>
  <si>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</si>
  <si>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</si>
  <si>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</si>
  <si>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</si>
  <si>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</si>
  <si>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</si>
  <si>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</si>
  <si>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</si>
  <si>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</si>
  <si>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</si>
  <si>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</si>
  <si>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</si>
  <si>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</si>
  <si>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</si>
  <si>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</si>
  <si>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</si>
  <si>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</si>
  <si>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</si>
  <si>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</si>
  <si>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</si>
  <si>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</si>
  <si>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</si>
  <si>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</si>
  <si>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</si>
  <si>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</si>
  <si>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</si>
  <si>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</si>
  <si>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</si>
  <si>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</si>
  <si>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</si>
  <si>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</si>
  <si>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</si>
  <si>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</si>
  <si>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</si>
  <si>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</si>
  <si>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</si>
  <si>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</si>
  <si>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</si>
  <si>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</si>
  <si>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</si>
  <si>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</si>
  <si>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</si>
  <si>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</si>
  <si>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</si>
  <si>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</si>
  <si>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</si>
  <si>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</si>
  <si>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</si>
  <si>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</si>
  <si>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</si>
  <si>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</si>
  <si>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</si>
  <si>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</si>
  <si>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</si>
  <si>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</si>
  <si>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</si>
  <si>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</si>
  <si>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</si>
  <si>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</si>
  <si>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</si>
  <si>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</si>
  <si>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</si>
  <si>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</si>
  <si>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</si>
  <si>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</si>
  <si>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</si>
  <si>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</si>
  <si>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</si>
  <si>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</si>
  <si>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</si>
  <si>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</si>
  <si>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</si>
  <si>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</si>
  <si>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</si>
  <si>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</si>
  <si>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</si>
  <si>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</si>
  <si>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</si>
  <si>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</si>
  <si>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</si>
  <si>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</si>
  <si>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</si>
  <si>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</si>
  <si>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</si>
  <si>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</si>
  <si>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</si>
  <si>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</si>
  <si>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</si>
  <si>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</si>
  <si>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</si>
  <si>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</si>
  <si>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</si>
  <si>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</si>
  <si>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</si>
  <si>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</si>
  <si>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</si>
  <si>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</si>
  <si>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</si>
  <si>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</si>
  <si>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</si>
  <si>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</si>
  <si>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</si>
  <si>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</si>
  <si>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</si>
  <si>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</si>
  <si>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</si>
  <si>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</si>
  <si>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</si>
  <si>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</si>
  <si>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</si>
  <si>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</si>
  <si>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</si>
  <si>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</si>
  <si>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</si>
  <si>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</si>
  <si>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</si>
  <si>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</si>
  <si>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</si>
  <si>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</si>
  <si>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</si>
  <si>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</si>
  <si>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</si>
  <si>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</si>
  <si>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</si>
  <si>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</si>
  <si>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</si>
  <si>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</si>
  <si>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</si>
  <si>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</si>
  <si>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</si>
  <si>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</si>
  <si>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</si>
  <si>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</si>
  <si>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</si>
  <si>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</si>
  <si>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</si>
  <si>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</si>
  <si>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</si>
  <si>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</si>
  <si>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</si>
  <si>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</si>
  <si>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</si>
  <si>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</si>
  <si>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</si>
  <si>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</si>
  <si>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</si>
  <si>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</si>
  <si>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</si>
  <si>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</si>
  <si>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</si>
  <si>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</si>
  <si>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</si>
  <si>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</si>
  <si>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</si>
  <si>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</si>
  <si>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</si>
  <si>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</si>
  <si>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</si>
  <si>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</si>
  <si>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</si>
  <si>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</si>
  <si>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</si>
  <si>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</si>
  <si>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</si>
  <si>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</si>
  <si>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</si>
  <si>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</si>
  <si>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</si>
  <si>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</si>
  <si>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</si>
  <si>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</si>
  <si>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</si>
  <si>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</si>
  <si>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</si>
  <si>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</si>
  <si>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</si>
  <si>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</si>
  <si>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</si>
  <si>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</si>
  <si>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</si>
  <si>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</si>
  <si>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</si>
  <si>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</si>
  <si>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</si>
  <si>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</si>
  <si>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</si>
  <si>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</si>
  <si>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</si>
  <si>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</si>
  <si>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</si>
  <si>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</si>
  <si>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</si>
  <si>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</si>
  <si>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</si>
  <si>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</si>
  <si>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</si>
  <si>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</si>
  <si>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</si>
  <si>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</si>
  <si>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</si>
  <si>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</si>
  <si>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</si>
  <si>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</si>
  <si>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</si>
  <si>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</si>
  <si>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</si>
  <si>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</si>
  <si>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</si>
  <si>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</si>
  <si>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</si>
  <si>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</si>
  <si>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</si>
  <si>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</si>
  <si>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</si>
  <si>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</si>
  <si>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</si>
  <si>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</si>
  <si>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</si>
  <si>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</si>
  <si>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</si>
  <si>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</si>
  <si>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</si>
  <si>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</si>
  <si>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</si>
  <si>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</si>
  <si>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</si>
  <si>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</si>
  <si>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</si>
  <si>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</si>
  <si>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</si>
  <si>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</si>
  <si>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</si>
  <si>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</si>
  <si>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</si>
  <si>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</si>
  <si>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</si>
  <si>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</si>
  <si>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</si>
  <si>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</si>
  <si>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</si>
  <si>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</si>
  <si>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</si>
  <si>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</si>
  <si>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</si>
  <si>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</si>
  <si>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</si>
  <si>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</si>
  <si>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</si>
  <si>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</si>
  <si>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</si>
  <si>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</si>
  <si>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</si>
  <si>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</si>
  <si>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</si>
  <si>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</si>
  <si>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</si>
  <si>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</si>
  <si>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</si>
  <si>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</si>
  <si>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</si>
  <si>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</si>
  <si>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</si>
  <si>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</si>
  <si>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</si>
  <si>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</si>
  <si>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</si>
  <si>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</si>
  <si>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</si>
  <si>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</si>
  <si>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</si>
  <si>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</si>
  <si>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</si>
  <si>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</si>
  <si>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</si>
  <si>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</si>
  <si>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</si>
  <si>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</si>
  <si>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</si>
  <si>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</si>
  <si>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</si>
  <si>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</si>
  <si>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</si>
  <si>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</si>
  <si>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</si>
  <si>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</si>
  <si>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</si>
  <si>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</si>
  <si>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</si>
  <si>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</si>
  <si>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</si>
  <si>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</si>
  <si>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</si>
  <si>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</si>
  <si>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</si>
  <si>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</si>
  <si>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</si>
  <si>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</si>
  <si>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</si>
  <si>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</si>
  <si>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</si>
  <si>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</si>
  <si>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</si>
  <si>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</si>
  <si>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</si>
  <si>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</si>
  <si>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</si>
  <si>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</si>
  <si>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</si>
  <si>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</si>
  <si>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</si>
  <si>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</si>
  <si>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</si>
  <si>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</si>
  <si>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</si>
  <si>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</si>
  <si>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</si>
  <si>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</si>
  <si>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</si>
  <si>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</si>
  <si>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</si>
  <si>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</si>
  <si>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</si>
  <si>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</si>
  <si>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</si>
  <si>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</si>
  <si>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</si>
  <si>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</si>
  <si>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</si>
  <si>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</si>
  <si>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</si>
  <si>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</si>
  <si>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</si>
  <si>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</si>
  <si>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</si>
  <si>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</si>
  <si>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</si>
  <si>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</si>
  <si>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</si>
  <si>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</si>
  <si>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</si>
  <si>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</si>
  <si>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</si>
  <si>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</si>
  <si>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</si>
  <si>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</si>
  <si>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</si>
  <si>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</si>
  <si>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</si>
  <si>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</si>
  <si>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</si>
  <si>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</si>
  <si>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</si>
  <si>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</si>
  <si>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</si>
  <si>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</si>
  <si>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</si>
  <si>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</si>
  <si>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</si>
  <si>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</si>
  <si>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</si>
  <si>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</si>
  <si>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</si>
  <si>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</si>
  <si>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</si>
  <si>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</si>
  <si>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</si>
  <si>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</si>
  <si>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</si>
  <si>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</si>
  <si>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</si>
  <si>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</si>
  <si>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</si>
  <si>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</si>
  <si>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</si>
  <si>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</si>
  <si>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</si>
  <si>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</si>
  <si>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</si>
  <si>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</si>
  <si>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</si>
  <si>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</si>
  <si>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</si>
  <si>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</si>
  <si>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</si>
  <si>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</si>
  <si>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</si>
  <si>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</si>
  <si>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</si>
  <si>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</si>
  <si>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</si>
  <si>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</si>
  <si>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</si>
  <si>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</si>
  <si>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</si>
  <si>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</si>
  <si>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</si>
  <si>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</si>
  <si>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</si>
  <si>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</si>
  <si>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</si>
  <si>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</si>
  <si>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</si>
  <si>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</si>
  <si>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</si>
  <si>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</si>
  <si>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</si>
  <si>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</si>
  <si>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</si>
  <si>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</si>
  <si>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</si>
  <si>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</si>
  <si>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</si>
  <si>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</si>
  <si>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</si>
  <si>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</si>
  <si>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</si>
  <si>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</si>
  <si>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</si>
  <si>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</si>
  <si>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</si>
  <si>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</si>
  <si>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</si>
  <si>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</si>
  <si>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</si>
  <si>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</si>
  <si>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</si>
  <si>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</si>
  <si>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</si>
  <si>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</si>
  <si>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</si>
  <si>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</si>
  <si>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</si>
  <si>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</si>
  <si>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</si>
  <si>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</si>
  <si>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</si>
  <si>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</si>
  <si>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</si>
  <si>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</si>
  <si>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</si>
  <si>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</si>
  <si>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</si>
  <si>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</si>
  <si>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</si>
  <si>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</si>
  <si>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</si>
  <si>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</si>
  <si>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</si>
  <si>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</si>
  <si>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</si>
  <si>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</si>
  <si>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</si>
  <si>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</si>
  <si>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</si>
  <si>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</si>
  <si>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</si>
  <si>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</si>
  <si>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</si>
  <si>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</si>
  <si>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</si>
  <si>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</si>
  <si>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</si>
  <si>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</si>
  <si>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</si>
  <si>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</si>
  <si>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</si>
  <si>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</si>
  <si>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</si>
  <si>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</si>
  <si>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</si>
  <si>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</si>
  <si>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</si>
  <si>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</si>
  <si>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</si>
  <si>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</si>
  <si>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</si>
  <si>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</si>
  <si>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</si>
  <si>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</si>
  <si>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</si>
  <si>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</si>
  <si>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</si>
  <si>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</si>
  <si>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</si>
  <si>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</si>
  <si>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</si>
  <si>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</si>
  <si>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</si>
  <si>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</si>
  <si>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</si>
  <si>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</si>
  <si>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</si>
  <si>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</si>
  <si>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</si>
  <si>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</si>
  <si>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</si>
  <si>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</si>
  <si>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</si>
  <si>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</si>
  <si>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</si>
  <si>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</si>
  <si>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</si>
  <si>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</si>
  <si>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</si>
  <si>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</si>
  <si>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</si>
  <si>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</si>
  <si>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</si>
  <si>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</si>
  <si>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</si>
  <si>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</si>
  <si>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</si>
  <si>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</si>
  <si>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</si>
  <si>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</si>
  <si>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</si>
  <si>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</si>
  <si>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</si>
  <si>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</si>
  <si>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</si>
  <si>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</si>
  <si>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</si>
  <si>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</si>
  <si>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</si>
  <si>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</si>
  <si>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</si>
  <si>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</si>
  <si>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</si>
  <si>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</si>
  <si>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</si>
  <si>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</si>
  <si>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</si>
  <si>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</si>
  <si>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</si>
  <si>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</si>
  <si>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</si>
  <si>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</si>
  <si>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</si>
  <si>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</si>
  <si>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</si>
  <si>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</si>
  <si>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</si>
  <si>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</si>
  <si>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</si>
  <si>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</si>
  <si>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</si>
  <si>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</si>
  <si>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</si>
  <si>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</si>
  <si>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</si>
  <si>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</si>
  <si>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</si>
  <si>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</si>
  <si>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</si>
  <si>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</si>
  <si>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</si>
  <si>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</si>
  <si>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</si>
  <si>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</si>
  <si>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</si>
  <si>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</si>
  <si>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</si>
  <si>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</si>
  <si>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</si>
  <si>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</si>
  <si>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</si>
  <si>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</si>
  <si>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</si>
  <si>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</si>
  <si>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</si>
  <si>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</si>
  <si>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</si>
  <si>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</si>
  <si>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</si>
  <si>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</si>
  <si>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</si>
  <si>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</si>
  <si>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</si>
  <si>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</si>
  <si>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</si>
  <si>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</si>
  <si>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</si>
  <si>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</si>
  <si>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</si>
  <si>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</si>
  <si>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</si>
  <si>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</si>
  <si>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</si>
  <si>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</si>
  <si>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</si>
  <si>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</si>
  <si>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</si>
  <si>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</si>
  <si>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</si>
  <si>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</si>
  <si>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</si>
  <si>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</si>
  <si>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</si>
  <si>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</si>
  <si>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</si>
  <si>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</si>
  <si>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</si>
  <si>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</si>
  <si>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</si>
  <si>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</si>
  <si>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</si>
  <si>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</si>
  <si>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</si>
  <si>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</si>
  <si>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</si>
  <si>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</si>
  <si>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</si>
  <si>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</si>
  <si>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</si>
  <si>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</si>
  <si>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</si>
  <si>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</si>
  <si>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</si>
  <si>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</si>
  <si>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</si>
  <si>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</si>
  <si>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</si>
  <si>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</si>
  <si>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</si>
  <si>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</si>
  <si>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</si>
  <si>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</si>
  <si>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</si>
  <si>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</si>
  <si>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</si>
  <si>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</si>
  <si>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</si>
  <si>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</si>
  <si>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</si>
  <si>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</si>
  <si>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</si>
  <si>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</si>
  <si>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</si>
  <si>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</si>
  <si>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</si>
  <si>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</si>
  <si>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</si>
  <si>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</si>
  <si>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</si>
  <si>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</si>
  <si>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</si>
  <si>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</si>
  <si>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</si>
  <si>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</si>
  <si>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</si>
  <si>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</si>
  <si>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</si>
  <si>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</si>
  <si>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</si>
  <si>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</si>
  <si>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</si>
  <si>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</si>
  <si>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</si>
  <si>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</si>
  <si>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</si>
  <si>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</si>
  <si>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</si>
  <si>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</si>
  <si>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</si>
  <si>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</si>
  <si>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</si>
  <si>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</si>
  <si>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</si>
  <si>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</si>
  <si>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</si>
  <si>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</si>
  <si>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</si>
  <si>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</si>
  <si>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</si>
  <si>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</si>
  <si>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</si>
  <si>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</si>
  <si>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</si>
  <si>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</si>
  <si>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</si>
  <si>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</si>
  <si>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</si>
  <si>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</si>
  <si>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</si>
  <si>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</si>
  <si>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</si>
  <si>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</si>
  <si>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</si>
  <si>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</si>
  <si>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</si>
  <si>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</si>
  <si>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</si>
  <si>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</si>
  <si>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</si>
  <si>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</si>
  <si>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</si>
  <si>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</si>
  <si>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</si>
  <si>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</si>
  <si>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</si>
  <si>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</si>
  <si>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</si>
  <si>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</si>
  <si>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</si>
  <si>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</si>
  <si>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</si>
  <si>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</si>
  <si>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</si>
  <si>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</si>
  <si>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</si>
  <si>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</si>
  <si>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</si>
  <si>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</si>
  <si>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</si>
  <si>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</si>
  <si>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</si>
  <si>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</si>
  <si>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</si>
  <si>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</si>
  <si>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</si>
  <si>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</si>
  <si>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</si>
  <si>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</si>
  <si>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</si>
  <si>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</si>
  <si>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</si>
  <si>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</si>
  <si>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</si>
  <si>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</si>
  <si>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</si>
  <si>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</si>
  <si>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</si>
  <si>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</si>
  <si>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</si>
  <si>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</si>
  <si>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</si>
  <si>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</si>
  <si>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</si>
  <si>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</si>
  <si>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</si>
  <si>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</si>
  <si>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</si>
  <si>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</si>
  <si>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</si>
  <si>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</si>
  <si>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</si>
  <si>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</si>
  <si>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</si>
  <si>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</si>
  <si>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</si>
  <si>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</si>
  <si>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</si>
  <si>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</si>
  <si>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</si>
  <si>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</si>
  <si>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</si>
  <si>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</si>
  <si>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</si>
  <si>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</si>
  <si>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</si>
  <si>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</si>
  <si>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</si>
  <si>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</si>
  <si>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</si>
  <si>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</si>
  <si>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</si>
  <si>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</si>
  <si>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</si>
  <si>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</si>
  <si>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</si>
  <si>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</si>
  <si>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</si>
  <si>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</si>
  <si>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</si>
  <si>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</si>
  <si>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</si>
  <si>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</si>
  <si>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</si>
  <si>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</si>
  <si>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</si>
  <si>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</si>
  <si>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</si>
  <si>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</si>
  <si>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</si>
  <si>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</si>
  <si>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</si>
  <si>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</si>
  <si>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</si>
  <si>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</si>
  <si>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</si>
  <si>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</si>
  <si>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</si>
  <si>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</si>
  <si>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</si>
  <si>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</si>
  <si>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</si>
  <si>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</si>
  <si>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</si>
  <si>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</si>
  <si>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</si>
  <si>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</si>
  <si>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</si>
  <si>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</si>
  <si>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</si>
  <si>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</si>
  <si>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</si>
  <si>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</si>
  <si>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</si>
  <si>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</si>
  <si>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</si>
  <si>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</si>
  <si>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</si>
  <si>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</si>
  <si>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</si>
  <si>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</si>
  <si>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</si>
  <si>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</si>
  <si>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</si>
  <si>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</si>
  <si>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</si>
  <si>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</si>
  <si>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</si>
  <si>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</si>
  <si>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</si>
  <si>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</si>
  <si>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</si>
  <si>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</si>
  <si>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</si>
  <si>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</si>
  <si>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</si>
  <si>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</si>
  <si>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</si>
  <si>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</si>
  <si>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</si>
  <si>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</si>
  <si>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</si>
  <si>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</si>
  <si>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</si>
  <si>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</si>
  <si>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</si>
  <si>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</si>
  <si>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</si>
  <si>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</si>
  <si>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</si>
  <si>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</si>
  <si>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</si>
  <si>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</si>
  <si>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</si>
  <si>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</si>
  <si>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</si>
  <si>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</si>
  <si>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</si>
  <si>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</si>
  <si>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</si>
  <si>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</si>
  <si>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</si>
  <si>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</si>
  <si>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</si>
  <si>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</si>
  <si>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</si>
  <si>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</si>
  <si>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</si>
  <si>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</si>
  <si>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</si>
  <si>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</si>
  <si>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</si>
  <si>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</si>
  <si>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</si>
  <si>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</si>
  <si>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</si>
  <si>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</si>
  <si>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</si>
  <si>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</si>
  <si>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</si>
  <si>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</si>
  <si>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</si>
  <si>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</si>
  <si>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</si>
  <si>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</si>
  <si>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</si>
  <si>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</si>
  <si>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</si>
  <si>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</si>
  <si>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</si>
  <si>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</si>
  <si>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</si>
  <si>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</si>
  <si>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</si>
  <si>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</si>
  <si>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</si>
  <si>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</si>
  <si>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</si>
  <si>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</si>
  <si>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</si>
  <si>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</si>
  <si>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</si>
  <si>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</si>
  <si>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</si>
  <si>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</si>
  <si>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</si>
  <si>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</si>
  <si>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</si>
  <si>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</si>
  <si>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</si>
  <si>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</si>
  <si>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</si>
  <si>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</si>
  <si>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</si>
  <si>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</si>
  <si>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</si>
  <si>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</si>
  <si>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</si>
  <si>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</si>
  <si>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</si>
  <si>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</si>
  <si>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</si>
  <si>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</si>
  <si>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</si>
  <si>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</si>
  <si>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</si>
  <si>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</si>
  <si>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</si>
  <si>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</si>
  <si>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</si>
  <si>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</si>
  <si>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</si>
  <si>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</si>
  <si>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</si>
  <si>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</si>
  <si>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</si>
  <si>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</si>
  <si>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</si>
  <si>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</si>
  <si>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</si>
  <si>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</si>
  <si>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</si>
  <si>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</si>
  <si>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</si>
  <si>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</si>
  <si>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</si>
  <si>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</si>
  <si>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</si>
  <si>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</si>
  <si>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</si>
  <si>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</si>
  <si>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</si>
  <si>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</si>
  <si>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</si>
  <si>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</si>
  <si>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</si>
  <si>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</si>
  <si>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</si>
  <si>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</si>
  <si>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</si>
  <si>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</si>
  <si>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</si>
  <si>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</si>
  <si>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</si>
  <si>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</si>
  <si>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</si>
  <si>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</si>
  <si>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</si>
  <si>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</si>
  <si>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</si>
  <si>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</si>
  <si>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</si>
  <si>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</si>
  <si>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</si>
  <si>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</si>
  <si>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</si>
  <si>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</si>
  <si>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</si>
  <si>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</si>
  <si>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</si>
  <si>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</si>
  <si>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</si>
  <si>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</si>
  <si>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</si>
  <si>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</si>
  <si>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</si>
  <si>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</si>
  <si>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</si>
  <si>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</si>
  <si>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</si>
  <si>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</si>
  <si>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</si>
  <si>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</si>
  <si>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</si>
  <si>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</si>
  <si>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</si>
  <si>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</si>
  <si>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</si>
  <si>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</si>
  <si>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</si>
  <si>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</si>
  <si>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</si>
  <si>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</si>
  <si>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</si>
  <si>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</si>
  <si>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</si>
  <si>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</si>
  <si>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</si>
  <si>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</si>
  <si>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</si>
  <si>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</si>
  <si>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</si>
  <si>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</si>
  <si>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</si>
  <si>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</si>
  <si>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</si>
  <si>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</si>
  <si>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</si>
  <si>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</si>
  <si>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</si>
  <si>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</si>
  <si>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</si>
  <si>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</si>
  <si>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</si>
  <si>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</si>
  <si>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</si>
  <si>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</si>
  <si>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</si>
  <si>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</si>
  <si>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</si>
  <si>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</si>
  <si>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</si>
  <si>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</si>
  <si>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</si>
  <si>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</si>
  <si>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</si>
  <si>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</si>
  <si>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</si>
  <si>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</si>
  <si>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</si>
  <si>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</si>
  <si>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</si>
  <si>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</si>
  <si>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</si>
  <si>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</si>
  <si>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</si>
  <si>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</si>
  <si>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</si>
  <si>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</si>
  <si>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</si>
  <si>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</si>
  <si>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</si>
  <si>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</si>
  <si>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</si>
  <si>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</si>
  <si>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</si>
  <si>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</si>
  <si>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</si>
  <si>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</si>
  <si>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</si>
  <si>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</si>
  <si>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</si>
  <si>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</si>
  <si>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</si>
  <si>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</si>
  <si>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</si>
  <si>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</si>
  <si>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</si>
  <si>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</si>
  <si>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</si>
  <si>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</si>
  <si>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</si>
  <si>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</si>
  <si>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</si>
  <si>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</si>
  <si>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</si>
  <si>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</si>
  <si>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</si>
  <si>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</si>
  <si>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</si>
  <si>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</si>
  <si>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</si>
  <si>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</si>
  <si>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</si>
  <si>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</si>
  <si>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</si>
  <si>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</si>
  <si>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</si>
  <si>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</si>
  <si>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</si>
  <si>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</si>
  <si>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</si>
  <si>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</si>
  <si>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</si>
  <si>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</si>
  <si>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</si>
  <si>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</si>
  <si>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</si>
  <si>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</si>
  <si>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</si>
  <si>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</si>
  <si>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</si>
  <si>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</si>
  <si>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</si>
  <si>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</si>
  <si>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</si>
  <si>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</si>
  <si>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</si>
  <si>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</si>
  <si>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</si>
  <si>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</si>
  <si>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</si>
  <si>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</si>
  <si>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</si>
  <si>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</si>
  <si>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</si>
  <si>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</si>
  <si>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</si>
  <si>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</si>
  <si>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</si>
  <si>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</si>
  <si>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</si>
  <si>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</si>
  <si>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</si>
  <si>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</si>
  <si>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</si>
  <si>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</si>
  <si>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</si>
  <si>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</si>
  <si>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</si>
  <si>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</si>
  <si>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</si>
  <si>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</si>
  <si>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</si>
  <si>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</si>
  <si>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</si>
  <si>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</si>
  <si>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</si>
  <si>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</si>
  <si>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</si>
  <si>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</si>
  <si>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</si>
  <si>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</si>
  <si>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</si>
  <si>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</si>
  <si>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</si>
  <si>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</si>
  <si>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</si>
  <si>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</si>
  <si>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</si>
  <si>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</si>
  <si>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</si>
  <si>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</si>
  <si>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</si>
  <si>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</si>
  <si>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</si>
  <si>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</si>
  <si>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</si>
  <si>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</si>
  <si>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</si>
  <si>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</si>
  <si>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</si>
  <si>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</si>
  <si>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</si>
  <si>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</si>
  <si>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</si>
  <si>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</si>
  <si>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</si>
  <si>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</si>
  <si>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</si>
  <si>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</si>
  <si>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</si>
  <si>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</si>
  <si>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</si>
  <si>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</si>
  <si>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</si>
  <si>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</si>
  <si>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</si>
  <si>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</si>
  <si>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</si>
  <si>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</si>
  <si>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</si>
  <si>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</si>
  <si>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</si>
  <si>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</si>
  <si>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</si>
  <si>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</si>
  <si>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</si>
  <si>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</si>
  <si>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</si>
  <si>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</si>
  <si>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</si>
  <si>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</si>
  <si>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</si>
  <si>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</si>
  <si>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</si>
  <si>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</si>
  <si>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</si>
  <si>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</si>
  <si>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</si>
  <si>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</si>
  <si>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</si>
  <si>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</si>
  <si>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</si>
  <si>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</si>
  <si>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</si>
  <si>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</si>
  <si>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</si>
  <si>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</si>
  <si>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</si>
  <si>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</si>
  <si>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</si>
  <si>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</si>
  <si>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</si>
  <si>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</si>
  <si>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</si>
  <si>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</si>
  <si>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</si>
  <si>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</si>
  <si>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</si>
  <si>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</si>
  <si>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</si>
  <si>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</si>
  <si>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</si>
  <si>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</si>
  <si>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</si>
  <si>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</si>
  <si>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</si>
  <si>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</si>
  <si>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</si>
  <si>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</si>
  <si>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</si>
  <si>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</si>
  <si>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</si>
  <si>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</si>
  <si>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</si>
  <si>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</si>
  <si>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</si>
  <si>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</si>
  <si>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</si>
  <si>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</si>
  <si>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</si>
  <si>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</si>
  <si>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</si>
  <si>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</si>
  <si>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</si>
  <si>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</si>
  <si>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</si>
  <si>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</si>
  <si>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</si>
  <si>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</si>
  <si>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</si>
  <si>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</si>
  <si>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</si>
  <si>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</si>
  <si>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</si>
  <si>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</si>
  <si>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</si>
  <si>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</si>
  <si>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</si>
  <si>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</si>
  <si>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</si>
  <si>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</si>
  <si>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</si>
  <si>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</si>
  <si>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</si>
  <si>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</si>
  <si>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</si>
  <si>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</si>
  <si>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</si>
  <si>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</si>
  <si>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</si>
  <si>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</si>
  <si>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</si>
  <si>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</si>
  <si>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</si>
  <si>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</si>
  <si>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</si>
  <si>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</si>
  <si>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</si>
  <si>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</si>
  <si>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</si>
  <si>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</si>
  <si>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</si>
  <si>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</si>
  <si>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</si>
  <si>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</si>
  <si>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</si>
  <si>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</si>
  <si>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</si>
  <si>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</si>
  <si>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</si>
  <si>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</si>
  <si>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</si>
  <si>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</si>
  <si>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</si>
  <si>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</si>
  <si>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</si>
  <si>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</si>
  <si>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</si>
  <si>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</si>
  <si>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</si>
  <si>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</si>
  <si>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</si>
  <si>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</si>
  <si>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</si>
  <si>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</si>
  <si>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</si>
  <si>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</si>
  <si>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</si>
  <si>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</si>
  <si>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</si>
  <si>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</si>
  <si>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</si>
  <si>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</si>
  <si>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</si>
  <si>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</si>
  <si>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</si>
  <si>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</si>
  <si>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</si>
  <si>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</si>
  <si>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</si>
  <si>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</si>
  <si>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</si>
  <si>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</si>
  <si>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</si>
  <si>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</si>
  <si>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</si>
  <si>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</si>
  <si>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</si>
  <si>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</si>
  <si>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</si>
  <si>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</si>
  <si>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</si>
  <si>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</si>
  <si>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</si>
  <si>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</si>
  <si>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</si>
  <si>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</si>
  <si>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</si>
  <si>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</si>
  <si>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</si>
  <si>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</si>
  <si>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</si>
  <si>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</si>
  <si>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</si>
  <si>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</si>
  <si>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</si>
  <si>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</si>
  <si>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</si>
  <si>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</si>
  <si>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</si>
  <si>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</si>
  <si>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</si>
  <si>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</si>
  <si>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</si>
  <si>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</si>
  <si>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</si>
  <si>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</si>
  <si>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</si>
  <si>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</si>
  <si>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</si>
  <si>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</si>
  <si>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</si>
  <si>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</si>
  <si>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</si>
  <si>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</si>
  <si>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</si>
  <si>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</si>
  <si>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</si>
  <si>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</si>
  <si>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</si>
  <si>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</si>
  <si>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</si>
  <si>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</si>
  <si>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</si>
  <si>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</si>
  <si>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</si>
  <si>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</si>
  <si>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</si>
  <si>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</si>
  <si>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</si>
  <si>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</si>
  <si>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</si>
  <si>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</si>
  <si>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</si>
  <si>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</si>
  <si>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</si>
  <si>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</si>
  <si>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</si>
  <si>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</si>
  <si>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</si>
  <si>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</si>
  <si>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</si>
  <si>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</si>
  <si>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</si>
  <si>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</si>
  <si>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</si>
  <si>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</si>
  <si>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</si>
  <si>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</si>
  <si>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</si>
  <si>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</si>
  <si>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</si>
  <si>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</si>
  <si>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</si>
  <si>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</si>
  <si>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</si>
  <si>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</si>
  <si>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</si>
  <si>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</si>
  <si>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</si>
  <si>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</si>
  <si>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</si>
  <si>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</si>
  <si>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</si>
  <si>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</si>
  <si>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</si>
  <si>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</si>
  <si>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</si>
  <si>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</si>
  <si>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</si>
  <si>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</si>
  <si>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</si>
  <si>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</si>
  <si>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</si>
  <si>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</si>
  <si>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</si>
  <si>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</si>
  <si>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</si>
  <si>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</si>
  <si>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</si>
  <si>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</si>
  <si>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</si>
  <si>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</si>
  <si>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</si>
  <si>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</si>
  <si>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</si>
  <si>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</si>
  <si>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</si>
  <si>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</si>
  <si>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</si>
  <si>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</si>
  <si>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</si>
  <si>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</si>
  <si>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</si>
  <si>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</si>
  <si>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</si>
  <si>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</si>
  <si>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</si>
  <si>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</si>
  <si>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</si>
  <si>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</si>
  <si>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</si>
  <si>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</si>
  <si>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</si>
  <si>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</si>
  <si>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</si>
  <si>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</si>
  <si>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</si>
  <si>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</si>
  <si>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</si>
  <si>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</si>
  <si>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</si>
  <si>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</si>
  <si>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</si>
  <si>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</si>
  <si>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</si>
  <si>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</si>
  <si>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</si>
  <si>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</si>
  <si>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</si>
  <si>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</si>
  <si>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</si>
  <si>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</si>
  <si>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</si>
  <si>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</si>
  <si>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</si>
  <si>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</si>
  <si>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</si>
  <si>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</si>
  <si>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</si>
  <si>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</si>
  <si>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</si>
  <si>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</si>
  <si>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</si>
  <si>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</si>
  <si>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</si>
  <si>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</si>
  <si>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</si>
  <si>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</si>
  <si>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</si>
  <si>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</si>
  <si>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</si>
  <si>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</si>
  <si>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</si>
  <si>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</si>
  <si>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</si>
  <si>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</si>
  <si>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</si>
  <si>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</si>
  <si>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</si>
  <si>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</si>
  <si>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</si>
  <si>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</si>
  <si>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</si>
  <si>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</si>
  <si>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</si>
  <si>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</si>
  <si>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</si>
  <si>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</si>
  <si>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</si>
  <si>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</si>
  <si>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</si>
  <si>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</si>
  <si>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</si>
  <si>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</si>
  <si>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</si>
  <si>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</si>
  <si>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</si>
  <si>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</si>
  <si>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</si>
  <si>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</si>
  <si>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</si>
  <si>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</si>
  <si>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</si>
  <si>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</si>
  <si>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</si>
  <si>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</si>
  <si>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</si>
  <si>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</si>
  <si>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</si>
  <si>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</si>
  <si>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</si>
  <si>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</si>
  <si>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</si>
  <si>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</si>
  <si>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</si>
  <si>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</si>
  <si>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</si>
  <si>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</si>
  <si>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</si>
  <si>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</si>
  <si>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</si>
  <si>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</si>
  <si>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</si>
  <si>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</si>
  <si>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</si>
  <si>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</si>
  <si>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</si>
  <si>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</si>
  <si>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</si>
  <si>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</si>
  <si>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</si>
  <si>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</si>
  <si>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</si>
  <si>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</si>
  <si>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</si>
  <si>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</si>
  <si>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</si>
  <si>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</si>
  <si>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</si>
  <si>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</si>
  <si>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</si>
  <si>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</si>
  <si>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</si>
  <si>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</si>
  <si>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</si>
  <si>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</si>
  <si>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</si>
  <si>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</si>
  <si>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</si>
  <si>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</si>
  <si>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</si>
  <si>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</si>
  <si>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</si>
  <si>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</si>
  <si>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</si>
  <si>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</si>
  <si>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</si>
  <si>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</si>
  <si>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</si>
  <si>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</si>
  <si>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</si>
  <si>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</si>
  <si>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</si>
  <si>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</si>
  <si>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</si>
  <si>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</si>
  <si>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</si>
  <si>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</si>
  <si>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</si>
  <si>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</si>
  <si>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</si>
  <si>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</si>
  <si>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</si>
  <si>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</si>
  <si>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</si>
  <si>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</si>
  <si>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</si>
  <si>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</si>
  <si>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</si>
  <si>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</si>
  <si>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</si>
  <si>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</si>
  <si>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</si>
  <si>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</si>
  <si>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</si>
  <si>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</si>
  <si>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</si>
  <si>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</si>
  <si>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</si>
  <si>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</si>
  <si>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</si>
  <si>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</si>
  <si>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</si>
  <si>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</si>
  <si>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</si>
  <si>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</si>
  <si>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</si>
  <si>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</si>
  <si>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</si>
  <si>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</si>
  <si>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</si>
  <si>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</si>
  <si>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</si>
  <si>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</si>
  <si>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</si>
  <si>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</si>
  <si>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</si>
  <si>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</si>
  <si>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</si>
  <si>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</si>
  <si>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</si>
  <si>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</si>
  <si>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</si>
  <si>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</si>
  <si>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</si>
  <si>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</si>
  <si>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</si>
  <si>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</si>
  <si>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</si>
  <si>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</si>
  <si>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</si>
  <si>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</si>
  <si>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</si>
  <si>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</si>
  <si>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</si>
  <si>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</si>
  <si>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</si>
  <si>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</si>
  <si>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</si>
  <si>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</si>
  <si>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</si>
  <si>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</si>
  <si>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</si>
  <si>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</si>
  <si>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</si>
  <si>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</si>
  <si>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</si>
  <si>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</si>
  <si>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</si>
  <si>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</si>
  <si>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</si>
  <si>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</si>
  <si>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</si>
  <si>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</si>
  <si>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</si>
  <si>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</si>
  <si>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</si>
  <si>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</si>
  <si>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</si>
  <si>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</si>
  <si>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</si>
  <si>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</si>
  <si>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</si>
  <si>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</si>
  <si>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</si>
  <si>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</si>
  <si>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</si>
  <si>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</si>
  <si>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</si>
  <si>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</si>
  <si>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</si>
  <si>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</si>
  <si>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</si>
  <si>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</si>
  <si>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</si>
  <si>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</si>
  <si>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</si>
  <si>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</si>
  <si>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</si>
  <si>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</si>
  <si>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</si>
  <si>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</si>
  <si>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</si>
  <si>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</si>
  <si>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</si>
  <si>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</si>
  <si>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</si>
  <si>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</si>
  <si>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</si>
  <si>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</si>
  <si>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</si>
  <si>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</si>
  <si>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</si>
  <si>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</si>
  <si>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</si>
  <si>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</si>
  <si>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</si>
  <si>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</si>
  <si>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</si>
  <si>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</si>
  <si>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</si>
  <si>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</si>
  <si>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</si>
  <si>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</si>
  <si>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</si>
  <si>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</si>
  <si>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</si>
  <si>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</si>
  <si>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</si>
  <si>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</si>
  <si>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</si>
  <si>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</si>
  <si>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</si>
  <si>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</si>
  <si>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</si>
  <si>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</si>
  <si>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</si>
  <si>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</si>
  <si>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</si>
  <si>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</si>
  <si>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</si>
  <si>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</si>
  <si>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</si>
  <si>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</si>
  <si>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</si>
  <si>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</si>
  <si>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</si>
  <si>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</si>
  <si>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</si>
  <si>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</si>
  <si>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</si>
  <si>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</si>
  <si>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</si>
  <si>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</si>
  <si>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</si>
  <si>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</si>
  <si>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</si>
  <si>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</si>
  <si>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</si>
  <si>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</si>
  <si>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</si>
  <si>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</si>
  <si>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</si>
  <si>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</si>
  <si>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</si>
  <si>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</si>
  <si>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</si>
  <si>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</si>
  <si>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</si>
  <si>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</si>
  <si>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</si>
  <si>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</si>
  <si>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</si>
  <si>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</si>
  <si>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</si>
  <si>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</si>
  <si>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</si>
  <si>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</si>
  <si>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</si>
  <si>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</si>
  <si>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</si>
  <si>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</si>
  <si>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</si>
  <si>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</si>
  <si>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</si>
  <si>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</si>
  <si>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</si>
  <si>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</si>
  <si>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</si>
  <si>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</si>
  <si>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</si>
  <si>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</si>
  <si>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</si>
  <si>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</si>
  <si>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</si>
  <si>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</si>
  <si>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</si>
  <si>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</si>
  <si>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</si>
  <si>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</si>
  <si>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</si>
  <si>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</si>
  <si>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</si>
  <si>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</si>
  <si>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</si>
  <si>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</si>
  <si>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</si>
  <si>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</si>
  <si>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</si>
  <si>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</si>
  <si>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</si>
  <si>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</si>
  <si>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</si>
  <si>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</si>
  <si>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</si>
  <si>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</si>
  <si>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</si>
  <si>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</si>
  <si>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</si>
  <si>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</si>
  <si>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</si>
  <si>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</si>
  <si>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</si>
  <si>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</si>
  <si>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</si>
  <si>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</si>
  <si>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</si>
  <si>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</si>
  <si>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</si>
  <si>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</si>
  <si>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</si>
  <si>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</si>
  <si>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</si>
  <si>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</si>
  <si>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</si>
  <si>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</si>
  <si>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</si>
  <si>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</si>
  <si>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</si>
  <si>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</si>
  <si>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</si>
  <si>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</si>
  <si>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</si>
  <si>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</si>
  <si>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</si>
  <si>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</si>
  <si>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</si>
  <si>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</si>
  <si>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</si>
  <si>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</si>
  <si>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</si>
  <si>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</si>
  <si>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</si>
  <si>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</si>
  <si>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</si>
  <si>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</si>
  <si>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</si>
  <si>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</si>
  <si>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</si>
  <si>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</si>
  <si>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</si>
  <si>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</si>
  <si>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</si>
  <si>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</si>
  <si>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</si>
  <si>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than or = to 50000</t>
  </si>
  <si>
    <t>Outcome</t>
  </si>
  <si>
    <t>Backer Summary</t>
  </si>
  <si>
    <t>Sucessful</t>
  </si>
  <si>
    <t>Failed</t>
  </si>
  <si>
    <t>Mean</t>
  </si>
  <si>
    <t>Median</t>
  </si>
  <si>
    <t>Minimum</t>
  </si>
  <si>
    <t>Maximum</t>
  </si>
  <si>
    <t>Variance</t>
  </si>
  <si>
    <t>Standard Deviaton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</si>
</sst>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9">
    <dxf>
      <fill>
        <patternFill>
          <bgColor rgb="FFFF323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theme="9" tint="0.79998168889431442"/>
        </patternFill>
      </fill>
    </dxf>
    <dxf>
      <fill>
        <patternFill>
          <bgColor rgb="FFFF323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theme="9" tint="0.79998168889431442"/>
        </patternFill>
      </fill>
    </dxf>
    <dxf>
      <fill>
        <patternFill>
          <bgColor rgb="FFFF323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F3232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Breakdowns.xlsx]State x Category!PivotTable2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F-4A4F-9295-08565DFA0FAA}"/>
            </c:ext>
          </c:extLst>
        </c:ser>
        <c:ser>
          <c:idx val="1"/>
          <c:order val="1"/>
          <c:tx>
            <c:strRef>
              <c:f>'State x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F-4A4F-9295-08565DFA0FAA}"/>
            </c:ext>
          </c:extLst>
        </c:ser>
        <c:ser>
          <c:idx val="2"/>
          <c:order val="2"/>
          <c:tx>
            <c:strRef>
              <c:f>'State x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F-4A4F-9295-08565DFA0FAA}"/>
            </c:ext>
          </c:extLst>
        </c:ser>
        <c:ser>
          <c:idx val="3"/>
          <c:order val="3"/>
          <c:tx>
            <c:strRef>
              <c:f>'State x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BF-4A4F-9295-08565DFA0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067832"/>
        <c:axId val="515068160"/>
      </c:barChart>
      <c:catAx>
        <c:axId val="51506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68160"/>
        <c:crosses val="autoZero"/>
        <c:auto val="1"/>
        <c:lblAlgn val="ctr"/>
        <c:lblOffset val="100"/>
        <c:noMultiLvlLbl val="0"/>
      </c:catAx>
      <c:valAx>
        <c:axId val="51506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6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Breakdowns.xlsx]State x Sub-Category!PivotTable3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4-43B7-AA11-4914F20D8B4B}"/>
            </c:ext>
          </c:extLst>
        </c:ser>
        <c:ser>
          <c:idx val="1"/>
          <c:order val="1"/>
          <c:tx>
            <c:strRef>
              <c:f>'State x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14-43B7-AA11-4914F20D8B4B}"/>
            </c:ext>
          </c:extLst>
        </c:ser>
        <c:ser>
          <c:idx val="2"/>
          <c:order val="2"/>
          <c:tx>
            <c:strRef>
              <c:f>'State x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14-43B7-AA11-4914F20D8B4B}"/>
            </c:ext>
          </c:extLst>
        </c:ser>
        <c:ser>
          <c:idx val="3"/>
          <c:order val="3"/>
          <c:tx>
            <c:strRef>
              <c:f>'State x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14-43B7-AA11-4914F20D8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041376"/>
        <c:axId val="549043016"/>
      </c:barChart>
      <c:catAx>
        <c:axId val="54904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43016"/>
        <c:crosses val="autoZero"/>
        <c:auto val="1"/>
        <c:lblAlgn val="ctr"/>
        <c:lblOffset val="100"/>
        <c:noMultiLvlLbl val="0"/>
      </c:catAx>
      <c:valAx>
        <c:axId val="54904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4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Success Breakdowns.xlsx]State x Date &amp; Category!PivotTable5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x Date &amp;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x Date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 &amp;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B-4060-BB50-5F64C12D03E1}"/>
            </c:ext>
          </c:extLst>
        </c:ser>
        <c:ser>
          <c:idx val="1"/>
          <c:order val="1"/>
          <c:tx>
            <c:strRef>
              <c:f>'State x Date &amp;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x Date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 &amp;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B-4060-BB50-5F64C12D03E1}"/>
            </c:ext>
          </c:extLst>
        </c:ser>
        <c:ser>
          <c:idx val="2"/>
          <c:order val="2"/>
          <c:tx>
            <c:strRef>
              <c:f>'State x Date &amp;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x Date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 &amp; Category'!$D$6:$D$18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B-4060-BB50-5F64C12D03E1}"/>
            </c:ext>
          </c:extLst>
        </c:ser>
        <c:ser>
          <c:idx val="3"/>
          <c:order val="3"/>
          <c:tx>
            <c:strRef>
              <c:f>'State x Date &amp;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x Date &amp;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Date &amp; Category'!$E$6:$E$18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B-4060-BB50-5F64C12D0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354784"/>
        <c:axId val="350352816"/>
      </c:lineChart>
      <c:catAx>
        <c:axId val="3503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52816"/>
        <c:crosses val="autoZero"/>
        <c:auto val="1"/>
        <c:lblAlgn val="ctr"/>
        <c:lblOffset val="100"/>
        <c:noMultiLvlLbl val="0"/>
      </c:catAx>
      <c:valAx>
        <c:axId val="35035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x Goal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x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than or = to 50000</c:v>
                </c:pt>
              </c:strCache>
            </c:strRef>
          </c:cat>
          <c:val>
            <c:numRef>
              <c:f>'Success x Goal Amount'!$F$2:$F$13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3A-4089-ACC2-901DEB1711E5}"/>
            </c:ext>
          </c:extLst>
        </c:ser>
        <c:ser>
          <c:idx val="1"/>
          <c:order val="1"/>
          <c:tx>
            <c:strRef>
              <c:f>'Success x Goal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x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than or = to 50000</c:v>
                </c:pt>
              </c:strCache>
            </c:strRef>
          </c:cat>
          <c:val>
            <c:numRef>
              <c:f>'Success x Goal Amount'!$G$2:$G$13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3A-4089-ACC2-901DEB1711E5}"/>
            </c:ext>
          </c:extLst>
        </c:ser>
        <c:ser>
          <c:idx val="2"/>
          <c:order val="2"/>
          <c:tx>
            <c:strRef>
              <c:f>'Success x Goal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x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than or = to 50000</c:v>
                </c:pt>
              </c:strCache>
            </c:strRef>
          </c:cat>
          <c:val>
            <c:numRef>
              <c:f>'Success x Goal Amount'!$H$2:$H$13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3A-4089-ACC2-901DEB171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916256"/>
        <c:axId val="487175016"/>
      </c:lineChart>
      <c:catAx>
        <c:axId val="47991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5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75016"/>
        <c:crosses val="autoZero"/>
        <c:auto val="1"/>
        <c:lblAlgn val="ctr"/>
        <c:lblOffset val="100"/>
        <c:tickMarkSkip val="1"/>
        <c:noMultiLvlLbl val="0"/>
      </c:catAx>
      <c:valAx>
        <c:axId val="4871750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1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33336</xdr:rowOff>
    </xdr:from>
    <xdr:to>
      <xdr:col>21</xdr:col>
      <xdr:colOff>419100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32FE0-6A68-4145-9EE4-ECDC7EDCB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61911</xdr:rowOff>
    </xdr:from>
    <xdr:to>
      <xdr:col>21</xdr:col>
      <xdr:colOff>104775</xdr:colOff>
      <xdr:row>30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3564E-9951-42D5-BD37-1CBC4E0A2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14287</xdr:rowOff>
    </xdr:from>
    <xdr:to>
      <xdr:col>21</xdr:col>
      <xdr:colOff>552450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2367BC-59E8-4B95-885A-314168EB3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409574</xdr:colOff>
      <xdr:row>13</xdr:row>
      <xdr:rowOff>80961</xdr:rowOff>
    </xdr:from>
    <xdr:to>
      <xdr:col>13</xdr:col>
      <xdr:colOff>409574</xdr:colOff>
      <xdr:row>37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BB6E28-E05F-4D12-BC24-09F0EBFFD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st" refreshedDate="44176.769460763891" createdVersion="6" refreshedVersion="6" minRefreshableVersion="3" recordCount="4114" xr:uid="{8B898EC1-E11F-4B85-B4D9-1EB958326872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st" refreshedDate="44176.894366435183" createdVersion="6" refreshedVersion="6" minRefreshableVersion="3" recordCount="4114" xr:uid="{13051E3D-331B-41A3-A249-A522EC21A6AA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A9DFB-0BA2-48AF-A197-7010C73244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B09D0-E508-49DD-89BB-83F59EF45F6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2BC6A9-BCAA-426A-92B6-92D9C42A91D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bestFit="1" customWidth="1"/>
    <col min="16" max="16" width="17" bestFit="1" customWidth="1"/>
    <col min="17" max="17" width="12.71093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t="str">
        <f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ref="Q4:Q67" si="5">LEFT(N4,FIND("/",N4)-1)</f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5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E67/L67</f>
        <v>132.05263157894737</v>
      </c>
      <c r="Q67" t="str">
        <f t="shared" si="5"/>
        <v>film &amp; video</v>
      </c>
      <c r="R67" t="str">
        <f t="shared" ref="R67:R130" si="8">RIGHT(N67,LEN(N67)-FIND("/",N67))</f>
        <v>shorts</v>
      </c>
      <c r="S67" s="10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ref="Q68:Q131" si="11">LEFT(N68,FIND("/",N68)-1)</f>
        <v>film &amp; video</v>
      </c>
      <c r="R68" t="str">
        <f t="shared" si="8"/>
        <v>shorts</v>
      </c>
      <c r="S68" s="10">
        <f t="shared" si="9"/>
        <v>42539.849768518514</v>
      </c>
      <c r="T68" s="10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11"/>
        <v>film &amp; video</v>
      </c>
      <c r="R69" t="str">
        <f t="shared" si="8"/>
        <v>shorts</v>
      </c>
      <c r="S69" s="10">
        <f t="shared" si="9"/>
        <v>41075.583379629628</v>
      </c>
      <c r="T69" s="10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10">
        <f t="shared" si="9"/>
        <v>41663.569340277776</v>
      </c>
      <c r="T70" s="10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10">
        <f t="shared" si="9"/>
        <v>40786.187789351854</v>
      </c>
      <c r="T71" s="10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10">
        <f t="shared" si="9"/>
        <v>40730.896354166667</v>
      </c>
      <c r="T72" s="10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10">
        <f t="shared" si="9"/>
        <v>40997.271493055552</v>
      </c>
      <c r="T73" s="10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10">
        <f t="shared" si="9"/>
        <v>41208.010196759256</v>
      </c>
      <c r="T74" s="10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11"/>
        <v>film &amp; video</v>
      </c>
      <c r="R75" t="str">
        <f t="shared" si="8"/>
        <v>shorts</v>
      </c>
      <c r="S75" s="10">
        <f t="shared" si="9"/>
        <v>40587.75675925926</v>
      </c>
      <c r="T75" s="10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10">
        <f t="shared" si="9"/>
        <v>42360.487210648149</v>
      </c>
      <c r="T76" s="10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10">
        <f t="shared" si="9"/>
        <v>41357.209166666667</v>
      </c>
      <c r="T77" s="10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10">
        <f t="shared" si="9"/>
        <v>40844.691643518519</v>
      </c>
      <c r="T78" s="10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10">
        <f t="shared" si="9"/>
        <v>40997.144872685189</v>
      </c>
      <c r="T79" s="10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11"/>
        <v>film &amp; video</v>
      </c>
      <c r="R80" t="str">
        <f t="shared" si="8"/>
        <v>shorts</v>
      </c>
      <c r="S80" s="10">
        <f t="shared" si="9"/>
        <v>42604.730567129634</v>
      </c>
      <c r="T80" s="10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10">
        <f t="shared" si="9"/>
        <v>41724.776539351849</v>
      </c>
      <c r="T81" s="10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10">
        <f t="shared" si="9"/>
        <v>41583.083981481483</v>
      </c>
      <c r="T82" s="10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10">
        <f t="shared" si="9"/>
        <v>41100.158877314818</v>
      </c>
      <c r="T83" s="10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10">
        <f t="shared" si="9"/>
        <v>40795.820150462961</v>
      </c>
      <c r="T84" s="10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10">
        <f t="shared" si="9"/>
        <v>42042.615613425922</v>
      </c>
      <c r="T85" s="10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10">
        <f t="shared" si="9"/>
        <v>40648.757939814815</v>
      </c>
      <c r="T86" s="10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10">
        <f t="shared" si="9"/>
        <v>40779.125428240739</v>
      </c>
      <c r="T87" s="10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10">
        <f t="shared" si="9"/>
        <v>42291.556076388893</v>
      </c>
      <c r="T88" s="10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11"/>
        <v>film &amp; video</v>
      </c>
      <c r="R89" t="str">
        <f t="shared" si="8"/>
        <v>shorts</v>
      </c>
      <c r="S89" s="10">
        <f t="shared" si="9"/>
        <v>40322.53938657407</v>
      </c>
      <c r="T89" s="10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11"/>
        <v>film &amp; video</v>
      </c>
      <c r="R90" t="str">
        <f t="shared" si="8"/>
        <v>shorts</v>
      </c>
      <c r="S90" s="10">
        <f t="shared" si="9"/>
        <v>41786.65892361111</v>
      </c>
      <c r="T90" s="10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10">
        <f t="shared" si="9"/>
        <v>41402.752222222225</v>
      </c>
      <c r="T91" s="10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11"/>
        <v>film &amp; video</v>
      </c>
      <c r="R92" t="str">
        <f t="shared" si="8"/>
        <v>shorts</v>
      </c>
      <c r="S92" s="10">
        <f t="shared" si="9"/>
        <v>40706.297442129631</v>
      </c>
      <c r="T92" s="10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10">
        <f t="shared" si="9"/>
        <v>40619.402361111112</v>
      </c>
      <c r="T93" s="10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10">
        <f t="shared" si="9"/>
        <v>42721.198877314819</v>
      </c>
      <c r="T94" s="10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10">
        <f t="shared" si="9"/>
        <v>41065.858067129629</v>
      </c>
      <c r="T95" s="10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10">
        <f t="shared" si="9"/>
        <v>41716.717847222222</v>
      </c>
      <c r="T96" s="10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10">
        <f t="shared" si="9"/>
        <v>40935.005104166667</v>
      </c>
      <c r="T97" s="10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10">
        <f t="shared" si="9"/>
        <v>40324.662511574075</v>
      </c>
      <c r="T98" s="10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11"/>
        <v>film &amp; video</v>
      </c>
      <c r="R99" t="str">
        <f t="shared" si="8"/>
        <v>shorts</v>
      </c>
      <c r="S99" s="10">
        <f t="shared" si="9"/>
        <v>40706.135208333333</v>
      </c>
      <c r="T99" s="10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10">
        <f t="shared" si="9"/>
        <v>41214.79483796296</v>
      </c>
      <c r="T100" s="10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10">
        <f t="shared" si="9"/>
        <v>41631.902766203704</v>
      </c>
      <c r="T101" s="10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10">
        <f t="shared" si="9"/>
        <v>41197.753310185188</v>
      </c>
      <c r="T102" s="10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11"/>
        <v>film &amp; video</v>
      </c>
      <c r="R103" t="str">
        <f t="shared" si="8"/>
        <v>shorts</v>
      </c>
      <c r="S103" s="10">
        <f t="shared" si="9"/>
        <v>41274.776736111111</v>
      </c>
      <c r="T103" s="10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10">
        <f t="shared" si="9"/>
        <v>40505.131168981483</v>
      </c>
      <c r="T104" s="10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10">
        <f t="shared" si="9"/>
        <v>41682.805902777778</v>
      </c>
      <c r="T105" s="10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11"/>
        <v>film &amp; video</v>
      </c>
      <c r="R106" t="str">
        <f t="shared" si="8"/>
        <v>shorts</v>
      </c>
      <c r="S106" s="10">
        <f t="shared" si="9"/>
        <v>40612.695208333331</v>
      </c>
      <c r="T106" s="10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10">
        <f t="shared" si="9"/>
        <v>42485.724768518514</v>
      </c>
      <c r="T107" s="10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10">
        <f t="shared" si="9"/>
        <v>40987.776631944449</v>
      </c>
      <c r="T108" s="10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10">
        <f t="shared" si="9"/>
        <v>40635.982488425929</v>
      </c>
      <c r="T109" s="10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10">
        <f t="shared" si="9"/>
        <v>41365.613078703704</v>
      </c>
      <c r="T110" s="10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10">
        <f t="shared" si="9"/>
        <v>40570.025810185187</v>
      </c>
      <c r="T111" s="10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10">
        <f t="shared" si="9"/>
        <v>41557.949687500004</v>
      </c>
      <c r="T112" s="10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10">
        <f t="shared" si="9"/>
        <v>42125.333182870367</v>
      </c>
      <c r="T113" s="10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10">
        <f t="shared" si="9"/>
        <v>41718.043032407404</v>
      </c>
      <c r="T114" s="10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10">
        <f t="shared" si="9"/>
        <v>40753.758425925924</v>
      </c>
      <c r="T115" s="10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10">
        <f t="shared" si="9"/>
        <v>40861.27416666667</v>
      </c>
      <c r="T116" s="10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10">
        <f t="shared" si="9"/>
        <v>40918.738935185182</v>
      </c>
      <c r="T117" s="10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10">
        <f t="shared" si="9"/>
        <v>40595.497164351851</v>
      </c>
      <c r="T118" s="10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10">
        <f t="shared" si="9"/>
        <v>40248.834999999999</v>
      </c>
      <c r="T119" s="10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10">
        <f t="shared" si="9"/>
        <v>40723.053657407407</v>
      </c>
      <c r="T120" s="10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10">
        <f t="shared" si="9"/>
        <v>40739.069282407407</v>
      </c>
      <c r="T121" s="10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10">
        <f t="shared" si="9"/>
        <v>42616.049849537041</v>
      </c>
      <c r="T122" s="10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10">
        <f t="shared" si="9"/>
        <v>42096.704976851848</v>
      </c>
      <c r="T123" s="10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11"/>
        <v>film &amp; video</v>
      </c>
      <c r="R124" t="str">
        <f t="shared" si="8"/>
        <v>science fiction</v>
      </c>
      <c r="S124" s="10">
        <f t="shared" si="9"/>
        <v>42593.431793981479</v>
      </c>
      <c r="T124" s="10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10">
        <f t="shared" si="9"/>
        <v>41904.781990740739</v>
      </c>
      <c r="T125" s="10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11"/>
        <v>film &amp; video</v>
      </c>
      <c r="R126" t="str">
        <f t="shared" si="8"/>
        <v>science fiction</v>
      </c>
      <c r="S126" s="10">
        <f t="shared" si="9"/>
        <v>42114.928726851853</v>
      </c>
      <c r="T126" s="10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10">
        <f t="shared" si="9"/>
        <v>42709.993981481486</v>
      </c>
      <c r="T127" s="10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10">
        <f t="shared" si="9"/>
        <v>42135.589548611111</v>
      </c>
      <c r="T128" s="10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10">
        <f t="shared" si="9"/>
        <v>42067.62431712963</v>
      </c>
      <c r="T129" s="10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10">
        <f t="shared" si="9"/>
        <v>42628.22792824074</v>
      </c>
      <c r="T130" s="10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ref="P131:P194" si="13">E131/L131</f>
        <v>#DIV/0!</v>
      </c>
      <c r="Q131" t="str">
        <f t="shared" si="11"/>
        <v>film &amp; video</v>
      </c>
      <c r="R131" t="str">
        <f t="shared" ref="R131:R194" si="14">RIGHT(N131,LEN(N131)-FIND("/",N131))</f>
        <v>science fiction</v>
      </c>
      <c r="S131" s="10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ref="Q132:Q195" si="17">LEFT(N132,FIND("/",N132)-1)</f>
        <v>film &amp; video</v>
      </c>
      <c r="R132" t="str">
        <f t="shared" si="14"/>
        <v>science fiction</v>
      </c>
      <c r="S132" s="10">
        <f t="shared" si="15"/>
        <v>41778.915416666663</v>
      </c>
      <c r="T132" s="10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7"/>
        <v>film &amp; video</v>
      </c>
      <c r="R133" t="str">
        <f t="shared" si="14"/>
        <v>science fiction</v>
      </c>
      <c r="S133" s="10">
        <f t="shared" si="15"/>
        <v>42541.837511574078</v>
      </c>
      <c r="T133" s="10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10">
        <f t="shared" si="15"/>
        <v>41905.812581018516</v>
      </c>
      <c r="T134" s="10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7"/>
        <v>film &amp; video</v>
      </c>
      <c r="R135" t="str">
        <f t="shared" si="14"/>
        <v>science fiction</v>
      </c>
      <c r="S135" s="10">
        <f t="shared" si="15"/>
        <v>42491.80768518518</v>
      </c>
      <c r="T135" s="10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7"/>
        <v>film &amp; video</v>
      </c>
      <c r="R136" t="str">
        <f t="shared" si="14"/>
        <v>science fiction</v>
      </c>
      <c r="S136" s="10">
        <f t="shared" si="15"/>
        <v>42221.909930555557</v>
      </c>
      <c r="T136" s="10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10">
        <f t="shared" si="15"/>
        <v>41788.381909722222</v>
      </c>
      <c r="T137" s="10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7"/>
        <v>film &amp; video</v>
      </c>
      <c r="R138" t="str">
        <f t="shared" si="14"/>
        <v>science fiction</v>
      </c>
      <c r="S138" s="10">
        <f t="shared" si="15"/>
        <v>42096.410115740742</v>
      </c>
      <c r="T138" s="10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7"/>
        <v>film &amp; video</v>
      </c>
      <c r="R139" t="str">
        <f t="shared" si="14"/>
        <v>science fiction</v>
      </c>
      <c r="S139" s="10">
        <f t="shared" si="15"/>
        <v>42239.573993055557</v>
      </c>
      <c r="T139" s="10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10">
        <f t="shared" si="15"/>
        <v>42186.257418981477</v>
      </c>
      <c r="T140" s="10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10">
        <f t="shared" si="15"/>
        <v>42187.920972222222</v>
      </c>
      <c r="T141" s="10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7"/>
        <v>film &amp; video</v>
      </c>
      <c r="R142" t="str">
        <f t="shared" si="14"/>
        <v>science fiction</v>
      </c>
      <c r="S142" s="10">
        <f t="shared" si="15"/>
        <v>42053.198287037041</v>
      </c>
      <c r="T142" s="10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10">
        <f t="shared" si="15"/>
        <v>42110.153043981481</v>
      </c>
      <c r="T143" s="10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10">
        <f t="shared" si="15"/>
        <v>41938.893263888887</v>
      </c>
      <c r="T144" s="10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7"/>
        <v>film &amp; video</v>
      </c>
      <c r="R145" t="str">
        <f t="shared" si="14"/>
        <v>science fiction</v>
      </c>
      <c r="S145" s="10">
        <f t="shared" si="15"/>
        <v>42559.064143518524</v>
      </c>
      <c r="T145" s="10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10">
        <f t="shared" si="15"/>
        <v>42047.762407407412</v>
      </c>
      <c r="T146" s="10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10">
        <f t="shared" si="15"/>
        <v>42200.542268518519</v>
      </c>
      <c r="T147" s="10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10">
        <f t="shared" si="15"/>
        <v>42693.016180555554</v>
      </c>
      <c r="T148" s="10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7"/>
        <v>film &amp; video</v>
      </c>
      <c r="R149" t="str">
        <f t="shared" si="14"/>
        <v>science fiction</v>
      </c>
      <c r="S149" s="10">
        <f t="shared" si="15"/>
        <v>41969.767824074079</v>
      </c>
      <c r="T149" s="10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10">
        <f t="shared" si="15"/>
        <v>42397.281666666662</v>
      </c>
      <c r="T150" s="10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10">
        <f t="shared" si="15"/>
        <v>41968.172106481477</v>
      </c>
      <c r="T151" s="10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10">
        <f t="shared" si="15"/>
        <v>42090.161828703705</v>
      </c>
      <c r="T152" s="10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10">
        <f t="shared" si="15"/>
        <v>42113.550821759258</v>
      </c>
      <c r="T153" s="10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10">
        <f t="shared" si="15"/>
        <v>41875.077546296299</v>
      </c>
      <c r="T154" s="10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10">
        <f t="shared" si="15"/>
        <v>41933.586157407408</v>
      </c>
      <c r="T155" s="10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10">
        <f t="shared" si="15"/>
        <v>42115.547395833331</v>
      </c>
      <c r="T156" s="10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10">
        <f t="shared" si="15"/>
        <v>42168.559432870374</v>
      </c>
      <c r="T157" s="10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10">
        <f t="shared" si="15"/>
        <v>41794.124953703707</v>
      </c>
      <c r="T158" s="10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10">
        <f t="shared" si="15"/>
        <v>42396.911712962959</v>
      </c>
      <c r="T159" s="10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7"/>
        <v>film &amp; video</v>
      </c>
      <c r="R160" t="str">
        <f t="shared" si="14"/>
        <v>science fiction</v>
      </c>
      <c r="S160" s="10">
        <f t="shared" si="15"/>
        <v>41904.07671296296</v>
      </c>
      <c r="T160" s="10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10">
        <f t="shared" si="15"/>
        <v>42514.434548611112</v>
      </c>
      <c r="T161" s="10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7"/>
        <v>film &amp; video</v>
      </c>
      <c r="R162" t="str">
        <f t="shared" si="14"/>
        <v>drama</v>
      </c>
      <c r="S162" s="10">
        <f t="shared" si="15"/>
        <v>42171.913090277783</v>
      </c>
      <c r="T162" s="10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7"/>
        <v>film &amp; video</v>
      </c>
      <c r="R163" t="str">
        <f t="shared" si="14"/>
        <v>drama</v>
      </c>
      <c r="S163" s="10">
        <f t="shared" si="15"/>
        <v>41792.687442129631</v>
      </c>
      <c r="T163" s="10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10">
        <f t="shared" si="15"/>
        <v>41835.126805555556</v>
      </c>
      <c r="T164" s="10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7"/>
        <v>film &amp; video</v>
      </c>
      <c r="R165" t="str">
        <f t="shared" si="14"/>
        <v>drama</v>
      </c>
      <c r="S165" s="10">
        <f t="shared" si="15"/>
        <v>42243.961273148147</v>
      </c>
      <c r="T165" s="10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10">
        <f t="shared" si="15"/>
        <v>41841.762743055559</v>
      </c>
      <c r="T166" s="10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7"/>
        <v>film &amp; video</v>
      </c>
      <c r="R167" t="str">
        <f t="shared" si="14"/>
        <v>drama</v>
      </c>
      <c r="S167" s="10">
        <f t="shared" si="15"/>
        <v>42351.658842592587</v>
      </c>
      <c r="T167" s="10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10">
        <f t="shared" si="15"/>
        <v>42721.075949074075</v>
      </c>
      <c r="T168" s="10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7"/>
        <v>film &amp; video</v>
      </c>
      <c r="R169" t="str">
        <f t="shared" si="14"/>
        <v>drama</v>
      </c>
      <c r="S169" s="10">
        <f t="shared" si="15"/>
        <v>42160.927488425921</v>
      </c>
      <c r="T169" s="10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10">
        <f t="shared" si="15"/>
        <v>42052.83530092593</v>
      </c>
      <c r="T170" s="10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7"/>
        <v>film &amp; video</v>
      </c>
      <c r="R171" t="str">
        <f t="shared" si="14"/>
        <v>drama</v>
      </c>
      <c r="S171" s="10">
        <f t="shared" si="15"/>
        <v>41900.505312499998</v>
      </c>
      <c r="T171" s="10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10">
        <f t="shared" si="15"/>
        <v>42216.977812500001</v>
      </c>
      <c r="T172" s="10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7"/>
        <v>film &amp; video</v>
      </c>
      <c r="R173" t="str">
        <f t="shared" si="14"/>
        <v>drama</v>
      </c>
      <c r="S173" s="10">
        <f t="shared" si="15"/>
        <v>42534.180717592593</v>
      </c>
      <c r="T173" s="10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7"/>
        <v>film &amp; video</v>
      </c>
      <c r="R174" t="str">
        <f t="shared" si="14"/>
        <v>drama</v>
      </c>
      <c r="S174" s="10">
        <f t="shared" si="15"/>
        <v>42047.394942129627</v>
      </c>
      <c r="T174" s="10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7"/>
        <v>film &amp; video</v>
      </c>
      <c r="R175" t="str">
        <f t="shared" si="14"/>
        <v>drama</v>
      </c>
      <c r="S175" s="10">
        <f t="shared" si="15"/>
        <v>42033.573009259257</v>
      </c>
      <c r="T175" s="10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7"/>
        <v>film &amp; video</v>
      </c>
      <c r="R176" t="str">
        <f t="shared" si="14"/>
        <v>drama</v>
      </c>
      <c r="S176" s="10">
        <f t="shared" si="15"/>
        <v>42072.758981481486</v>
      </c>
      <c r="T176" s="10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10">
        <f t="shared" si="15"/>
        <v>41855.777905092589</v>
      </c>
      <c r="T177" s="10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7"/>
        <v>film &amp; video</v>
      </c>
      <c r="R178" t="str">
        <f t="shared" si="14"/>
        <v>drama</v>
      </c>
      <c r="S178" s="10">
        <f t="shared" si="15"/>
        <v>42191.824062500003</v>
      </c>
      <c r="T178" s="10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10">
        <f t="shared" si="15"/>
        <v>42070.047754629632</v>
      </c>
      <c r="T179" s="10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7"/>
        <v>film &amp; video</v>
      </c>
      <c r="R180" t="str">
        <f t="shared" si="14"/>
        <v>drama</v>
      </c>
      <c r="S180" s="10">
        <f t="shared" si="15"/>
        <v>42304.955381944441</v>
      </c>
      <c r="T180" s="10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7"/>
        <v>film &amp; video</v>
      </c>
      <c r="R181" t="str">
        <f t="shared" si="14"/>
        <v>drama</v>
      </c>
      <c r="S181" s="10">
        <f t="shared" si="15"/>
        <v>42403.080497685187</v>
      </c>
      <c r="T181" s="10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10">
        <f t="shared" si="15"/>
        <v>42067.991238425922</v>
      </c>
      <c r="T182" s="10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10">
        <f t="shared" si="15"/>
        <v>42147.741840277777</v>
      </c>
      <c r="T183" s="10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7"/>
        <v>film &amp; video</v>
      </c>
      <c r="R184" t="str">
        <f t="shared" si="14"/>
        <v>drama</v>
      </c>
      <c r="S184" s="10">
        <f t="shared" si="15"/>
        <v>42712.011944444443</v>
      </c>
      <c r="T184" s="10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10">
        <f t="shared" si="15"/>
        <v>41939.810300925928</v>
      </c>
      <c r="T185" s="10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10">
        <f t="shared" si="15"/>
        <v>41825.791226851856</v>
      </c>
      <c r="T186" s="10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7"/>
        <v>film &amp; video</v>
      </c>
      <c r="R187" t="str">
        <f t="shared" si="14"/>
        <v>drama</v>
      </c>
      <c r="S187" s="10">
        <f t="shared" si="15"/>
        <v>42570.91133101852</v>
      </c>
      <c r="T187" s="10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7"/>
        <v>film &amp; video</v>
      </c>
      <c r="R188" t="str">
        <f t="shared" si="14"/>
        <v>drama</v>
      </c>
      <c r="S188" s="10">
        <f t="shared" si="15"/>
        <v>42767.812893518523</v>
      </c>
      <c r="T188" s="10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7"/>
        <v>film &amp; video</v>
      </c>
      <c r="R189" t="str">
        <f t="shared" si="14"/>
        <v>drama</v>
      </c>
      <c r="S189" s="10">
        <f t="shared" si="15"/>
        <v>42182.234456018516</v>
      </c>
      <c r="T189" s="10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7"/>
        <v>film &amp; video</v>
      </c>
      <c r="R190" t="str">
        <f t="shared" si="14"/>
        <v>drama</v>
      </c>
      <c r="S190" s="10">
        <f t="shared" si="15"/>
        <v>41857.18304398148</v>
      </c>
      <c r="T190" s="10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7"/>
        <v>film &amp; video</v>
      </c>
      <c r="R191" t="str">
        <f t="shared" si="14"/>
        <v>drama</v>
      </c>
      <c r="S191" s="10">
        <f t="shared" si="15"/>
        <v>42556.690706018519</v>
      </c>
      <c r="T191" s="10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7"/>
        <v>film &amp; video</v>
      </c>
      <c r="R192" t="str">
        <f t="shared" si="14"/>
        <v>drama</v>
      </c>
      <c r="S192" s="10">
        <f t="shared" si="15"/>
        <v>42527.650995370372</v>
      </c>
      <c r="T192" s="10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10">
        <f t="shared" si="15"/>
        <v>42239.441412037035</v>
      </c>
      <c r="T193" s="10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10">
        <f t="shared" si="15"/>
        <v>41899.792037037041</v>
      </c>
      <c r="T194" s="10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ref="P195:P258" si="19">E195/L195</f>
        <v>#DIV/0!</v>
      </c>
      <c r="Q195" t="str">
        <f t="shared" si="17"/>
        <v>film &amp; video</v>
      </c>
      <c r="R195" t="str">
        <f t="shared" ref="R195:R258" si="20">RIGHT(N195,LEN(N195)-FIND("/",N195))</f>
        <v>drama</v>
      </c>
      <c r="S195" s="10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ref="Q196:Q259" si="23">LEFT(N196,FIND("/",N196)-1)</f>
        <v>film &amp; video</v>
      </c>
      <c r="R196" t="str">
        <f t="shared" si="20"/>
        <v>drama</v>
      </c>
      <c r="S196" s="10">
        <f t="shared" si="21"/>
        <v>42375.996886574074</v>
      </c>
      <c r="T196" s="10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3"/>
        <v>film &amp; video</v>
      </c>
      <c r="R197" t="str">
        <f t="shared" si="20"/>
        <v>drama</v>
      </c>
      <c r="S197" s="10">
        <f t="shared" si="21"/>
        <v>42135.67050925926</v>
      </c>
      <c r="T197" s="10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10">
        <f t="shared" si="21"/>
        <v>42259.542800925927</v>
      </c>
      <c r="T198" s="10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10">
        <f t="shared" si="21"/>
        <v>42741.848379629635</v>
      </c>
      <c r="T199" s="10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10">
        <f t="shared" si="21"/>
        <v>41887.383356481485</v>
      </c>
      <c r="T200" s="10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3"/>
        <v>film &amp; video</v>
      </c>
      <c r="R201" t="str">
        <f t="shared" si="20"/>
        <v>drama</v>
      </c>
      <c r="S201" s="10">
        <f t="shared" si="21"/>
        <v>42584.123865740738</v>
      </c>
      <c r="T201" s="10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10">
        <f t="shared" si="21"/>
        <v>41867.083368055559</v>
      </c>
      <c r="T202" s="10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10">
        <f t="shared" si="21"/>
        <v>42023.818622685183</v>
      </c>
      <c r="T203" s="10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3"/>
        <v>film &amp; video</v>
      </c>
      <c r="R204" t="str">
        <f t="shared" si="20"/>
        <v>drama</v>
      </c>
      <c r="S204" s="10">
        <f t="shared" si="21"/>
        <v>42255.927824074075</v>
      </c>
      <c r="T204" s="10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10">
        <f t="shared" si="21"/>
        <v>41973.847962962958</v>
      </c>
      <c r="T205" s="10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10">
        <f t="shared" si="21"/>
        <v>42556.583368055552</v>
      </c>
      <c r="T206" s="10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10">
        <f t="shared" si="21"/>
        <v>42248.632199074069</v>
      </c>
      <c r="T207" s="10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3"/>
        <v>film &amp; video</v>
      </c>
      <c r="R208" t="str">
        <f t="shared" si="20"/>
        <v>drama</v>
      </c>
      <c r="S208" s="10">
        <f t="shared" si="21"/>
        <v>42567.004432870366</v>
      </c>
      <c r="T208" s="10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10">
        <f t="shared" si="21"/>
        <v>41978.197199074071</v>
      </c>
      <c r="T209" s="10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3"/>
        <v>film &amp; video</v>
      </c>
      <c r="R210" t="str">
        <f t="shared" si="20"/>
        <v>drama</v>
      </c>
      <c r="S210" s="10">
        <f t="shared" si="21"/>
        <v>41959.369988425926</v>
      </c>
      <c r="T210" s="10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3"/>
        <v>film &amp; video</v>
      </c>
      <c r="R211" t="str">
        <f t="shared" si="20"/>
        <v>drama</v>
      </c>
      <c r="S211" s="10">
        <f t="shared" si="21"/>
        <v>42165.922858796301</v>
      </c>
      <c r="T211" s="10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10">
        <f t="shared" si="21"/>
        <v>42249.064722222218</v>
      </c>
      <c r="T212" s="10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10">
        <f t="shared" si="21"/>
        <v>42236.159918981488</v>
      </c>
      <c r="T213" s="10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3"/>
        <v>film &amp; video</v>
      </c>
      <c r="R214" t="str">
        <f t="shared" si="20"/>
        <v>drama</v>
      </c>
      <c r="S214" s="10">
        <f t="shared" si="21"/>
        <v>42416.881018518514</v>
      </c>
      <c r="T214" s="10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3"/>
        <v>film &amp; video</v>
      </c>
      <c r="R215" t="str">
        <f t="shared" si="20"/>
        <v>drama</v>
      </c>
      <c r="S215" s="10">
        <f t="shared" si="21"/>
        <v>42202.594293981485</v>
      </c>
      <c r="T215" s="10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3"/>
        <v>film &amp; video</v>
      </c>
      <c r="R216" t="str">
        <f t="shared" si="20"/>
        <v>drama</v>
      </c>
      <c r="S216" s="10">
        <f t="shared" si="21"/>
        <v>42009.64061342593</v>
      </c>
      <c r="T216" s="10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3"/>
        <v>film &amp; video</v>
      </c>
      <c r="R217" t="str">
        <f t="shared" si="20"/>
        <v>drama</v>
      </c>
      <c r="S217" s="10">
        <f t="shared" si="21"/>
        <v>42375.230115740742</v>
      </c>
      <c r="T217" s="10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10">
        <f t="shared" si="21"/>
        <v>42066.958761574075</v>
      </c>
      <c r="T218" s="10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10">
        <f t="shared" si="21"/>
        <v>41970.64061342593</v>
      </c>
      <c r="T219" s="10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3"/>
        <v>film &amp; video</v>
      </c>
      <c r="R220" t="str">
        <f t="shared" si="20"/>
        <v>drama</v>
      </c>
      <c r="S220" s="10">
        <f t="shared" si="21"/>
        <v>42079.628344907411</v>
      </c>
      <c r="T220" s="10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10">
        <f t="shared" si="21"/>
        <v>42429.326678240745</v>
      </c>
      <c r="T221" s="10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3"/>
        <v>film &amp; video</v>
      </c>
      <c r="R222" t="str">
        <f t="shared" si="20"/>
        <v>drama</v>
      </c>
      <c r="S222" s="10">
        <f t="shared" si="21"/>
        <v>42195.643865740742</v>
      </c>
      <c r="T222" s="10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3"/>
        <v>film &amp; video</v>
      </c>
      <c r="R223" t="str">
        <f t="shared" si="20"/>
        <v>drama</v>
      </c>
      <c r="S223" s="10">
        <f t="shared" si="21"/>
        <v>42031.837546296301</v>
      </c>
      <c r="T223" s="10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3"/>
        <v>film &amp; video</v>
      </c>
      <c r="R224" t="str">
        <f t="shared" si="20"/>
        <v>drama</v>
      </c>
      <c r="S224" s="10">
        <f t="shared" si="21"/>
        <v>42031.769884259258</v>
      </c>
      <c r="T224" s="10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3"/>
        <v>film &amp; video</v>
      </c>
      <c r="R225" t="str">
        <f t="shared" si="20"/>
        <v>drama</v>
      </c>
      <c r="S225" s="10">
        <f t="shared" si="21"/>
        <v>42482.048032407409</v>
      </c>
      <c r="T225" s="10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3"/>
        <v>film &amp; video</v>
      </c>
      <c r="R226" t="str">
        <f t="shared" si="20"/>
        <v>drama</v>
      </c>
      <c r="S226" s="10">
        <f t="shared" si="21"/>
        <v>42135.235254629632</v>
      </c>
      <c r="T226" s="10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3"/>
        <v>film &amp; video</v>
      </c>
      <c r="R227" t="str">
        <f t="shared" si="20"/>
        <v>drama</v>
      </c>
      <c r="S227" s="10">
        <f t="shared" si="21"/>
        <v>42438.961273148147</v>
      </c>
      <c r="T227" s="10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3"/>
        <v>film &amp; video</v>
      </c>
      <c r="R228" t="str">
        <f t="shared" si="20"/>
        <v>drama</v>
      </c>
      <c r="S228" s="10">
        <f t="shared" si="21"/>
        <v>42106.666018518517</v>
      </c>
      <c r="T228" s="10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3"/>
        <v>film &amp; video</v>
      </c>
      <c r="R229" t="str">
        <f t="shared" si="20"/>
        <v>drama</v>
      </c>
      <c r="S229" s="10">
        <f t="shared" si="21"/>
        <v>42164.893993055557</v>
      </c>
      <c r="T229" s="10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3"/>
        <v>film &amp; video</v>
      </c>
      <c r="R230" t="str">
        <f t="shared" si="20"/>
        <v>drama</v>
      </c>
      <c r="S230" s="10">
        <f t="shared" si="21"/>
        <v>42096.686400462961</v>
      </c>
      <c r="T230" s="10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3"/>
        <v>film &amp; video</v>
      </c>
      <c r="R231" t="str">
        <f t="shared" si="20"/>
        <v>drama</v>
      </c>
      <c r="S231" s="10">
        <f t="shared" si="21"/>
        <v>42383.933993055558</v>
      </c>
      <c r="T231" s="10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3"/>
        <v>film &amp; video</v>
      </c>
      <c r="R232" t="str">
        <f t="shared" si="20"/>
        <v>drama</v>
      </c>
      <c r="S232" s="10">
        <f t="shared" si="21"/>
        <v>42129.777210648142</v>
      </c>
      <c r="T232" s="10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3"/>
        <v>film &amp; video</v>
      </c>
      <c r="R233" t="str">
        <f t="shared" si="20"/>
        <v>drama</v>
      </c>
      <c r="S233" s="10">
        <f t="shared" si="21"/>
        <v>42341.958923611113</v>
      </c>
      <c r="T233" s="10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10">
        <f t="shared" si="21"/>
        <v>42032.82576388889</v>
      </c>
      <c r="T234" s="10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3"/>
        <v>film &amp; video</v>
      </c>
      <c r="R235" t="str">
        <f t="shared" si="20"/>
        <v>drama</v>
      </c>
      <c r="S235" s="10">
        <f t="shared" si="21"/>
        <v>42612.911712962959</v>
      </c>
      <c r="T235" s="10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10">
        <f t="shared" si="21"/>
        <v>42136.035405092596</v>
      </c>
      <c r="T236" s="10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3"/>
        <v>film &amp; video</v>
      </c>
      <c r="R237" t="str">
        <f t="shared" si="20"/>
        <v>drama</v>
      </c>
      <c r="S237" s="10">
        <f t="shared" si="21"/>
        <v>42164.908530092594</v>
      </c>
      <c r="T237" s="10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3"/>
        <v>film &amp; video</v>
      </c>
      <c r="R238" t="str">
        <f t="shared" si="20"/>
        <v>drama</v>
      </c>
      <c r="S238" s="10">
        <f t="shared" si="21"/>
        <v>42321.08447916666</v>
      </c>
      <c r="T238" s="10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3"/>
        <v>film &amp; video</v>
      </c>
      <c r="R239" t="str">
        <f t="shared" si="20"/>
        <v>drama</v>
      </c>
      <c r="S239" s="10">
        <f t="shared" si="21"/>
        <v>42377.577187499999</v>
      </c>
      <c r="T239" s="10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3"/>
        <v>film &amp; video</v>
      </c>
      <c r="R240" t="str">
        <f t="shared" si="20"/>
        <v>drama</v>
      </c>
      <c r="S240" s="10">
        <f t="shared" si="21"/>
        <v>42713.962499999994</v>
      </c>
      <c r="T240" s="10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3"/>
        <v>film &amp; video</v>
      </c>
      <c r="R241" t="str">
        <f t="shared" si="20"/>
        <v>drama</v>
      </c>
      <c r="S241" s="10">
        <f t="shared" si="21"/>
        <v>42297.110300925924</v>
      </c>
      <c r="T241" s="10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10">
        <f t="shared" si="21"/>
        <v>41354.708460648151</v>
      </c>
      <c r="T242" s="10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10">
        <f t="shared" si="21"/>
        <v>41949.697962962964</v>
      </c>
      <c r="T243" s="10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10">
        <f t="shared" si="21"/>
        <v>40862.492939814816</v>
      </c>
      <c r="T244" s="10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10">
        <f t="shared" si="21"/>
        <v>41662.047500000001</v>
      </c>
      <c r="T245" s="10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10">
        <f t="shared" si="21"/>
        <v>40213.323599537034</v>
      </c>
      <c r="T246" s="10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10">
        <f t="shared" si="21"/>
        <v>41107.053067129629</v>
      </c>
      <c r="T247" s="10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10">
        <f t="shared" si="21"/>
        <v>40480.363483796296</v>
      </c>
      <c r="T248" s="10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10">
        <f t="shared" si="21"/>
        <v>40430.604328703703</v>
      </c>
      <c r="T249" s="10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10">
        <f t="shared" si="21"/>
        <v>40870.774409722224</v>
      </c>
      <c r="T250" s="10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10">
        <f t="shared" si="21"/>
        <v>40332.923842592594</v>
      </c>
      <c r="T251" s="10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10">
        <f t="shared" si="21"/>
        <v>41401.565868055557</v>
      </c>
      <c r="T252" s="10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10">
        <f t="shared" si="21"/>
        <v>41013.787569444445</v>
      </c>
      <c r="T253" s="10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10">
        <f t="shared" si="21"/>
        <v>40266.662708333337</v>
      </c>
      <c r="T254" s="10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10">
        <f t="shared" si="21"/>
        <v>40924.650868055556</v>
      </c>
      <c r="T255" s="10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10">
        <f t="shared" si="21"/>
        <v>42263.952662037031</v>
      </c>
      <c r="T256" s="10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10">
        <f t="shared" si="21"/>
        <v>40588.526412037041</v>
      </c>
      <c r="T257" s="10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10">
        <f t="shared" si="21"/>
        <v>41319.769293981481</v>
      </c>
      <c r="T258" s="10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E259/L259</f>
        <v>66.70405357142856</v>
      </c>
      <c r="Q259" t="str">
        <f t="shared" si="23"/>
        <v>film &amp; video</v>
      </c>
      <c r="R259" t="str">
        <f t="shared" ref="R259:R322" si="26">RIGHT(N259,LEN(N259)-FIND("/",N259))</f>
        <v>documentary</v>
      </c>
      <c r="S259" s="10">
        <f t="shared" ref="S259:S322" si="27">(((J259/60)/60)/24)+DATE(1970,1,1)</f>
        <v>42479.626875000002</v>
      </c>
      <c r="T259" s="10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ref="Q260:Q323" si="29">LEFT(N260,FIND("/",N260)-1)</f>
        <v>film &amp; video</v>
      </c>
      <c r="R260" t="str">
        <f t="shared" si="26"/>
        <v>documentary</v>
      </c>
      <c r="S260" s="10">
        <f t="shared" si="27"/>
        <v>40682.051689814813</v>
      </c>
      <c r="T260" s="10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10">
        <f t="shared" si="27"/>
        <v>42072.738067129627</v>
      </c>
      <c r="T261" s="10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10">
        <f t="shared" si="27"/>
        <v>40330.755543981482</v>
      </c>
      <c r="T262" s="10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10">
        <f t="shared" si="27"/>
        <v>41017.885462962964</v>
      </c>
      <c r="T263" s="10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10">
        <f t="shared" si="27"/>
        <v>40555.24800925926</v>
      </c>
      <c r="T264" s="10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10">
        <f t="shared" si="27"/>
        <v>41149.954791666663</v>
      </c>
      <c r="T265" s="10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10">
        <f t="shared" si="27"/>
        <v>41010.620312500003</v>
      </c>
      <c r="T266" s="10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10">
        <f t="shared" si="27"/>
        <v>40267.245717592588</v>
      </c>
      <c r="T267" s="10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10">
        <f t="shared" si="27"/>
        <v>40205.174849537041</v>
      </c>
      <c r="T268" s="10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10">
        <f t="shared" si="27"/>
        <v>41785.452534722222</v>
      </c>
      <c r="T269" s="10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10">
        <f t="shared" si="27"/>
        <v>40809.15252314815</v>
      </c>
      <c r="T270" s="10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10">
        <f t="shared" si="27"/>
        <v>42758.197013888886</v>
      </c>
      <c r="T271" s="10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10">
        <f t="shared" si="27"/>
        <v>40637.866550925923</v>
      </c>
      <c r="T272" s="10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10">
        <f t="shared" si="27"/>
        <v>41612.10024305556</v>
      </c>
      <c r="T273" s="10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10">
        <f t="shared" si="27"/>
        <v>40235.900358796294</v>
      </c>
      <c r="T274" s="10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10">
        <f t="shared" si="27"/>
        <v>40697.498449074075</v>
      </c>
      <c r="T275" s="10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10">
        <f t="shared" si="27"/>
        <v>40969.912372685183</v>
      </c>
      <c r="T276" s="10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10">
        <f t="shared" si="27"/>
        <v>41193.032013888893</v>
      </c>
      <c r="T277" s="10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10">
        <f t="shared" si="27"/>
        <v>40967.081874999996</v>
      </c>
      <c r="T278" s="10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10">
        <f t="shared" si="27"/>
        <v>42117.891423611116</v>
      </c>
      <c r="T279" s="10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10">
        <f t="shared" si="27"/>
        <v>41164.040960648148</v>
      </c>
      <c r="T280" s="10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10">
        <f t="shared" si="27"/>
        <v>42759.244166666671</v>
      </c>
      <c r="T281" s="10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10">
        <f t="shared" si="27"/>
        <v>41744.590682870366</v>
      </c>
      <c r="T282" s="10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10">
        <f t="shared" si="27"/>
        <v>39950.163344907407</v>
      </c>
      <c r="T283" s="10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10">
        <f t="shared" si="27"/>
        <v>40194.920046296298</v>
      </c>
      <c r="T284" s="10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10">
        <f t="shared" si="27"/>
        <v>40675.71</v>
      </c>
      <c r="T285" s="10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10">
        <f t="shared" si="27"/>
        <v>40904.738194444442</v>
      </c>
      <c r="T286" s="10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10">
        <f t="shared" si="27"/>
        <v>41506.756111111114</v>
      </c>
      <c r="T287" s="10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10">
        <f t="shared" si="27"/>
        <v>41313.816249999996</v>
      </c>
      <c r="T288" s="10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10">
        <f t="shared" si="27"/>
        <v>41184.277986111112</v>
      </c>
      <c r="T289" s="10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10">
        <f t="shared" si="27"/>
        <v>41051.168900462959</v>
      </c>
      <c r="T290" s="10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10">
        <f t="shared" si="27"/>
        <v>41550.456412037034</v>
      </c>
      <c r="T291" s="10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10">
        <f t="shared" si="27"/>
        <v>40526.36917824074</v>
      </c>
      <c r="T292" s="10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10">
        <f t="shared" si="27"/>
        <v>41376.769050925926</v>
      </c>
      <c r="T293" s="10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10">
        <f t="shared" si="27"/>
        <v>40812.803229166668</v>
      </c>
      <c r="T294" s="10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10">
        <f t="shared" si="27"/>
        <v>41719.667986111112</v>
      </c>
      <c r="T295" s="10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10">
        <f t="shared" si="27"/>
        <v>40343.084421296298</v>
      </c>
      <c r="T296" s="10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10">
        <f t="shared" si="27"/>
        <v>41519.004733796297</v>
      </c>
      <c r="T297" s="10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10">
        <f t="shared" si="27"/>
        <v>41134.475497685184</v>
      </c>
      <c r="T298" s="10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10">
        <f t="shared" si="27"/>
        <v>42089.72802083334</v>
      </c>
      <c r="T299" s="10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10">
        <f t="shared" si="27"/>
        <v>41709.463518518518</v>
      </c>
      <c r="T300" s="10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10">
        <f t="shared" si="27"/>
        <v>40469.225231481483</v>
      </c>
      <c r="T301" s="10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10">
        <f t="shared" si="27"/>
        <v>40626.959930555553</v>
      </c>
      <c r="T302" s="10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10">
        <f t="shared" si="27"/>
        <v>41312.737673611111</v>
      </c>
      <c r="T303" s="10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10">
        <f t="shared" si="27"/>
        <v>40933.856921296298</v>
      </c>
      <c r="T304" s="10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10">
        <f t="shared" si="27"/>
        <v>41032.071134259262</v>
      </c>
      <c r="T305" s="10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10">
        <f t="shared" si="27"/>
        <v>41114.094872685186</v>
      </c>
      <c r="T306" s="10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10">
        <f t="shared" si="27"/>
        <v>40948.630196759259</v>
      </c>
      <c r="T307" s="10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10">
        <f t="shared" si="27"/>
        <v>41333.837187500001</v>
      </c>
      <c r="T308" s="10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10">
        <f t="shared" si="27"/>
        <v>41282.944456018515</v>
      </c>
      <c r="T309" s="10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10">
        <f t="shared" si="27"/>
        <v>40567.694560185184</v>
      </c>
      <c r="T310" s="10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10">
        <f t="shared" si="27"/>
        <v>41134.751550925925</v>
      </c>
      <c r="T311" s="10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10">
        <f t="shared" si="27"/>
        <v>40821.183136574073</v>
      </c>
      <c r="T312" s="10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10">
        <f t="shared" si="27"/>
        <v>40868.219814814816</v>
      </c>
      <c r="T313" s="10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10">
        <f t="shared" si="27"/>
        <v>41348.877685185187</v>
      </c>
      <c r="T314" s="10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10">
        <f t="shared" si="27"/>
        <v>40357.227939814817</v>
      </c>
      <c r="T315" s="10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10">
        <f t="shared" si="27"/>
        <v>41304.833194444444</v>
      </c>
      <c r="T316" s="10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10">
        <f t="shared" si="27"/>
        <v>41113.77238425926</v>
      </c>
      <c r="T317" s="10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10">
        <f t="shared" si="27"/>
        <v>41950.923576388886</v>
      </c>
      <c r="T318" s="10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10">
        <f t="shared" si="27"/>
        <v>41589.676886574074</v>
      </c>
      <c r="T319" s="10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10">
        <f t="shared" si="27"/>
        <v>41330.038784722223</v>
      </c>
      <c r="T320" s="10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10">
        <f t="shared" si="27"/>
        <v>40123.83829861111</v>
      </c>
      <c r="T321" s="10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10">
        <f t="shared" si="27"/>
        <v>42331.551307870366</v>
      </c>
      <c r="T322" s="10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E323/L323</f>
        <v>106.62314540059347</v>
      </c>
      <c r="Q323" t="str">
        <f t="shared" si="29"/>
        <v>film &amp; video</v>
      </c>
      <c r="R323" t="str">
        <f t="shared" ref="R323:R386" si="32">RIGHT(N323,LEN(N323)-FIND("/",N323))</f>
        <v>documentary</v>
      </c>
      <c r="S323" s="10">
        <f t="shared" ref="S323:S386" si="33">(((J323/60)/60)/24)+DATE(1970,1,1)</f>
        <v>42647.446597222224</v>
      </c>
      <c r="T323" s="10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ref="Q324:Q387" si="35">LEFT(N324,FIND("/",N324)-1)</f>
        <v>film &amp; video</v>
      </c>
      <c r="R324" t="str">
        <f t="shared" si="32"/>
        <v>documentary</v>
      </c>
      <c r="S324" s="10">
        <f t="shared" si="33"/>
        <v>42473.57</v>
      </c>
      <c r="T324" s="10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10">
        <f t="shared" si="33"/>
        <v>42697.32136574074</v>
      </c>
      <c r="T325" s="10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10">
        <f t="shared" si="33"/>
        <v>42184.626250000001</v>
      </c>
      <c r="T326" s="10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10">
        <f t="shared" si="33"/>
        <v>42689.187881944439</v>
      </c>
      <c r="T327" s="10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10">
        <f t="shared" si="33"/>
        <v>42775.314884259264</v>
      </c>
      <c r="T328" s="10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10">
        <f t="shared" si="33"/>
        <v>42058.235289351855</v>
      </c>
      <c r="T329" s="10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10">
        <f t="shared" si="33"/>
        <v>42278.946620370371</v>
      </c>
      <c r="T330" s="10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10">
        <f t="shared" si="33"/>
        <v>42291.46674768519</v>
      </c>
      <c r="T331" s="10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10">
        <f t="shared" si="33"/>
        <v>41379.515775462962</v>
      </c>
      <c r="T332" s="10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10">
        <f t="shared" si="33"/>
        <v>42507.581412037034</v>
      </c>
      <c r="T333" s="10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10">
        <f t="shared" si="33"/>
        <v>42263.680289351847</v>
      </c>
      <c r="T334" s="10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10">
        <f t="shared" si="33"/>
        <v>42437.636469907404</v>
      </c>
      <c r="T335" s="10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10">
        <f t="shared" si="33"/>
        <v>42101.682372685187</v>
      </c>
      <c r="T336" s="10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10">
        <f t="shared" si="33"/>
        <v>42101.737442129626</v>
      </c>
      <c r="T337" s="10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10">
        <f t="shared" si="33"/>
        <v>42291.596273148149</v>
      </c>
      <c r="T338" s="10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10">
        <f t="shared" si="33"/>
        <v>42047.128564814819</v>
      </c>
      <c r="T339" s="10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10">
        <f t="shared" si="33"/>
        <v>42559.755671296298</v>
      </c>
      <c r="T340" s="10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10">
        <f t="shared" si="33"/>
        <v>42093.760046296295</v>
      </c>
      <c r="T341" s="10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10">
        <f t="shared" si="33"/>
        <v>42772.669062500005</v>
      </c>
      <c r="T342" s="10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10">
        <f t="shared" si="33"/>
        <v>41894.879606481481</v>
      </c>
      <c r="T343" s="10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10">
        <f t="shared" si="33"/>
        <v>42459.780844907407</v>
      </c>
      <c r="T344" s="10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10">
        <f t="shared" si="33"/>
        <v>41926.73778935185</v>
      </c>
      <c r="T345" s="10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10">
        <f t="shared" si="33"/>
        <v>42111.970995370371</v>
      </c>
      <c r="T346" s="10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10">
        <f t="shared" si="33"/>
        <v>42114.944328703699</v>
      </c>
      <c r="T347" s="10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10">
        <f t="shared" si="33"/>
        <v>42261.500243055561</v>
      </c>
      <c r="T348" s="10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10">
        <f t="shared" si="33"/>
        <v>42292.495474537034</v>
      </c>
      <c r="T349" s="10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10">
        <f t="shared" si="33"/>
        <v>42207.58699074074</v>
      </c>
      <c r="T350" s="10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10">
        <f t="shared" si="33"/>
        <v>42760.498935185184</v>
      </c>
      <c r="T351" s="10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10">
        <f t="shared" si="33"/>
        <v>42586.066076388888</v>
      </c>
      <c r="T352" s="10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10">
        <f t="shared" si="33"/>
        <v>42427.964745370366</v>
      </c>
      <c r="T353" s="10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10">
        <f t="shared" si="33"/>
        <v>41890.167453703703</v>
      </c>
      <c r="T354" s="10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10">
        <f t="shared" si="33"/>
        <v>42297.791886574079</v>
      </c>
      <c r="T355" s="10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10">
        <f t="shared" si="33"/>
        <v>42438.827789351853</v>
      </c>
      <c r="T356" s="10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10">
        <f t="shared" si="33"/>
        <v>41943.293912037036</v>
      </c>
      <c r="T357" s="10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10">
        <f t="shared" si="33"/>
        <v>42415.803159722222</v>
      </c>
      <c r="T358" s="10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10">
        <f t="shared" si="33"/>
        <v>42078.222187499996</v>
      </c>
      <c r="T359" s="10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10">
        <f t="shared" si="33"/>
        <v>42507.860196759255</v>
      </c>
      <c r="T360" s="10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10">
        <f t="shared" si="33"/>
        <v>41935.070486111108</v>
      </c>
      <c r="T361" s="10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10">
        <f t="shared" si="33"/>
        <v>42163.897916666669</v>
      </c>
      <c r="T362" s="10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10">
        <f t="shared" si="33"/>
        <v>41936.001226851848</v>
      </c>
      <c r="T363" s="10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10">
        <f t="shared" si="33"/>
        <v>41837.210543981484</v>
      </c>
      <c r="T364" s="10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10">
        <f t="shared" si="33"/>
        <v>40255.744629629626</v>
      </c>
      <c r="T365" s="10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10">
        <f t="shared" si="33"/>
        <v>41780.859629629631</v>
      </c>
      <c r="T366" s="10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10">
        <f t="shared" si="33"/>
        <v>41668.606469907405</v>
      </c>
      <c r="T367" s="10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10">
        <f t="shared" si="33"/>
        <v>41019.793032407404</v>
      </c>
      <c r="T368" s="10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10">
        <f t="shared" si="33"/>
        <v>41355.577291666668</v>
      </c>
      <c r="T369" s="10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10">
        <f t="shared" si="33"/>
        <v>42043.605578703704</v>
      </c>
      <c r="T370" s="10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10">
        <f t="shared" si="33"/>
        <v>40893.551724537036</v>
      </c>
      <c r="T371" s="10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10">
        <f t="shared" si="33"/>
        <v>42711.795138888891</v>
      </c>
      <c r="T372" s="10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10">
        <f t="shared" si="33"/>
        <v>41261.767812500002</v>
      </c>
      <c r="T373" s="10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10">
        <f t="shared" si="33"/>
        <v>42425.576898148152</v>
      </c>
      <c r="T374" s="10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10">
        <f t="shared" si="33"/>
        <v>41078.91201388889</v>
      </c>
      <c r="T375" s="10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10">
        <f t="shared" si="33"/>
        <v>40757.889247685183</v>
      </c>
      <c r="T376" s="10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10">
        <f t="shared" si="33"/>
        <v>41657.985081018516</v>
      </c>
      <c r="T377" s="10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10">
        <f t="shared" si="33"/>
        <v>42576.452731481477</v>
      </c>
      <c r="T378" s="10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10">
        <f t="shared" si="33"/>
        <v>42292.250787037032</v>
      </c>
      <c r="T379" s="10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10">
        <f t="shared" si="33"/>
        <v>42370.571851851855</v>
      </c>
      <c r="T380" s="10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10">
        <f t="shared" si="33"/>
        <v>40987.688333333332</v>
      </c>
      <c r="T381" s="10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10">
        <f t="shared" si="33"/>
        <v>42367.719814814816</v>
      </c>
      <c r="T382" s="10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10">
        <f t="shared" si="33"/>
        <v>41085.698113425926</v>
      </c>
      <c r="T383" s="10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10">
        <f t="shared" si="33"/>
        <v>41144.709490740745</v>
      </c>
      <c r="T384" s="10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10">
        <f t="shared" si="33"/>
        <v>41755.117581018516</v>
      </c>
      <c r="T385" s="10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10">
        <f t="shared" si="33"/>
        <v>41980.781793981485</v>
      </c>
      <c r="T386" s="10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E387/L387</f>
        <v>111.79535864978902</v>
      </c>
      <c r="Q387" t="str">
        <f t="shared" si="35"/>
        <v>film &amp; video</v>
      </c>
      <c r="R387" t="str">
        <f t="shared" ref="R387:R450" si="38">RIGHT(N387,LEN(N387)-FIND("/",N387))</f>
        <v>documentary</v>
      </c>
      <c r="S387" s="10">
        <f t="shared" ref="S387:S450" si="39">(((J387/60)/60)/24)+DATE(1970,1,1)</f>
        <v>41934.584502314814</v>
      </c>
      <c r="T387" s="10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ref="Q388:Q451" si="41">LEFT(N388,FIND("/",N388)-1)</f>
        <v>film &amp; video</v>
      </c>
      <c r="R388" t="str">
        <f t="shared" si="38"/>
        <v>documentary</v>
      </c>
      <c r="S388" s="10">
        <f t="shared" si="39"/>
        <v>42211.951284722221</v>
      </c>
      <c r="T388" s="10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10">
        <f t="shared" si="39"/>
        <v>42200.67659722222</v>
      </c>
      <c r="T389" s="10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10">
        <f t="shared" si="39"/>
        <v>42549.076157407413</v>
      </c>
      <c r="T390" s="10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10">
        <f t="shared" si="39"/>
        <v>41674.063078703701</v>
      </c>
      <c r="T391" s="10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10">
        <f t="shared" si="39"/>
        <v>42112.036712962959</v>
      </c>
      <c r="T392" s="10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10">
        <f t="shared" si="39"/>
        <v>40865.042256944449</v>
      </c>
      <c r="T393" s="10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10">
        <f t="shared" si="39"/>
        <v>40763.717256944445</v>
      </c>
      <c r="T394" s="10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10">
        <f t="shared" si="39"/>
        <v>41526.708935185183</v>
      </c>
      <c r="T395" s="10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10">
        <f t="shared" si="39"/>
        <v>42417.818078703705</v>
      </c>
      <c r="T396" s="10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10">
        <f t="shared" si="39"/>
        <v>40990.909259259257</v>
      </c>
      <c r="T397" s="10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10">
        <f t="shared" si="39"/>
        <v>41082.564884259256</v>
      </c>
      <c r="T398" s="10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10">
        <f t="shared" si="39"/>
        <v>40379.776435185187</v>
      </c>
      <c r="T399" s="10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10">
        <f t="shared" si="39"/>
        <v>42078.793124999997</v>
      </c>
      <c r="T400" s="10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10">
        <f t="shared" si="39"/>
        <v>42687.875775462962</v>
      </c>
      <c r="T401" s="10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10">
        <f t="shared" si="39"/>
        <v>41745.635960648149</v>
      </c>
      <c r="T402" s="10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10">
        <f t="shared" si="39"/>
        <v>40732.842245370368</v>
      </c>
      <c r="T403" s="10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10">
        <f t="shared" si="39"/>
        <v>42292.539548611108</v>
      </c>
      <c r="T404" s="10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10">
        <f t="shared" si="39"/>
        <v>40718.310659722221</v>
      </c>
      <c r="T405" s="10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10">
        <f t="shared" si="39"/>
        <v>41646.628032407411</v>
      </c>
      <c r="T406" s="10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10">
        <f t="shared" si="39"/>
        <v>41674.08494212963</v>
      </c>
      <c r="T407" s="10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10">
        <f t="shared" si="39"/>
        <v>40638.162465277775</v>
      </c>
      <c r="T408" s="10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10">
        <f t="shared" si="39"/>
        <v>40806.870949074073</v>
      </c>
      <c r="T409" s="10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10">
        <f t="shared" si="39"/>
        <v>41543.735995370371</v>
      </c>
      <c r="T410" s="10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10">
        <f t="shared" si="39"/>
        <v>42543.862777777773</v>
      </c>
      <c r="T411" s="10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10">
        <f t="shared" si="39"/>
        <v>42113.981446759266</v>
      </c>
      <c r="T412" s="10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10">
        <f t="shared" si="39"/>
        <v>41598.17597222222</v>
      </c>
      <c r="T413" s="10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10">
        <f t="shared" si="39"/>
        <v>41099.742800925924</v>
      </c>
      <c r="T414" s="10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10">
        <f t="shared" si="39"/>
        <v>41079.877442129626</v>
      </c>
      <c r="T415" s="10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10">
        <f t="shared" si="39"/>
        <v>41529.063252314816</v>
      </c>
      <c r="T416" s="10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10">
        <f t="shared" si="39"/>
        <v>41904.851875</v>
      </c>
      <c r="T417" s="10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10">
        <f t="shared" si="39"/>
        <v>41648.396192129629</v>
      </c>
      <c r="T418" s="10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10">
        <f t="shared" si="39"/>
        <v>41360.970601851855</v>
      </c>
      <c r="T419" s="10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10">
        <f t="shared" si="39"/>
        <v>42178.282372685186</v>
      </c>
      <c r="T420" s="10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10">
        <f t="shared" si="39"/>
        <v>41394.842442129629</v>
      </c>
      <c r="T421" s="10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10">
        <f t="shared" si="39"/>
        <v>41682.23646990741</v>
      </c>
      <c r="T422" s="10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10">
        <f t="shared" si="39"/>
        <v>42177.491388888884</v>
      </c>
      <c r="T423" s="10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10">
        <f t="shared" si="39"/>
        <v>41863.260381944441</v>
      </c>
      <c r="T424" s="10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10">
        <f t="shared" si="39"/>
        <v>41400.92627314815</v>
      </c>
      <c r="T425" s="10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10">
        <f t="shared" si="39"/>
        <v>40934.376145833332</v>
      </c>
      <c r="T426" s="10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10">
        <f t="shared" si="39"/>
        <v>42275.861157407402</v>
      </c>
      <c r="T427" s="10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10">
        <f t="shared" si="39"/>
        <v>42400.711967592593</v>
      </c>
      <c r="T428" s="10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41"/>
        <v>film &amp; video</v>
      </c>
      <c r="R429" t="str">
        <f t="shared" si="38"/>
        <v>animation</v>
      </c>
      <c r="S429" s="10">
        <f t="shared" si="39"/>
        <v>42285.909027777772</v>
      </c>
      <c r="T429" s="10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10">
        <f t="shared" si="39"/>
        <v>41778.766724537039</v>
      </c>
      <c r="T430" s="10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41"/>
        <v>film &amp; video</v>
      </c>
      <c r="R431" t="str">
        <f t="shared" si="38"/>
        <v>animation</v>
      </c>
      <c r="S431" s="10">
        <f t="shared" si="39"/>
        <v>40070.901412037041</v>
      </c>
      <c r="T431" s="10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10">
        <f t="shared" si="39"/>
        <v>41513.107256944444</v>
      </c>
      <c r="T432" s="10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10">
        <f t="shared" si="39"/>
        <v>42526.871331018512</v>
      </c>
      <c r="T433" s="10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10">
        <f t="shared" si="39"/>
        <v>42238.726631944446</v>
      </c>
      <c r="T434" s="10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41"/>
        <v>film &amp; video</v>
      </c>
      <c r="R435" t="str">
        <f t="shared" si="38"/>
        <v>animation</v>
      </c>
      <c r="S435" s="10">
        <f t="shared" si="39"/>
        <v>42228.629884259266</v>
      </c>
      <c r="T435" s="10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10">
        <f t="shared" si="39"/>
        <v>41576.834513888891</v>
      </c>
      <c r="T436" s="10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10">
        <f t="shared" si="39"/>
        <v>41500.747453703705</v>
      </c>
      <c r="T437" s="10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41"/>
        <v>film &amp; video</v>
      </c>
      <c r="R438" t="str">
        <f t="shared" si="38"/>
        <v>animation</v>
      </c>
      <c r="S438" s="10">
        <f t="shared" si="39"/>
        <v>41456.36241898148</v>
      </c>
      <c r="T438" s="10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41"/>
        <v>film &amp; video</v>
      </c>
      <c r="R439" t="str">
        <f t="shared" si="38"/>
        <v>animation</v>
      </c>
      <c r="S439" s="10">
        <f t="shared" si="39"/>
        <v>42591.31858796296</v>
      </c>
      <c r="T439" s="10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10">
        <f t="shared" si="39"/>
        <v>42296.261087962965</v>
      </c>
      <c r="T440" s="10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41"/>
        <v>film &amp; video</v>
      </c>
      <c r="R441" t="str">
        <f t="shared" si="38"/>
        <v>animation</v>
      </c>
      <c r="S441" s="10">
        <f t="shared" si="39"/>
        <v>41919.761782407404</v>
      </c>
      <c r="T441" s="10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10">
        <f t="shared" si="39"/>
        <v>42423.985567129625</v>
      </c>
      <c r="T442" s="10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41"/>
        <v>film &amp; video</v>
      </c>
      <c r="R443" t="str">
        <f t="shared" si="38"/>
        <v>animation</v>
      </c>
      <c r="S443" s="10">
        <f t="shared" si="39"/>
        <v>41550.793935185182</v>
      </c>
      <c r="T443" s="10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10">
        <f t="shared" si="39"/>
        <v>42024.888692129629</v>
      </c>
      <c r="T444" s="10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10">
        <f t="shared" si="39"/>
        <v>41650.015057870369</v>
      </c>
      <c r="T445" s="10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10">
        <f t="shared" si="39"/>
        <v>40894.906956018516</v>
      </c>
      <c r="T446" s="10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10">
        <f t="shared" si="39"/>
        <v>42130.335358796292</v>
      </c>
      <c r="T447" s="10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10">
        <f t="shared" si="39"/>
        <v>42037.083564814813</v>
      </c>
      <c r="T448" s="10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10">
        <f t="shared" si="39"/>
        <v>41331.555127314816</v>
      </c>
      <c r="T449" s="10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10">
        <f t="shared" si="39"/>
        <v>41753.758043981477</v>
      </c>
      <c r="T450" s="10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E451/L451</f>
        <v>9</v>
      </c>
      <c r="Q451" t="str">
        <f t="shared" si="41"/>
        <v>film &amp; video</v>
      </c>
      <c r="R451" t="str">
        <f t="shared" ref="R451:R514" si="44">RIGHT(N451,LEN(N451)-FIND("/",N451))</f>
        <v>animation</v>
      </c>
      <c r="S451" s="10">
        <f t="shared" ref="S451:S514" si="45">(((J451/60)/60)/24)+DATE(1970,1,1)</f>
        <v>41534.568113425928</v>
      </c>
      <c r="T451" s="10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ref="Q452:Q515" si="47">LEFT(N452,FIND("/",N452)-1)</f>
        <v>film &amp; video</v>
      </c>
      <c r="R452" t="str">
        <f t="shared" si="44"/>
        <v>animation</v>
      </c>
      <c r="S452" s="10">
        <f t="shared" si="45"/>
        <v>41654.946759259255</v>
      </c>
      <c r="T452" s="10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7"/>
        <v>film &amp; video</v>
      </c>
      <c r="R453" t="str">
        <f t="shared" si="44"/>
        <v>animation</v>
      </c>
      <c r="S453" s="10">
        <f t="shared" si="45"/>
        <v>41634.715173611112</v>
      </c>
      <c r="T453" s="10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10">
        <f t="shared" si="45"/>
        <v>42107.703877314809</v>
      </c>
      <c r="T454" s="10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10">
        <f t="shared" si="45"/>
        <v>42038.824988425928</v>
      </c>
      <c r="T455" s="10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10">
        <f t="shared" si="45"/>
        <v>41938.717256944445</v>
      </c>
      <c r="T456" s="10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10">
        <f t="shared" si="45"/>
        <v>40971.002569444441</v>
      </c>
      <c r="T457" s="10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10">
        <f t="shared" si="45"/>
        <v>41547.694456018515</v>
      </c>
      <c r="T458" s="10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7"/>
        <v>film &amp; video</v>
      </c>
      <c r="R459" t="str">
        <f t="shared" si="44"/>
        <v>animation</v>
      </c>
      <c r="S459" s="10">
        <f t="shared" si="45"/>
        <v>41837.767500000002</v>
      </c>
      <c r="T459" s="10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10">
        <f t="shared" si="45"/>
        <v>41378.69976851852</v>
      </c>
      <c r="T460" s="10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10">
        <f t="shared" si="45"/>
        <v>40800.6403587963</v>
      </c>
      <c r="T461" s="10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10">
        <f t="shared" si="45"/>
        <v>41759.542534722219</v>
      </c>
      <c r="T462" s="10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7"/>
        <v>film &amp; video</v>
      </c>
      <c r="R463" t="str">
        <f t="shared" si="44"/>
        <v>animation</v>
      </c>
      <c r="S463" s="10">
        <f t="shared" si="45"/>
        <v>41407.84684027778</v>
      </c>
      <c r="T463" s="10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7"/>
        <v>film &amp; video</v>
      </c>
      <c r="R464" t="str">
        <f t="shared" si="44"/>
        <v>animation</v>
      </c>
      <c r="S464" s="10">
        <f t="shared" si="45"/>
        <v>40705.126631944448</v>
      </c>
      <c r="T464" s="10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10">
        <f t="shared" si="45"/>
        <v>40750.710104166668</v>
      </c>
      <c r="T465" s="10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10">
        <f t="shared" si="45"/>
        <v>42488.848784722228</v>
      </c>
      <c r="T466" s="10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10">
        <f t="shared" si="45"/>
        <v>41801.120069444441</v>
      </c>
      <c r="T467" s="10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10">
        <f t="shared" si="45"/>
        <v>41129.942870370374</v>
      </c>
      <c r="T468" s="10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10">
        <f t="shared" si="45"/>
        <v>41135.679791666669</v>
      </c>
      <c r="T469" s="10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7"/>
        <v>film &amp; video</v>
      </c>
      <c r="R470" t="str">
        <f t="shared" si="44"/>
        <v>animation</v>
      </c>
      <c r="S470" s="10">
        <f t="shared" si="45"/>
        <v>41041.167627314811</v>
      </c>
      <c r="T470" s="10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7"/>
        <v>film &amp; video</v>
      </c>
      <c r="R471" t="str">
        <f t="shared" si="44"/>
        <v>animation</v>
      </c>
      <c r="S471" s="10">
        <f t="shared" si="45"/>
        <v>41827.989861111113</v>
      </c>
      <c r="T471" s="10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10">
        <f t="shared" si="45"/>
        <v>41605.167696759258</v>
      </c>
      <c r="T472" s="10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10">
        <f t="shared" si="45"/>
        <v>41703.721979166665</v>
      </c>
      <c r="T473" s="10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10">
        <f t="shared" si="45"/>
        <v>41844.922662037039</v>
      </c>
      <c r="T474" s="10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10">
        <f t="shared" si="45"/>
        <v>41869.698136574072</v>
      </c>
      <c r="T475" s="10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10">
        <f t="shared" si="45"/>
        <v>42753.329039351855</v>
      </c>
      <c r="T476" s="10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7"/>
        <v>film &amp; video</v>
      </c>
      <c r="R477" t="str">
        <f t="shared" si="44"/>
        <v>animation</v>
      </c>
      <c r="S477" s="10">
        <f t="shared" si="45"/>
        <v>42100.086145833338</v>
      </c>
      <c r="T477" s="10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10">
        <f t="shared" si="45"/>
        <v>41757.975011574075</v>
      </c>
      <c r="T478" s="10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7"/>
        <v>film &amp; video</v>
      </c>
      <c r="R479" t="str">
        <f t="shared" si="44"/>
        <v>animation</v>
      </c>
      <c r="S479" s="10">
        <f t="shared" si="45"/>
        <v>40987.83488425926</v>
      </c>
      <c r="T479" s="10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7"/>
        <v>film &amp; video</v>
      </c>
      <c r="R480" t="str">
        <f t="shared" si="44"/>
        <v>animation</v>
      </c>
      <c r="S480" s="10">
        <f t="shared" si="45"/>
        <v>42065.910983796297</v>
      </c>
      <c r="T480" s="10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10">
        <f t="shared" si="45"/>
        <v>41904.407812500001</v>
      </c>
      <c r="T481" s="10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10">
        <f t="shared" si="45"/>
        <v>41465.500173611108</v>
      </c>
      <c r="T482" s="10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10">
        <f t="shared" si="45"/>
        <v>41162.672326388885</v>
      </c>
      <c r="T483" s="10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10">
        <f t="shared" si="45"/>
        <v>42447.896875000006</v>
      </c>
      <c r="T484" s="10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10">
        <f t="shared" si="45"/>
        <v>41243.197592592594</v>
      </c>
      <c r="T485" s="10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10">
        <f t="shared" si="45"/>
        <v>42272.93949074074</v>
      </c>
      <c r="T486" s="10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10">
        <f t="shared" si="45"/>
        <v>41381.50577546296</v>
      </c>
      <c r="T487" s="10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10">
        <f t="shared" si="45"/>
        <v>41761.94258101852</v>
      </c>
      <c r="T488" s="10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7"/>
        <v>film &amp; video</v>
      </c>
      <c r="R489" t="str">
        <f t="shared" si="44"/>
        <v>animation</v>
      </c>
      <c r="S489" s="10">
        <f t="shared" si="45"/>
        <v>42669.594837962963</v>
      </c>
      <c r="T489" s="10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7"/>
        <v>film &amp; video</v>
      </c>
      <c r="R490" t="str">
        <f t="shared" si="44"/>
        <v>animation</v>
      </c>
      <c r="S490" s="10">
        <f t="shared" si="45"/>
        <v>42714.054398148146</v>
      </c>
      <c r="T490" s="10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10">
        <f t="shared" si="45"/>
        <v>40882.481666666667</v>
      </c>
      <c r="T491" s="10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7"/>
        <v>film &amp; video</v>
      </c>
      <c r="R492" t="str">
        <f t="shared" si="44"/>
        <v>animation</v>
      </c>
      <c r="S492" s="10">
        <f t="shared" si="45"/>
        <v>41113.968576388892</v>
      </c>
      <c r="T492" s="10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7"/>
        <v>film &amp; video</v>
      </c>
      <c r="R493" t="str">
        <f t="shared" si="44"/>
        <v>animation</v>
      </c>
      <c r="S493" s="10">
        <f t="shared" si="45"/>
        <v>42366.982627314821</v>
      </c>
      <c r="T493" s="10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7"/>
        <v>film &amp; video</v>
      </c>
      <c r="R494" t="str">
        <f t="shared" si="44"/>
        <v>animation</v>
      </c>
      <c r="S494" s="10">
        <f t="shared" si="45"/>
        <v>42596.03506944445</v>
      </c>
      <c r="T494" s="10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7"/>
        <v>film &amp; video</v>
      </c>
      <c r="R495" t="str">
        <f t="shared" si="44"/>
        <v>animation</v>
      </c>
      <c r="S495" s="10">
        <f t="shared" si="45"/>
        <v>42114.726134259254</v>
      </c>
      <c r="T495" s="10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10">
        <f t="shared" si="45"/>
        <v>41799.830613425926</v>
      </c>
      <c r="T496" s="10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7"/>
        <v>film &amp; video</v>
      </c>
      <c r="R497" t="str">
        <f t="shared" si="44"/>
        <v>animation</v>
      </c>
      <c r="S497" s="10">
        <f t="shared" si="45"/>
        <v>42171.827604166669</v>
      </c>
      <c r="T497" s="10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10">
        <f t="shared" si="45"/>
        <v>41620.93141203704</v>
      </c>
      <c r="T498" s="10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10">
        <f t="shared" si="45"/>
        <v>41945.037789351853</v>
      </c>
      <c r="T499" s="10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10">
        <f t="shared" si="45"/>
        <v>40858.762141203704</v>
      </c>
      <c r="T500" s="10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10">
        <f t="shared" si="45"/>
        <v>40043.895462962959</v>
      </c>
      <c r="T501" s="10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10">
        <f t="shared" si="45"/>
        <v>40247.886006944449</v>
      </c>
      <c r="T502" s="10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7"/>
        <v>film &amp; video</v>
      </c>
      <c r="R503" t="str">
        <f t="shared" si="44"/>
        <v>animation</v>
      </c>
      <c r="S503" s="10">
        <f t="shared" si="45"/>
        <v>40703.234386574077</v>
      </c>
      <c r="T503" s="10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10">
        <f t="shared" si="45"/>
        <v>40956.553530092591</v>
      </c>
      <c r="T504" s="10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10">
        <f t="shared" si="45"/>
        <v>41991.526655092588</v>
      </c>
      <c r="T505" s="10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10">
        <f t="shared" si="45"/>
        <v>40949.98364583333</v>
      </c>
      <c r="T506" s="10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10">
        <f t="shared" si="45"/>
        <v>42318.098217592589</v>
      </c>
      <c r="T507" s="10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10">
        <f t="shared" si="45"/>
        <v>41466.552314814813</v>
      </c>
      <c r="T508" s="10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10">
        <f t="shared" si="45"/>
        <v>41156.958993055552</v>
      </c>
      <c r="T509" s="10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10">
        <f t="shared" si="45"/>
        <v>40995.024317129632</v>
      </c>
      <c r="T510" s="10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10">
        <f t="shared" si="45"/>
        <v>42153.631597222222</v>
      </c>
      <c r="T511" s="10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7"/>
        <v>film &amp; video</v>
      </c>
      <c r="R512" t="str">
        <f t="shared" si="44"/>
        <v>animation</v>
      </c>
      <c r="S512" s="10">
        <f t="shared" si="45"/>
        <v>42400.176377314812</v>
      </c>
      <c r="T512" s="10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10">
        <f t="shared" si="45"/>
        <v>41340.303032407406</v>
      </c>
      <c r="T513" s="10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10">
        <f t="shared" si="45"/>
        <v>42649.742210648154</v>
      </c>
      <c r="T514" s="10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E515/L515</f>
        <v>102.38235294117646</v>
      </c>
      <c r="Q515" t="str">
        <f t="shared" si="47"/>
        <v>film &amp; video</v>
      </c>
      <c r="R515" t="str">
        <f t="shared" ref="R515:R578" si="50">RIGHT(N515,LEN(N515)-FIND("/",N515))</f>
        <v>animation</v>
      </c>
      <c r="S515" s="10">
        <f t="shared" ref="S515:S578" si="51">(((J515/60)/60)/24)+DATE(1970,1,1)</f>
        <v>42552.653993055559</v>
      </c>
      <c r="T515" s="10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ref="Q516:Q579" si="53">LEFT(N516,FIND("/",N516)-1)</f>
        <v>film &amp; video</v>
      </c>
      <c r="R516" t="str">
        <f t="shared" si="50"/>
        <v>animation</v>
      </c>
      <c r="S516" s="10">
        <f t="shared" si="51"/>
        <v>41830.613969907405</v>
      </c>
      <c r="T516" s="10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10">
        <f t="shared" si="51"/>
        <v>42327.490752314814</v>
      </c>
      <c r="T517" s="10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3"/>
        <v>film &amp; video</v>
      </c>
      <c r="R518" t="str">
        <f t="shared" si="50"/>
        <v>animation</v>
      </c>
      <c r="S518" s="10">
        <f t="shared" si="51"/>
        <v>42091.778703703705</v>
      </c>
      <c r="T518" s="10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10">
        <f t="shared" si="51"/>
        <v>42738.615289351852</v>
      </c>
      <c r="T519" s="10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3"/>
        <v>film &amp; video</v>
      </c>
      <c r="R520" t="str">
        <f t="shared" si="50"/>
        <v>animation</v>
      </c>
      <c r="S520" s="10">
        <f t="shared" si="51"/>
        <v>42223.616018518514</v>
      </c>
      <c r="T520" s="10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10">
        <f t="shared" si="51"/>
        <v>41218.391446759262</v>
      </c>
      <c r="T521" s="10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10">
        <f t="shared" si="51"/>
        <v>42318.702094907407</v>
      </c>
      <c r="T522" s="10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10">
        <f t="shared" si="51"/>
        <v>42646.092812499999</v>
      </c>
      <c r="T523" s="10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10">
        <f t="shared" si="51"/>
        <v>42430.040798611109</v>
      </c>
      <c r="T524" s="10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10">
        <f t="shared" si="51"/>
        <v>42238.13282407407</v>
      </c>
      <c r="T525" s="10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10">
        <f t="shared" si="51"/>
        <v>42492.717233796298</v>
      </c>
      <c r="T526" s="10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3"/>
        <v>theater</v>
      </c>
      <c r="R527" t="str">
        <f t="shared" si="50"/>
        <v>plays</v>
      </c>
      <c r="S527" s="10">
        <f t="shared" si="51"/>
        <v>41850.400937500002</v>
      </c>
      <c r="T527" s="10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10">
        <f t="shared" si="51"/>
        <v>42192.591944444444</v>
      </c>
      <c r="T528" s="10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10">
        <f t="shared" si="51"/>
        <v>42753.205625000002</v>
      </c>
      <c r="T529" s="10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10">
        <f t="shared" si="51"/>
        <v>42155.920219907406</v>
      </c>
      <c r="T530" s="10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10">
        <f t="shared" si="51"/>
        <v>42725.031180555554</v>
      </c>
      <c r="T531" s="10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10">
        <f t="shared" si="51"/>
        <v>42157.591064814813</v>
      </c>
      <c r="T532" s="10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10">
        <f t="shared" si="51"/>
        <v>42676.065150462964</v>
      </c>
      <c r="T533" s="10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10">
        <f t="shared" si="51"/>
        <v>42473.007037037038</v>
      </c>
      <c r="T534" s="10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10">
        <f t="shared" si="51"/>
        <v>42482.43478009259</v>
      </c>
      <c r="T535" s="10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10">
        <f t="shared" si="51"/>
        <v>42270.810995370368</v>
      </c>
      <c r="T536" s="10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10">
        <f t="shared" si="51"/>
        <v>42711.545196759253</v>
      </c>
      <c r="T537" s="10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10">
        <f t="shared" si="51"/>
        <v>42179.344988425932</v>
      </c>
      <c r="T538" s="10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10">
        <f t="shared" si="51"/>
        <v>42282.768414351856</v>
      </c>
      <c r="T539" s="10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10">
        <f t="shared" si="51"/>
        <v>42473.794710648144</v>
      </c>
      <c r="T540" s="10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10">
        <f t="shared" si="51"/>
        <v>42535.049849537041</v>
      </c>
      <c r="T541" s="10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3"/>
        <v>technology</v>
      </c>
      <c r="R542" t="str">
        <f t="shared" si="50"/>
        <v>web</v>
      </c>
      <c r="S542" s="10">
        <f t="shared" si="51"/>
        <v>42009.817199074074</v>
      </c>
      <c r="T542" s="10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3"/>
        <v>technology</v>
      </c>
      <c r="R543" t="str">
        <f t="shared" si="50"/>
        <v>web</v>
      </c>
      <c r="S543" s="10">
        <f t="shared" si="51"/>
        <v>42276.046689814815</v>
      </c>
      <c r="T543" s="10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3"/>
        <v>technology</v>
      </c>
      <c r="R544" t="str">
        <f t="shared" si="50"/>
        <v>web</v>
      </c>
      <c r="S544" s="10">
        <f t="shared" si="51"/>
        <v>42433.737453703703</v>
      </c>
      <c r="T544" s="10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3"/>
        <v>technology</v>
      </c>
      <c r="R545" t="str">
        <f t="shared" si="50"/>
        <v>web</v>
      </c>
      <c r="S545" s="10">
        <f t="shared" si="51"/>
        <v>41914.092152777775</v>
      </c>
      <c r="T545" s="10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3"/>
        <v>technology</v>
      </c>
      <c r="R546" t="str">
        <f t="shared" si="50"/>
        <v>web</v>
      </c>
      <c r="S546" s="10">
        <f t="shared" si="51"/>
        <v>42525.656944444447</v>
      </c>
      <c r="T546" s="10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10">
        <f t="shared" si="51"/>
        <v>42283.592465277776</v>
      </c>
      <c r="T547" s="10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3"/>
        <v>technology</v>
      </c>
      <c r="R548" t="str">
        <f t="shared" si="50"/>
        <v>web</v>
      </c>
      <c r="S548" s="10">
        <f t="shared" si="51"/>
        <v>42249.667997685188</v>
      </c>
      <c r="T548" s="10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3"/>
        <v>technology</v>
      </c>
      <c r="R549" t="str">
        <f t="shared" si="50"/>
        <v>web</v>
      </c>
      <c r="S549" s="10">
        <f t="shared" si="51"/>
        <v>42380.696342592593</v>
      </c>
      <c r="T549" s="10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3"/>
        <v>technology</v>
      </c>
      <c r="R550" t="str">
        <f t="shared" si="50"/>
        <v>web</v>
      </c>
      <c r="S550" s="10">
        <f t="shared" si="51"/>
        <v>42276.903333333335</v>
      </c>
      <c r="T550" s="10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3"/>
        <v>technology</v>
      </c>
      <c r="R551" t="str">
        <f t="shared" si="50"/>
        <v>web</v>
      </c>
      <c r="S551" s="10">
        <f t="shared" si="51"/>
        <v>42163.636828703704</v>
      </c>
      <c r="T551" s="10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3"/>
        <v>technology</v>
      </c>
      <c r="R552" t="str">
        <f t="shared" si="50"/>
        <v>web</v>
      </c>
      <c r="S552" s="10">
        <f t="shared" si="51"/>
        <v>42753.678761574076</v>
      </c>
      <c r="T552" s="10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10">
        <f t="shared" si="51"/>
        <v>42173.275740740741</v>
      </c>
      <c r="T553" s="10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3"/>
        <v>technology</v>
      </c>
      <c r="R554" t="str">
        <f t="shared" si="50"/>
        <v>web</v>
      </c>
      <c r="S554" s="10">
        <f t="shared" si="51"/>
        <v>42318.616851851853</v>
      </c>
      <c r="T554" s="10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3"/>
        <v>technology</v>
      </c>
      <c r="R555" t="str">
        <f t="shared" si="50"/>
        <v>web</v>
      </c>
      <c r="S555" s="10">
        <f t="shared" si="51"/>
        <v>41927.71980324074</v>
      </c>
      <c r="T555" s="10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10">
        <f t="shared" si="51"/>
        <v>41901.684861111113</v>
      </c>
      <c r="T556" s="10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3"/>
        <v>technology</v>
      </c>
      <c r="R557" t="str">
        <f t="shared" si="50"/>
        <v>web</v>
      </c>
      <c r="S557" s="10">
        <f t="shared" si="51"/>
        <v>42503.353506944448</v>
      </c>
      <c r="T557" s="10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3"/>
        <v>technology</v>
      </c>
      <c r="R558" t="str">
        <f t="shared" si="50"/>
        <v>web</v>
      </c>
      <c r="S558" s="10">
        <f t="shared" si="51"/>
        <v>42345.860150462962</v>
      </c>
      <c r="T558" s="10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3"/>
        <v>technology</v>
      </c>
      <c r="R559" t="str">
        <f t="shared" si="50"/>
        <v>web</v>
      </c>
      <c r="S559" s="10">
        <f t="shared" si="51"/>
        <v>42676.942164351851</v>
      </c>
      <c r="T559" s="10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3"/>
        <v>technology</v>
      </c>
      <c r="R560" t="str">
        <f t="shared" si="50"/>
        <v>web</v>
      </c>
      <c r="S560" s="10">
        <f t="shared" si="51"/>
        <v>42057.883159722223</v>
      </c>
      <c r="T560" s="10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3"/>
        <v>technology</v>
      </c>
      <c r="R561" t="str">
        <f t="shared" si="50"/>
        <v>web</v>
      </c>
      <c r="S561" s="10">
        <f t="shared" si="51"/>
        <v>42321.283101851848</v>
      </c>
      <c r="T561" s="10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3"/>
        <v>technology</v>
      </c>
      <c r="R562" t="str">
        <f t="shared" si="50"/>
        <v>web</v>
      </c>
      <c r="S562" s="10">
        <f t="shared" si="51"/>
        <v>41960.771354166667</v>
      </c>
      <c r="T562" s="10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3"/>
        <v>technology</v>
      </c>
      <c r="R563" t="str">
        <f t="shared" si="50"/>
        <v>web</v>
      </c>
      <c r="S563" s="10">
        <f t="shared" si="51"/>
        <v>42268.658715277779</v>
      </c>
      <c r="T563" s="10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3"/>
        <v>technology</v>
      </c>
      <c r="R564" t="str">
        <f t="shared" si="50"/>
        <v>web</v>
      </c>
      <c r="S564" s="10">
        <f t="shared" si="51"/>
        <v>42692.389062500006</v>
      </c>
      <c r="T564" s="10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3"/>
        <v>technology</v>
      </c>
      <c r="R565" t="str">
        <f t="shared" si="50"/>
        <v>web</v>
      </c>
      <c r="S565" s="10">
        <f t="shared" si="51"/>
        <v>42022.069988425923</v>
      </c>
      <c r="T565" s="10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3"/>
        <v>technology</v>
      </c>
      <c r="R566" t="str">
        <f t="shared" si="50"/>
        <v>web</v>
      </c>
      <c r="S566" s="10">
        <f t="shared" si="51"/>
        <v>42411.942997685182</v>
      </c>
      <c r="T566" s="10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3"/>
        <v>technology</v>
      </c>
      <c r="R567" t="str">
        <f t="shared" si="50"/>
        <v>web</v>
      </c>
      <c r="S567" s="10">
        <f t="shared" si="51"/>
        <v>42165.785289351858</v>
      </c>
      <c r="T567" s="10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3"/>
        <v>technology</v>
      </c>
      <c r="R568" t="str">
        <f t="shared" si="50"/>
        <v>web</v>
      </c>
      <c r="S568" s="10">
        <f t="shared" si="51"/>
        <v>42535.68440972222</v>
      </c>
      <c r="T568" s="10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3"/>
        <v>technology</v>
      </c>
      <c r="R569" t="str">
        <f t="shared" si="50"/>
        <v>web</v>
      </c>
      <c r="S569" s="10">
        <f t="shared" si="51"/>
        <v>41975.842523148152</v>
      </c>
      <c r="T569" s="10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3"/>
        <v>technology</v>
      </c>
      <c r="R570" t="str">
        <f t="shared" si="50"/>
        <v>web</v>
      </c>
      <c r="S570" s="10">
        <f t="shared" si="51"/>
        <v>42348.9215625</v>
      </c>
      <c r="T570" s="10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3"/>
        <v>technology</v>
      </c>
      <c r="R571" t="str">
        <f t="shared" si="50"/>
        <v>web</v>
      </c>
      <c r="S571" s="10">
        <f t="shared" si="51"/>
        <v>42340.847361111111</v>
      </c>
      <c r="T571" s="10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3"/>
        <v>technology</v>
      </c>
      <c r="R572" t="str">
        <f t="shared" si="50"/>
        <v>web</v>
      </c>
      <c r="S572" s="10">
        <f t="shared" si="51"/>
        <v>42388.798252314817</v>
      </c>
      <c r="T572" s="10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3"/>
        <v>technology</v>
      </c>
      <c r="R573" t="str">
        <f t="shared" si="50"/>
        <v>web</v>
      </c>
      <c r="S573" s="10">
        <f t="shared" si="51"/>
        <v>42192.816238425927</v>
      </c>
      <c r="T573" s="10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3"/>
        <v>technology</v>
      </c>
      <c r="R574" t="str">
        <f t="shared" si="50"/>
        <v>web</v>
      </c>
      <c r="S574" s="10">
        <f t="shared" si="51"/>
        <v>42282.71629629629</v>
      </c>
      <c r="T574" s="10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10">
        <f t="shared" si="51"/>
        <v>41963.050127314811</v>
      </c>
      <c r="T575" s="10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3"/>
        <v>technology</v>
      </c>
      <c r="R576" t="str">
        <f t="shared" si="50"/>
        <v>web</v>
      </c>
      <c r="S576" s="10">
        <f t="shared" si="51"/>
        <v>42632.443368055552</v>
      </c>
      <c r="T576" s="10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3"/>
        <v>technology</v>
      </c>
      <c r="R577" t="str">
        <f t="shared" si="50"/>
        <v>web</v>
      </c>
      <c r="S577" s="10">
        <f t="shared" si="51"/>
        <v>42138.692627314813</v>
      </c>
      <c r="T577" s="10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si="49"/>
        <v>1</v>
      </c>
      <c r="Q578" t="str">
        <f t="shared" si="53"/>
        <v>technology</v>
      </c>
      <c r="R578" t="str">
        <f t="shared" si="50"/>
        <v>web</v>
      </c>
      <c r="S578" s="10">
        <f t="shared" si="51"/>
        <v>42031.471666666665</v>
      </c>
      <c r="T578" s="10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E579/L579</f>
        <v>10</v>
      </c>
      <c r="Q579" t="str">
        <f t="shared" si="53"/>
        <v>technology</v>
      </c>
      <c r="R579" t="str">
        <f t="shared" ref="R579:R642" si="56">RIGHT(N579,LEN(N579)-FIND("/",N579))</f>
        <v>web</v>
      </c>
      <c r="S579" s="10">
        <f t="shared" ref="S579:S642" si="57">(((J579/60)/60)/24)+DATE(1970,1,1)</f>
        <v>42450.589143518519</v>
      </c>
      <c r="T579" s="10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ref="Q580:Q643" si="59">LEFT(N580,FIND("/",N580)-1)</f>
        <v>technology</v>
      </c>
      <c r="R580" t="str">
        <f t="shared" si="56"/>
        <v>web</v>
      </c>
      <c r="S580" s="10">
        <f t="shared" si="57"/>
        <v>42230.578622685185</v>
      </c>
      <c r="T580" s="10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9"/>
        <v>technology</v>
      </c>
      <c r="R581" t="str">
        <f t="shared" si="56"/>
        <v>web</v>
      </c>
      <c r="S581" s="10">
        <f t="shared" si="57"/>
        <v>41968.852118055554</v>
      </c>
      <c r="T581" s="10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9"/>
        <v>technology</v>
      </c>
      <c r="R582" t="str">
        <f t="shared" si="56"/>
        <v>web</v>
      </c>
      <c r="S582" s="10">
        <f t="shared" si="57"/>
        <v>42605.908182870371</v>
      </c>
      <c r="T582" s="10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9"/>
        <v>technology</v>
      </c>
      <c r="R583" t="str">
        <f t="shared" si="56"/>
        <v>web</v>
      </c>
      <c r="S583" s="10">
        <f t="shared" si="57"/>
        <v>42188.012777777782</v>
      </c>
      <c r="T583" s="10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9"/>
        <v>technology</v>
      </c>
      <c r="R584" t="str">
        <f t="shared" si="56"/>
        <v>web</v>
      </c>
      <c r="S584" s="10">
        <f t="shared" si="57"/>
        <v>42055.739803240736</v>
      </c>
      <c r="T584" s="10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9"/>
        <v>technology</v>
      </c>
      <c r="R585" t="str">
        <f t="shared" si="56"/>
        <v>web</v>
      </c>
      <c r="S585" s="10">
        <f t="shared" si="57"/>
        <v>42052.93850694444</v>
      </c>
      <c r="T585" s="10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9"/>
        <v>technology</v>
      </c>
      <c r="R586" t="str">
        <f t="shared" si="56"/>
        <v>web</v>
      </c>
      <c r="S586" s="10">
        <f t="shared" si="57"/>
        <v>42049.716620370367</v>
      </c>
      <c r="T586" s="10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9"/>
        <v>technology</v>
      </c>
      <c r="R587" t="str">
        <f t="shared" si="56"/>
        <v>web</v>
      </c>
      <c r="S587" s="10">
        <f t="shared" si="57"/>
        <v>42283.3909375</v>
      </c>
      <c r="T587" s="10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9"/>
        <v>technology</v>
      </c>
      <c r="R588" t="str">
        <f t="shared" si="56"/>
        <v>web</v>
      </c>
      <c r="S588" s="10">
        <f t="shared" si="57"/>
        <v>42020.854247685187</v>
      </c>
      <c r="T588" s="10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10">
        <f t="shared" si="57"/>
        <v>42080.757326388892</v>
      </c>
      <c r="T589" s="10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9"/>
        <v>technology</v>
      </c>
      <c r="R590" t="str">
        <f t="shared" si="56"/>
        <v>web</v>
      </c>
      <c r="S590" s="10">
        <f t="shared" si="57"/>
        <v>42631.769513888896</v>
      </c>
      <c r="T590" s="10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9"/>
        <v>technology</v>
      </c>
      <c r="R591" t="str">
        <f t="shared" si="56"/>
        <v>web</v>
      </c>
      <c r="S591" s="10">
        <f t="shared" si="57"/>
        <v>42178.614571759259</v>
      </c>
      <c r="T591" s="10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10">
        <f t="shared" si="57"/>
        <v>42377.554756944446</v>
      </c>
      <c r="T592" s="10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9"/>
        <v>technology</v>
      </c>
      <c r="R593" t="str">
        <f t="shared" si="56"/>
        <v>web</v>
      </c>
      <c r="S593" s="10">
        <f t="shared" si="57"/>
        <v>42177.543171296296</v>
      </c>
      <c r="T593" s="10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9"/>
        <v>technology</v>
      </c>
      <c r="R594" t="str">
        <f t="shared" si="56"/>
        <v>web</v>
      </c>
      <c r="S594" s="10">
        <f t="shared" si="57"/>
        <v>41946.232175925928</v>
      </c>
      <c r="T594" s="10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10">
        <f t="shared" si="57"/>
        <v>42070.677604166667</v>
      </c>
      <c r="T595" s="10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9"/>
        <v>technology</v>
      </c>
      <c r="R596" t="str">
        <f t="shared" si="56"/>
        <v>web</v>
      </c>
      <c r="S596" s="10">
        <f t="shared" si="57"/>
        <v>42446.780162037037</v>
      </c>
      <c r="T596" s="10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9"/>
        <v>technology</v>
      </c>
      <c r="R597" t="str">
        <f t="shared" si="56"/>
        <v>web</v>
      </c>
      <c r="S597" s="10">
        <f t="shared" si="57"/>
        <v>42083.069884259254</v>
      </c>
      <c r="T597" s="10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9"/>
        <v>technology</v>
      </c>
      <c r="R598" t="str">
        <f t="shared" si="56"/>
        <v>web</v>
      </c>
      <c r="S598" s="10">
        <f t="shared" si="57"/>
        <v>42646.896898148145</v>
      </c>
      <c r="T598" s="10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9"/>
        <v>technology</v>
      </c>
      <c r="R599" t="str">
        <f t="shared" si="56"/>
        <v>web</v>
      </c>
      <c r="S599" s="10">
        <f t="shared" si="57"/>
        <v>42545.705266203702</v>
      </c>
      <c r="T599" s="10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10">
        <f t="shared" si="57"/>
        <v>41948.00209490741</v>
      </c>
      <c r="T600" s="10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9"/>
        <v>technology</v>
      </c>
      <c r="R601" t="str">
        <f t="shared" si="56"/>
        <v>web</v>
      </c>
      <c r="S601" s="10">
        <f t="shared" si="57"/>
        <v>42047.812523148154</v>
      </c>
      <c r="T601" s="10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9"/>
        <v>technology</v>
      </c>
      <c r="R602" t="str">
        <f t="shared" si="56"/>
        <v>web</v>
      </c>
      <c r="S602" s="10">
        <f t="shared" si="57"/>
        <v>42073.798171296294</v>
      </c>
      <c r="T602" s="10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10">
        <f t="shared" si="57"/>
        <v>41969.858090277776</v>
      </c>
      <c r="T603" s="10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9"/>
        <v>technology</v>
      </c>
      <c r="R604" t="str">
        <f t="shared" si="56"/>
        <v>web</v>
      </c>
      <c r="S604" s="10">
        <f t="shared" si="57"/>
        <v>42143.79415509259</v>
      </c>
      <c r="T604" s="10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10">
        <f t="shared" si="57"/>
        <v>41835.639155092591</v>
      </c>
      <c r="T605" s="10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9"/>
        <v>technology</v>
      </c>
      <c r="R606" t="str">
        <f t="shared" si="56"/>
        <v>web</v>
      </c>
      <c r="S606" s="10">
        <f t="shared" si="57"/>
        <v>41849.035370370373</v>
      </c>
      <c r="T606" s="10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9"/>
        <v>technology</v>
      </c>
      <c r="R607" t="str">
        <f t="shared" si="56"/>
        <v>web</v>
      </c>
      <c r="S607" s="10">
        <f t="shared" si="57"/>
        <v>42194.357731481476</v>
      </c>
      <c r="T607" s="10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9"/>
        <v>technology</v>
      </c>
      <c r="R608" t="str">
        <f t="shared" si="56"/>
        <v>web</v>
      </c>
      <c r="S608" s="10">
        <f t="shared" si="57"/>
        <v>42102.650567129633</v>
      </c>
      <c r="T608" s="10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9"/>
        <v>technology</v>
      </c>
      <c r="R609" t="str">
        <f t="shared" si="56"/>
        <v>web</v>
      </c>
      <c r="S609" s="10">
        <f t="shared" si="57"/>
        <v>42300.825648148151</v>
      </c>
      <c r="T609" s="10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9"/>
        <v>technology</v>
      </c>
      <c r="R610" t="str">
        <f t="shared" si="56"/>
        <v>web</v>
      </c>
      <c r="S610" s="10">
        <f t="shared" si="57"/>
        <v>42140.921064814815</v>
      </c>
      <c r="T610" s="10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9"/>
        <v>technology</v>
      </c>
      <c r="R611" t="str">
        <f t="shared" si="56"/>
        <v>web</v>
      </c>
      <c r="S611" s="10">
        <f t="shared" si="57"/>
        <v>42307.034074074079</v>
      </c>
      <c r="T611" s="10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9"/>
        <v>technology</v>
      </c>
      <c r="R612" t="str">
        <f t="shared" si="56"/>
        <v>web</v>
      </c>
      <c r="S612" s="10">
        <f t="shared" si="57"/>
        <v>42086.83085648148</v>
      </c>
      <c r="T612" s="10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9"/>
        <v>technology</v>
      </c>
      <c r="R613" t="str">
        <f t="shared" si="56"/>
        <v>web</v>
      </c>
      <c r="S613" s="10">
        <f t="shared" si="57"/>
        <v>42328.560613425929</v>
      </c>
      <c r="T613" s="10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9"/>
        <v>technology</v>
      </c>
      <c r="R614" t="str">
        <f t="shared" si="56"/>
        <v>web</v>
      </c>
      <c r="S614" s="10">
        <f t="shared" si="57"/>
        <v>42585.031782407401</v>
      </c>
      <c r="T614" s="10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10">
        <f t="shared" si="57"/>
        <v>42247.496759259258</v>
      </c>
      <c r="T615" s="10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9"/>
        <v>technology</v>
      </c>
      <c r="R616" t="str">
        <f t="shared" si="56"/>
        <v>web</v>
      </c>
      <c r="S616" s="10">
        <f t="shared" si="57"/>
        <v>42515.061805555553</v>
      </c>
      <c r="T616" s="10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9"/>
        <v>technology</v>
      </c>
      <c r="R617" t="str">
        <f t="shared" si="56"/>
        <v>web</v>
      </c>
      <c r="S617" s="10">
        <f t="shared" si="57"/>
        <v>42242.122210648144</v>
      </c>
      <c r="T617" s="10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9"/>
        <v>technology</v>
      </c>
      <c r="R618" t="str">
        <f t="shared" si="56"/>
        <v>web</v>
      </c>
      <c r="S618" s="10">
        <f t="shared" si="57"/>
        <v>42761.376238425932</v>
      </c>
      <c r="T618" s="10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9"/>
        <v>technology</v>
      </c>
      <c r="R619" t="str">
        <f t="shared" si="56"/>
        <v>web</v>
      </c>
      <c r="S619" s="10">
        <f t="shared" si="57"/>
        <v>42087.343090277776</v>
      </c>
      <c r="T619" s="10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9"/>
        <v>technology</v>
      </c>
      <c r="R620" t="str">
        <f t="shared" si="56"/>
        <v>web</v>
      </c>
      <c r="S620" s="10">
        <f t="shared" si="57"/>
        <v>42317.810219907406</v>
      </c>
      <c r="T620" s="10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9"/>
        <v>technology</v>
      </c>
      <c r="R621" t="str">
        <f t="shared" si="56"/>
        <v>web</v>
      </c>
      <c r="S621" s="10">
        <f t="shared" si="57"/>
        <v>41908.650347222225</v>
      </c>
      <c r="T621" s="10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9"/>
        <v>technology</v>
      </c>
      <c r="R622" t="str">
        <f t="shared" si="56"/>
        <v>web</v>
      </c>
      <c r="S622" s="10">
        <f t="shared" si="57"/>
        <v>41831.716874999998</v>
      </c>
      <c r="T622" s="10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9"/>
        <v>technology</v>
      </c>
      <c r="R623" t="str">
        <f t="shared" si="56"/>
        <v>web</v>
      </c>
      <c r="S623" s="10">
        <f t="shared" si="57"/>
        <v>42528.987696759257</v>
      </c>
      <c r="T623" s="10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10">
        <f t="shared" si="57"/>
        <v>42532.774745370371</v>
      </c>
      <c r="T624" s="10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9"/>
        <v>technology</v>
      </c>
      <c r="R625" t="str">
        <f t="shared" si="56"/>
        <v>web</v>
      </c>
      <c r="S625" s="10">
        <f t="shared" si="57"/>
        <v>42122.009224537032</v>
      </c>
      <c r="T625" s="10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9"/>
        <v>technology</v>
      </c>
      <c r="R626" t="str">
        <f t="shared" si="56"/>
        <v>web</v>
      </c>
      <c r="S626" s="10">
        <f t="shared" si="57"/>
        <v>42108.988900462966</v>
      </c>
      <c r="T626" s="10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9"/>
        <v>technology</v>
      </c>
      <c r="R627" t="str">
        <f t="shared" si="56"/>
        <v>web</v>
      </c>
      <c r="S627" s="10">
        <f t="shared" si="57"/>
        <v>42790.895567129628</v>
      </c>
      <c r="T627" s="10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10">
        <f t="shared" si="57"/>
        <v>42198.559479166666</v>
      </c>
      <c r="T628" s="10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9"/>
        <v>technology</v>
      </c>
      <c r="R629" t="str">
        <f t="shared" si="56"/>
        <v>web</v>
      </c>
      <c r="S629" s="10">
        <f t="shared" si="57"/>
        <v>42384.306840277779</v>
      </c>
      <c r="T629" s="10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9"/>
        <v>technology</v>
      </c>
      <c r="R630" t="str">
        <f t="shared" si="56"/>
        <v>web</v>
      </c>
      <c r="S630" s="10">
        <f t="shared" si="57"/>
        <v>41803.692789351851</v>
      </c>
      <c r="T630" s="10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10">
        <f t="shared" si="57"/>
        <v>42474.637824074074</v>
      </c>
      <c r="T631" s="10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9"/>
        <v>technology</v>
      </c>
      <c r="R632" t="str">
        <f t="shared" si="56"/>
        <v>web</v>
      </c>
      <c r="S632" s="10">
        <f t="shared" si="57"/>
        <v>42223.619456018518</v>
      </c>
      <c r="T632" s="10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10">
        <f t="shared" si="57"/>
        <v>42489.772326388891</v>
      </c>
      <c r="T633" s="10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9"/>
        <v>technology</v>
      </c>
      <c r="R634" t="str">
        <f t="shared" si="56"/>
        <v>web</v>
      </c>
      <c r="S634" s="10">
        <f t="shared" si="57"/>
        <v>42303.659317129626</v>
      </c>
      <c r="T634" s="10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9"/>
        <v>technology</v>
      </c>
      <c r="R635" t="str">
        <f t="shared" si="56"/>
        <v>web</v>
      </c>
      <c r="S635" s="10">
        <f t="shared" si="57"/>
        <v>42507.29932870371</v>
      </c>
      <c r="T635" s="10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9"/>
        <v>technology</v>
      </c>
      <c r="R636" t="str">
        <f t="shared" si="56"/>
        <v>web</v>
      </c>
      <c r="S636" s="10">
        <f t="shared" si="57"/>
        <v>42031.928576388891</v>
      </c>
      <c r="T636" s="10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9"/>
        <v>technology</v>
      </c>
      <c r="R637" t="str">
        <f t="shared" si="56"/>
        <v>web</v>
      </c>
      <c r="S637" s="10">
        <f t="shared" si="57"/>
        <v>42076.092152777783</v>
      </c>
      <c r="T637" s="10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9"/>
        <v>technology</v>
      </c>
      <c r="R638" t="str">
        <f t="shared" si="56"/>
        <v>web</v>
      </c>
      <c r="S638" s="10">
        <f t="shared" si="57"/>
        <v>42131.455439814818</v>
      </c>
      <c r="T638" s="10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9"/>
        <v>technology</v>
      </c>
      <c r="R639" t="str">
        <f t="shared" si="56"/>
        <v>web</v>
      </c>
      <c r="S639" s="10">
        <f t="shared" si="57"/>
        <v>42762.962013888886</v>
      </c>
      <c r="T639" s="10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9"/>
        <v>technology</v>
      </c>
      <c r="R640" t="str">
        <f t="shared" si="56"/>
        <v>web</v>
      </c>
      <c r="S640" s="10">
        <f t="shared" si="57"/>
        <v>42759.593310185184</v>
      </c>
      <c r="T640" s="10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9"/>
        <v>technology</v>
      </c>
      <c r="R641" t="str">
        <f t="shared" si="56"/>
        <v>web</v>
      </c>
      <c r="S641" s="10">
        <f t="shared" si="57"/>
        <v>41865.583275462966</v>
      </c>
      <c r="T641" s="10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si="55"/>
        <v>50.5</v>
      </c>
      <c r="Q642" t="str">
        <f t="shared" si="59"/>
        <v>technology</v>
      </c>
      <c r="R642" t="str">
        <f t="shared" si="56"/>
        <v>wearables</v>
      </c>
      <c r="S642" s="10">
        <f t="shared" si="57"/>
        <v>42683.420312500006</v>
      </c>
      <c r="T642" s="10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E643/L643</f>
        <v>151.31746031746033</v>
      </c>
      <c r="Q643" t="str">
        <f t="shared" si="59"/>
        <v>technology</v>
      </c>
      <c r="R643" t="str">
        <f t="shared" ref="R643:R706" si="62">RIGHT(N643,LEN(N643)-FIND("/",N643))</f>
        <v>wearables</v>
      </c>
      <c r="S643" s="10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ref="Q644:Q707" si="65">LEFT(N644,FIND("/",N644)-1)</f>
        <v>technology</v>
      </c>
      <c r="R644" t="str">
        <f t="shared" si="62"/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5"/>
        <v>technology</v>
      </c>
      <c r="R650" t="str">
        <f t="shared" si="62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10">
        <f t="shared" si="63"/>
        <v>42417.804618055554</v>
      </c>
      <c r="T658" s="10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10">
        <f t="shared" si="63"/>
        <v>42179.160752314812</v>
      </c>
      <c r="T660" s="10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10">
        <f t="shared" si="63"/>
        <v>41922.741655092592</v>
      </c>
      <c r="T662" s="10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5"/>
        <v>technology</v>
      </c>
      <c r="R664" t="str">
        <f t="shared" si="62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5"/>
        <v>technology</v>
      </c>
      <c r="R665" t="str">
        <f t="shared" si="62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5"/>
        <v>technology</v>
      </c>
      <c r="R668" t="str">
        <f t="shared" si="62"/>
        <v>wearables</v>
      </c>
      <c r="S668" s="10">
        <f t="shared" si="63"/>
        <v>41838.832152777781</v>
      </c>
      <c r="T668" s="10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5"/>
        <v>technology</v>
      </c>
      <c r="R670" t="str">
        <f t="shared" si="62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5"/>
        <v>technology</v>
      </c>
      <c r="R676" t="str">
        <f t="shared" si="62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10">
        <f t="shared" si="63"/>
        <v>42012.768298611118</v>
      </c>
      <c r="T678" s="10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5"/>
        <v>technology</v>
      </c>
      <c r="R683" t="str">
        <f t="shared" si="62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5"/>
        <v>technology</v>
      </c>
      <c r="R684" t="str">
        <f t="shared" si="62"/>
        <v>wearables</v>
      </c>
      <c r="S684" s="10">
        <f t="shared" si="63"/>
        <v>42778.765300925923</v>
      </c>
      <c r="T684" s="10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5"/>
        <v>technology</v>
      </c>
      <c r="R687" t="str">
        <f t="shared" si="62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5"/>
        <v>technology</v>
      </c>
      <c r="R688" t="str">
        <f t="shared" si="62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5"/>
        <v>technology</v>
      </c>
      <c r="R690" t="str">
        <f t="shared" si="62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5"/>
        <v>technology</v>
      </c>
      <c r="R693" t="str">
        <f t="shared" si="62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5"/>
        <v>technology</v>
      </c>
      <c r="R698" t="str">
        <f t="shared" si="62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10">
        <f t="shared" si="63"/>
        <v>41866.931076388886</v>
      </c>
      <c r="T700" s="10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5"/>
        <v>technology</v>
      </c>
      <c r="R702" t="str">
        <f t="shared" si="62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10">
        <f t="shared" si="63"/>
        <v>42668.726701388892</v>
      </c>
      <c r="T704" s="10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10">
        <f t="shared" si="63"/>
        <v>42726.192916666667</v>
      </c>
      <c r="T706" s="10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E707/L707</f>
        <v>195.4</v>
      </c>
      <c r="Q707" t="str">
        <f t="shared" si="65"/>
        <v>technology</v>
      </c>
      <c r="R707" t="str">
        <f t="shared" ref="R707:R770" si="68">RIGHT(N707,LEN(N707)-FIND("/",N707))</f>
        <v>wearables</v>
      </c>
      <c r="S707" s="10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ref="Q708:Q771" si="71">LEFT(N708,FIND("/",N708)-1)</f>
        <v>technology</v>
      </c>
      <c r="R708" t="str">
        <f t="shared" si="68"/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71"/>
        <v>technology</v>
      </c>
      <c r="R711" t="str">
        <f t="shared" si="68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71"/>
        <v>technology</v>
      </c>
      <c r="R712" t="str">
        <f t="shared" si="68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71"/>
        <v>technology</v>
      </c>
      <c r="R714" t="str">
        <f t="shared" si="68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71"/>
        <v>technology</v>
      </c>
      <c r="R715" t="str">
        <f t="shared" si="68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10">
        <f t="shared" si="69"/>
        <v>41940.658645833333</v>
      </c>
      <c r="T718" s="10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71"/>
        <v>technology</v>
      </c>
      <c r="R719" t="str">
        <f t="shared" si="68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71"/>
        <v>technology</v>
      </c>
      <c r="R720" t="str">
        <f t="shared" si="68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71"/>
        <v>publishing</v>
      </c>
      <c r="R762" t="str">
        <f t="shared" si="68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71"/>
        <v>publishing</v>
      </c>
      <c r="R764" t="str">
        <f t="shared" si="68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71"/>
        <v>publishing</v>
      </c>
      <c r="R765" t="str">
        <f t="shared" si="68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71"/>
        <v>publishing</v>
      </c>
      <c r="R766" t="str">
        <f t="shared" si="68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71"/>
        <v>publishing</v>
      </c>
      <c r="R768" t="str">
        <f t="shared" si="68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71"/>
        <v>publishing</v>
      </c>
      <c r="R769" t="str">
        <f t="shared" si="68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si="67"/>
        <v>#DIV/0!</v>
      </c>
      <c r="Q770" t="str">
        <f t="shared" si="71"/>
        <v>publishing</v>
      </c>
      <c r="R770" t="str">
        <f t="shared" si="68"/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E771/L771</f>
        <v>31.846153846153847</v>
      </c>
      <c r="Q771" t="str">
        <f t="shared" si="71"/>
        <v>publishing</v>
      </c>
      <c r="R771" t="str">
        <f t="shared" ref="R771:R834" si="74">RIGHT(N771,LEN(N771)-FIND("/",N771))</f>
        <v>fiction</v>
      </c>
      <c r="S771" s="10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ref="Q772:Q835" si="77">LEFT(N772,FIND("/",N772)-1)</f>
        <v>publishing</v>
      </c>
      <c r="R772" t="str">
        <f t="shared" si="74"/>
        <v>fiction</v>
      </c>
      <c r="S772" s="10">
        <f t="shared" si="75"/>
        <v>41289.999641203707</v>
      </c>
      <c r="T772" s="10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7"/>
        <v>publishing</v>
      </c>
      <c r="R773" t="str">
        <f t="shared" si="74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7"/>
        <v>publishing</v>
      </c>
      <c r="R774" t="str">
        <f t="shared" si="74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7"/>
        <v>publishing</v>
      </c>
      <c r="R775" t="str">
        <f t="shared" si="74"/>
        <v>fiction</v>
      </c>
      <c r="S775" s="10">
        <f t="shared" si="75"/>
        <v>42100.735937499994</v>
      </c>
      <c r="T775" s="10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7"/>
        <v>publishing</v>
      </c>
      <c r="R776" t="str">
        <f t="shared" si="74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7"/>
        <v>publishing</v>
      </c>
      <c r="R777" t="str">
        <f t="shared" si="74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7"/>
        <v>publishing</v>
      </c>
      <c r="R779" t="str">
        <f t="shared" si="74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7"/>
        <v>publishing</v>
      </c>
      <c r="R780" t="str">
        <f t="shared" si="74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10">
        <f t="shared" si="75"/>
        <v>41403.000856481485</v>
      </c>
      <c r="T783" s="10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7"/>
        <v>music</v>
      </c>
      <c r="R784" t="str">
        <f t="shared" si="74"/>
        <v>rock</v>
      </c>
      <c r="S784" s="10">
        <f t="shared" si="75"/>
        <v>41116.758125</v>
      </c>
      <c r="T784" s="10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7"/>
        <v>music</v>
      </c>
      <c r="R786" t="str">
        <f t="shared" si="74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10">
        <f t="shared" si="75"/>
        <v>41303.593923611108</v>
      </c>
      <c r="T787" s="10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10">
        <f t="shared" si="75"/>
        <v>40983.055949074071</v>
      </c>
      <c r="T788" s="10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10">
        <f t="shared" si="75"/>
        <v>41277.186111111114</v>
      </c>
      <c r="T791" s="10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7"/>
        <v>music</v>
      </c>
      <c r="R793" t="str">
        <f t="shared" si="74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10">
        <f t="shared" si="75"/>
        <v>41555.873645833337</v>
      </c>
      <c r="T794" s="10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7"/>
        <v>music</v>
      </c>
      <c r="R802" t="str">
        <f t="shared" si="74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10">
        <f t="shared" si="75"/>
        <v>41123.022268518522</v>
      </c>
      <c r="T804" s="10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10">
        <f t="shared" si="75"/>
        <v>40730.105625000004</v>
      </c>
      <c r="T806" s="10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7"/>
        <v>music</v>
      </c>
      <c r="R818" t="str">
        <f t="shared" si="74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10">
        <f t="shared" si="75"/>
        <v>41073.050717592596</v>
      </c>
      <c r="T830" s="10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7"/>
        <v>music</v>
      </c>
      <c r="R831" t="str">
        <f t="shared" si="74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7"/>
        <v>music</v>
      </c>
      <c r="R832" t="str">
        <f t="shared" si="74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7"/>
        <v>music</v>
      </c>
      <c r="R833" t="str">
        <f t="shared" si="74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10">
        <f t="shared" si="75"/>
        <v>40869.675173611111</v>
      </c>
      <c r="T834" s="10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E835/L835</f>
        <v>148.78048780487805</v>
      </c>
      <c r="Q835" t="str">
        <f t="shared" si="77"/>
        <v>music</v>
      </c>
      <c r="R835" t="str">
        <f t="shared" ref="R835:R898" si="80">RIGHT(N835,LEN(N835)-FIND("/",N835))</f>
        <v>rock</v>
      </c>
      <c r="S835" s="10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ref="Q836:Q899" si="83">LEFT(N836,FIND("/",N836)-1)</f>
        <v>music</v>
      </c>
      <c r="R836" t="str">
        <f t="shared" si="80"/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3"/>
        <v>music</v>
      </c>
      <c r="R837" t="str">
        <f t="shared" si="80"/>
        <v>rock</v>
      </c>
      <c r="S837" s="10">
        <f t="shared" si="81"/>
        <v>41005.45784722222</v>
      </c>
      <c r="T837" s="10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10">
        <f t="shared" si="81"/>
        <v>41923.838692129626</v>
      </c>
      <c r="T843" s="10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10">
        <f t="shared" si="81"/>
        <v>41526.592395833337</v>
      </c>
      <c r="T844" s="10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3"/>
        <v>music</v>
      </c>
      <c r="R849" t="str">
        <f t="shared" si="80"/>
        <v>metal</v>
      </c>
      <c r="S849" s="10">
        <f t="shared" si="81"/>
        <v>42165.79833333334</v>
      </c>
      <c r="T849" s="10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3"/>
        <v>music</v>
      </c>
      <c r="R850" t="str">
        <f t="shared" si="80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10">
        <f t="shared" si="81"/>
        <v>42656.805497685185</v>
      </c>
      <c r="T854" s="10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3"/>
        <v>music</v>
      </c>
      <c r="R855" t="str">
        <f t="shared" si="80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10">
        <f t="shared" si="81"/>
        <v>42545.125196759262</v>
      </c>
      <c r="T857" s="10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3"/>
        <v>music</v>
      </c>
      <c r="R859" t="str">
        <f t="shared" si="80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10">
        <f t="shared" si="81"/>
        <v>42128.820231481484</v>
      </c>
      <c r="T861" s="10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3"/>
        <v>music</v>
      </c>
      <c r="R863" t="str">
        <f t="shared" si="80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3"/>
        <v>music</v>
      </c>
      <c r="R864" t="str">
        <f t="shared" si="80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3"/>
        <v>music</v>
      </c>
      <c r="R865" t="str">
        <f t="shared" si="80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3"/>
        <v>music</v>
      </c>
      <c r="R867" t="str">
        <f t="shared" si="80"/>
        <v>jazz</v>
      </c>
      <c r="S867" s="10">
        <f t="shared" si="81"/>
        <v>41230.77311342593</v>
      </c>
      <c r="T867" s="10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3"/>
        <v>music</v>
      </c>
      <c r="R870" t="str">
        <f t="shared" si="80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10">
        <f t="shared" si="81"/>
        <v>41342.845567129632</v>
      </c>
      <c r="T871" s="10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3"/>
        <v>music</v>
      </c>
      <c r="R872" t="str">
        <f t="shared" si="80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10">
        <f t="shared" si="81"/>
        <v>41577.561284722222</v>
      </c>
      <c r="T873" s="10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3"/>
        <v>music</v>
      </c>
      <c r="R874" t="str">
        <f t="shared" si="80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3"/>
        <v>music</v>
      </c>
      <c r="R875" t="str">
        <f t="shared" si="80"/>
        <v>jazz</v>
      </c>
      <c r="S875" s="10">
        <f t="shared" si="81"/>
        <v>41184.167129629634</v>
      </c>
      <c r="T875" s="10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3"/>
        <v>music</v>
      </c>
      <c r="R877" t="str">
        <f t="shared" si="80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10">
        <f t="shared" si="81"/>
        <v>41597.788888888892</v>
      </c>
      <c r="T879" s="10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3"/>
        <v>music</v>
      </c>
      <c r="R880" t="str">
        <f t="shared" si="80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3"/>
        <v>music</v>
      </c>
      <c r="R882" t="str">
        <f t="shared" si="80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3"/>
        <v>music</v>
      </c>
      <c r="R883" t="str">
        <f t="shared" si="80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3"/>
        <v>music</v>
      </c>
      <c r="R885" t="str">
        <f t="shared" si="80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3"/>
        <v>music</v>
      </c>
      <c r="R886" t="str">
        <f t="shared" si="80"/>
        <v>indie rock</v>
      </c>
      <c r="S886" s="10">
        <f t="shared" si="81"/>
        <v>40981.802615740737</v>
      </c>
      <c r="T886" s="10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3"/>
        <v>music</v>
      </c>
      <c r="R889" t="str">
        <f t="shared" si="80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3"/>
        <v>music</v>
      </c>
      <c r="R890" t="str">
        <f t="shared" si="80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3"/>
        <v>music</v>
      </c>
      <c r="R892" t="str">
        <f t="shared" si="80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3"/>
        <v>music</v>
      </c>
      <c r="R895" t="str">
        <f t="shared" si="80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10">
        <f t="shared" si="81"/>
        <v>42496.981597222228</v>
      </c>
      <c r="T896" s="10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10">
        <f t="shared" si="81"/>
        <v>42218.872986111113</v>
      </c>
      <c r="T898" s="10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ref="P899:P962" si="85">E899/L899</f>
        <v>#DIV/0!</v>
      </c>
      <c r="Q899" t="str">
        <f t="shared" si="83"/>
        <v>music</v>
      </c>
      <c r="R899" t="str">
        <f t="shared" ref="R899:R962" si="86">RIGHT(N899,LEN(N899)-FIND("/",N899))</f>
        <v>indie rock</v>
      </c>
      <c r="S899" s="10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ref="Q900:Q963" si="89">LEFT(N900,FIND("/",N900)-1)</f>
        <v>music</v>
      </c>
      <c r="R900" t="str">
        <f t="shared" si="86"/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9"/>
        <v>music</v>
      </c>
      <c r="R901" t="str">
        <f t="shared" si="86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9"/>
        <v>music</v>
      </c>
      <c r="R902" t="str">
        <f t="shared" si="86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9"/>
        <v>music</v>
      </c>
      <c r="R903" t="str">
        <f t="shared" si="86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9"/>
        <v>music</v>
      </c>
      <c r="R904" t="str">
        <f t="shared" si="86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9"/>
        <v>music</v>
      </c>
      <c r="R905" t="str">
        <f t="shared" si="86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9"/>
        <v>music</v>
      </c>
      <c r="R908" t="str">
        <f t="shared" si="86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9"/>
        <v>music</v>
      </c>
      <c r="R909" t="str">
        <f t="shared" si="86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9"/>
        <v>music</v>
      </c>
      <c r="R910" t="str">
        <f t="shared" si="86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9"/>
        <v>music</v>
      </c>
      <c r="R911" t="str">
        <f t="shared" si="86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9"/>
        <v>music</v>
      </c>
      <c r="R912" t="str">
        <f t="shared" si="86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9"/>
        <v>music</v>
      </c>
      <c r="R913" t="str">
        <f t="shared" si="86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9"/>
        <v>music</v>
      </c>
      <c r="R914" t="str">
        <f t="shared" si="86"/>
        <v>jazz</v>
      </c>
      <c r="S914" s="10">
        <f t="shared" si="87"/>
        <v>41194.109340277777</v>
      </c>
      <c r="T914" s="10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9"/>
        <v>music</v>
      </c>
      <c r="R916" t="str">
        <f t="shared" si="86"/>
        <v>jazz</v>
      </c>
      <c r="S916" s="10">
        <f t="shared" si="87"/>
        <v>41116.763275462967</v>
      </c>
      <c r="T916" s="10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9"/>
        <v>music</v>
      </c>
      <c r="R918" t="str">
        <f t="shared" si="86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9"/>
        <v>music</v>
      </c>
      <c r="R919" t="str">
        <f t="shared" si="86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9"/>
        <v>music</v>
      </c>
      <c r="R921" t="str">
        <f t="shared" si="86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9"/>
        <v>music</v>
      </c>
      <c r="R922" t="str">
        <f t="shared" si="86"/>
        <v>jazz</v>
      </c>
      <c r="S922" s="10">
        <f t="shared" si="87"/>
        <v>41562.67155092593</v>
      </c>
      <c r="T922" s="10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9"/>
        <v>music</v>
      </c>
      <c r="R923" t="str">
        <f t="shared" si="86"/>
        <v>jazz</v>
      </c>
      <c r="S923" s="10">
        <f t="shared" si="87"/>
        <v>40847.171018518515</v>
      </c>
      <c r="T923" s="10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9"/>
        <v>music</v>
      </c>
      <c r="R925" t="str">
        <f t="shared" si="86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9"/>
        <v>music</v>
      </c>
      <c r="R926" t="str">
        <f t="shared" si="86"/>
        <v>jazz</v>
      </c>
      <c r="S926" s="10">
        <f t="shared" si="87"/>
        <v>41288.942928240744</v>
      </c>
      <c r="T926" s="10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9"/>
        <v>music</v>
      </c>
      <c r="R927" t="str">
        <f t="shared" si="86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9"/>
        <v>music</v>
      </c>
      <c r="R928" t="str">
        <f t="shared" si="86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9"/>
        <v>music</v>
      </c>
      <c r="R929" t="str">
        <f t="shared" si="86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9"/>
        <v>music</v>
      </c>
      <c r="R930" t="str">
        <f t="shared" si="86"/>
        <v>jazz</v>
      </c>
      <c r="S930" s="10">
        <f t="shared" si="87"/>
        <v>41180.86241898148</v>
      </c>
      <c r="T930" s="10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9"/>
        <v>music</v>
      </c>
      <c r="R931" t="str">
        <f t="shared" si="86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9"/>
        <v>music</v>
      </c>
      <c r="R932" t="str">
        <f t="shared" si="86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9"/>
        <v>music</v>
      </c>
      <c r="R935" t="str">
        <f t="shared" si="86"/>
        <v>jazz</v>
      </c>
      <c r="S935" s="10">
        <f t="shared" si="87"/>
        <v>41711.169085648151</v>
      </c>
      <c r="T935" s="10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10">
        <f t="shared" si="87"/>
        <v>41733.737083333333</v>
      </c>
      <c r="T936" s="10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9"/>
        <v>music</v>
      </c>
      <c r="R937" t="str">
        <f t="shared" si="86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9"/>
        <v>music</v>
      </c>
      <c r="R938" t="str">
        <f t="shared" si="86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9"/>
        <v>music</v>
      </c>
      <c r="R939" t="str">
        <f t="shared" si="86"/>
        <v>jazz</v>
      </c>
      <c r="S939" s="10">
        <f t="shared" si="87"/>
        <v>41551.798113425924</v>
      </c>
      <c r="T939" s="10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9"/>
        <v>music</v>
      </c>
      <c r="R940" t="str">
        <f t="shared" si="86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9"/>
        <v>music</v>
      </c>
      <c r="R941" t="str">
        <f t="shared" si="86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9"/>
        <v>technology</v>
      </c>
      <c r="R944" t="str">
        <f t="shared" si="86"/>
        <v>wearables</v>
      </c>
      <c r="S944" s="10">
        <f t="shared" si="87"/>
        <v>42382.843287037031</v>
      </c>
      <c r="T944" s="10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10">
        <f t="shared" si="87"/>
        <v>42732.872986111113</v>
      </c>
      <c r="T947" s="10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9"/>
        <v>technology</v>
      </c>
      <c r="R948" t="str">
        <f t="shared" si="86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9"/>
        <v>technology</v>
      </c>
      <c r="R949" t="str">
        <f t="shared" si="86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9"/>
        <v>technology</v>
      </c>
      <c r="R950" t="str">
        <f t="shared" si="86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9"/>
        <v>technology</v>
      </c>
      <c r="R951" t="str">
        <f t="shared" si="86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10">
        <f t="shared" si="87"/>
        <v>42480.653611111105</v>
      </c>
      <c r="T953" s="10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10">
        <f t="shared" si="87"/>
        <v>42662.613564814819</v>
      </c>
      <c r="T954" s="10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9"/>
        <v>technology</v>
      </c>
      <c r="R955" t="str">
        <f t="shared" si="86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E963/L963</f>
        <v>364.35454545454547</v>
      </c>
      <c r="Q963" t="str">
        <f t="shared" si="89"/>
        <v>technology</v>
      </c>
      <c r="R963" t="str">
        <f t="shared" ref="R963:R1026" si="92">RIGHT(N963,LEN(N963)-FIND("/",N963))</f>
        <v>wearables</v>
      </c>
      <c r="S963" s="10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ref="Q964:Q1027" si="95">LEFT(N964,FIND("/",N964)-1)</f>
        <v>technology</v>
      </c>
      <c r="R964" t="str">
        <f t="shared" si="92"/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5"/>
        <v>technology</v>
      </c>
      <c r="R968" t="str">
        <f t="shared" si="92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5"/>
        <v>technology</v>
      </c>
      <c r="R970" t="str">
        <f t="shared" si="92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5"/>
        <v>technology</v>
      </c>
      <c r="R972" t="str">
        <f t="shared" si="92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5"/>
        <v>technology</v>
      </c>
      <c r="R973" t="str">
        <f t="shared" si="92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5"/>
        <v>technology</v>
      </c>
      <c r="R978" t="str">
        <f t="shared" si="92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5"/>
        <v>technology</v>
      </c>
      <c r="R979" t="str">
        <f t="shared" si="92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10">
        <f t="shared" si="93"/>
        <v>42506.416990740734</v>
      </c>
      <c r="T981" s="10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5"/>
        <v>technology</v>
      </c>
      <c r="R983" t="str">
        <f t="shared" si="92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5"/>
        <v>technology</v>
      </c>
      <c r="R984" t="str">
        <f t="shared" si="92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10">
        <f t="shared" si="93"/>
        <v>42574.667650462965</v>
      </c>
      <c r="T985" s="10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10">
        <f t="shared" si="93"/>
        <v>42061.11583333333</v>
      </c>
      <c r="T986" s="10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10">
        <f t="shared" si="93"/>
        <v>42324.767361111109</v>
      </c>
      <c r="T988" s="10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5"/>
        <v>technology</v>
      </c>
      <c r="R990" t="str">
        <f t="shared" si="92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5"/>
        <v>technology</v>
      </c>
      <c r="R992" t="str">
        <f t="shared" si="92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5"/>
        <v>technology</v>
      </c>
      <c r="R998" t="str">
        <f t="shared" si="92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5"/>
        <v>technology</v>
      </c>
      <c r="R999" t="str">
        <f t="shared" si="92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10">
        <f t="shared" si="93"/>
        <v>42749.059722222228</v>
      </c>
      <c r="T1002" s="10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10">
        <f t="shared" si="93"/>
        <v>42276.624803240738</v>
      </c>
      <c r="T1007" s="10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5"/>
        <v>technology</v>
      </c>
      <c r="R1011" t="str">
        <f t="shared" si="92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5"/>
        <v>technology</v>
      </c>
      <c r="R1012" t="str">
        <f t="shared" si="92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5"/>
        <v>technology</v>
      </c>
      <c r="R1013" t="str">
        <f t="shared" si="92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5"/>
        <v>technology</v>
      </c>
      <c r="R1017" t="str">
        <f t="shared" si="92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10">
        <f t="shared" si="93"/>
        <v>42422.107129629629</v>
      </c>
      <c r="T1018" s="10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10">
        <f t="shared" si="93"/>
        <v>42111.646724537044</v>
      </c>
      <c r="T1024" s="10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10">
        <f t="shared" si="93"/>
        <v>42370.580590277779</v>
      </c>
      <c r="T1026" s="10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E1027/L1027</f>
        <v>71.848571428571432</v>
      </c>
      <c r="Q1027" t="str">
        <f t="shared" si="95"/>
        <v>music</v>
      </c>
      <c r="R1027" t="str">
        <f t="shared" ref="R1027:R1090" si="98">RIGHT(N1027,LEN(N1027)-FIND("/",N1027))</f>
        <v>electronic music</v>
      </c>
      <c r="S1027" s="10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ref="Q1028:Q1091" si="101">LEFT(N1028,FIND("/",N1028)-1)</f>
        <v>music</v>
      </c>
      <c r="R1028" t="str">
        <f t="shared" si="98"/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10">
        <f t="shared" si="99"/>
        <v>42688.732407407413</v>
      </c>
      <c r="T1035" s="10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101"/>
        <v>journalism</v>
      </c>
      <c r="R1042" t="str">
        <f t="shared" si="98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101"/>
        <v>journalism</v>
      </c>
      <c r="R1043" t="str">
        <f t="shared" si="98"/>
        <v>audio</v>
      </c>
      <c r="S1043" s="10">
        <f t="shared" si="99"/>
        <v>41831.060092592597</v>
      </c>
      <c r="T1043" s="10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101"/>
        <v>journalism</v>
      </c>
      <c r="R1044" t="str">
        <f t="shared" si="98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101"/>
        <v>journalism</v>
      </c>
      <c r="R1046" t="str">
        <f t="shared" si="98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101"/>
        <v>journalism</v>
      </c>
      <c r="R1047" t="str">
        <f t="shared" si="98"/>
        <v>audio</v>
      </c>
      <c r="S1047" s="10">
        <f t="shared" si="99"/>
        <v>41844.874421296299</v>
      </c>
      <c r="T1047" s="10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101"/>
        <v>journalism</v>
      </c>
      <c r="R1048" t="str">
        <f t="shared" si="98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101"/>
        <v>journalism</v>
      </c>
      <c r="R1049" t="str">
        <f t="shared" si="98"/>
        <v>audio</v>
      </c>
      <c r="S1049" s="10">
        <f t="shared" si="99"/>
        <v>41918.818460648145</v>
      </c>
      <c r="T1049" s="10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101"/>
        <v>journalism</v>
      </c>
      <c r="R1050" t="str">
        <f t="shared" si="98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101"/>
        <v>journalism</v>
      </c>
      <c r="R1051" t="str">
        <f t="shared" si="98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101"/>
        <v>journalism</v>
      </c>
      <c r="R1052" t="str">
        <f t="shared" si="98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101"/>
        <v>journalism</v>
      </c>
      <c r="R1053" t="str">
        <f t="shared" si="98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101"/>
        <v>journalism</v>
      </c>
      <c r="R1054" t="str">
        <f t="shared" si="98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101"/>
        <v>journalism</v>
      </c>
      <c r="R1055" t="str">
        <f t="shared" si="98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101"/>
        <v>journalism</v>
      </c>
      <c r="R1056" t="str">
        <f t="shared" si="98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101"/>
        <v>journalism</v>
      </c>
      <c r="R1057" t="str">
        <f t="shared" si="98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101"/>
        <v>journalism</v>
      </c>
      <c r="R1058" t="str">
        <f t="shared" si="98"/>
        <v>audio</v>
      </c>
      <c r="S1058" s="10">
        <f t="shared" si="99"/>
        <v>42058.719641203701</v>
      </c>
      <c r="T1058" s="10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101"/>
        <v>journalism</v>
      </c>
      <c r="R1059" t="str">
        <f t="shared" si="98"/>
        <v>audio</v>
      </c>
      <c r="S1059" s="10">
        <f t="shared" si="99"/>
        <v>42678.871331018512</v>
      </c>
      <c r="T1059" s="10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101"/>
        <v>journalism</v>
      </c>
      <c r="R1060" t="str">
        <f t="shared" si="98"/>
        <v>audio</v>
      </c>
      <c r="S1060" s="10">
        <f t="shared" si="99"/>
        <v>42047.900960648149</v>
      </c>
      <c r="T1060" s="10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101"/>
        <v>journalism</v>
      </c>
      <c r="R1061" t="str">
        <f t="shared" si="98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101"/>
        <v>journalism</v>
      </c>
      <c r="R1062" t="str">
        <f t="shared" si="98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101"/>
        <v>journalism</v>
      </c>
      <c r="R1063" t="str">
        <f t="shared" si="98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101"/>
        <v>journalism</v>
      </c>
      <c r="R1064" t="str">
        <f t="shared" si="98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101"/>
        <v>journalism</v>
      </c>
      <c r="R1065" t="str">
        <f t="shared" si="98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101"/>
        <v>games</v>
      </c>
      <c r="R1067" t="str">
        <f t="shared" si="98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10">
        <f t="shared" si="99"/>
        <v>41445.962754629632</v>
      </c>
      <c r="T1068" s="10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101"/>
        <v>games</v>
      </c>
      <c r="R1069" t="str">
        <f t="shared" si="98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10">
        <f t="shared" si="99"/>
        <v>42440.371111111104</v>
      </c>
      <c r="T1070" s="10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101"/>
        <v>games</v>
      </c>
      <c r="R1072" t="str">
        <f t="shared" si="98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101"/>
        <v>games</v>
      </c>
      <c r="R1073" t="str">
        <f t="shared" si="98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101"/>
        <v>games</v>
      </c>
      <c r="R1075" t="str">
        <f t="shared" si="98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101"/>
        <v>games</v>
      </c>
      <c r="R1077" t="str">
        <f t="shared" si="98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101"/>
        <v>games</v>
      </c>
      <c r="R1080" t="str">
        <f t="shared" si="98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10">
        <f t="shared" si="99"/>
        <v>42479.566388888896</v>
      </c>
      <c r="T1081" s="10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101"/>
        <v>games</v>
      </c>
      <c r="R1083" t="str">
        <f t="shared" si="98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10">
        <f t="shared" si="99"/>
        <v>41101.906111111115</v>
      </c>
      <c r="T1084" s="10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101"/>
        <v>games</v>
      </c>
      <c r="R1085" t="str">
        <f t="shared" si="98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101"/>
        <v>games</v>
      </c>
      <c r="R1086" t="str">
        <f t="shared" si="98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101"/>
        <v>games</v>
      </c>
      <c r="R1087" t="str">
        <f t="shared" si="98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101"/>
        <v>games</v>
      </c>
      <c r="R1088" t="str">
        <f t="shared" si="98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101"/>
        <v>games</v>
      </c>
      <c r="R1089" t="str">
        <f t="shared" si="98"/>
        <v>video games</v>
      </c>
      <c r="S1089" s="10">
        <f t="shared" si="99"/>
        <v>41775.713969907411</v>
      </c>
      <c r="T1089" s="10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10">
        <f t="shared" si="99"/>
        <v>41723.799386574072</v>
      </c>
      <c r="T1090" s="10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E1091/L1091</f>
        <v>23.959183673469386</v>
      </c>
      <c r="Q1091" t="str">
        <f t="shared" si="101"/>
        <v>games</v>
      </c>
      <c r="R1091" t="str">
        <f t="shared" ref="R1091:R1154" si="104">RIGHT(N1091,LEN(N1091)-FIND("/",N1091))</f>
        <v>video games</v>
      </c>
      <c r="S1091" s="10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ref="Q1092:Q1155" si="107">LEFT(N1092,FIND("/",N1092)-1)</f>
        <v>games</v>
      </c>
      <c r="R1092" t="str">
        <f t="shared" si="104"/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10">
        <f t="shared" si="105"/>
        <v>42440.820277777777</v>
      </c>
      <c r="T1093" s="10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7"/>
        <v>games</v>
      </c>
      <c r="R1094" t="str">
        <f t="shared" si="104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10">
        <f t="shared" si="105"/>
        <v>40795.713344907403</v>
      </c>
      <c r="T1096" s="10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7"/>
        <v>games</v>
      </c>
      <c r="R1101" t="str">
        <f t="shared" si="104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7"/>
        <v>games</v>
      </c>
      <c r="R1102" t="str">
        <f t="shared" si="104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7"/>
        <v>games</v>
      </c>
      <c r="R1109" t="str">
        <f t="shared" si="104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7"/>
        <v>games</v>
      </c>
      <c r="R1111" t="str">
        <f t="shared" si="104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7"/>
        <v>games</v>
      </c>
      <c r="R1113" t="str">
        <f t="shared" si="104"/>
        <v>video games</v>
      </c>
      <c r="S1113" s="10">
        <f t="shared" si="105"/>
        <v>42347.203587962969</v>
      </c>
      <c r="T1113" s="10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7"/>
        <v>games</v>
      </c>
      <c r="R1115" t="str">
        <f t="shared" si="104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10">
        <f t="shared" si="105"/>
        <v>41009.847314814811</v>
      </c>
      <c r="T1118" s="10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7"/>
        <v>games</v>
      </c>
      <c r="R1121" t="str">
        <f t="shared" si="104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7"/>
        <v>games</v>
      </c>
      <c r="R1122" t="str">
        <f t="shared" si="104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7"/>
        <v>games</v>
      </c>
      <c r="R1124" t="str">
        <f t="shared" si="104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7"/>
        <v>games</v>
      </c>
      <c r="R1127" t="str">
        <f t="shared" si="104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7"/>
        <v>games</v>
      </c>
      <c r="R1128" t="str">
        <f t="shared" si="104"/>
        <v>mobile games</v>
      </c>
      <c r="S1128" s="10">
        <f t="shared" si="105"/>
        <v>42535.327476851846</v>
      </c>
      <c r="T1128" s="10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7"/>
        <v>games</v>
      </c>
      <c r="R1130" t="str">
        <f t="shared" si="104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7"/>
        <v>games</v>
      </c>
      <c r="R1133" t="str">
        <f t="shared" si="104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7"/>
        <v>games</v>
      </c>
      <c r="R1136" t="str">
        <f t="shared" si="104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10">
        <f t="shared" si="105"/>
        <v>42558.989513888882</v>
      </c>
      <c r="T1137" s="10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10">
        <f t="shared" si="105"/>
        <v>42327.671631944439</v>
      </c>
      <c r="T1138" s="10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7"/>
        <v>games</v>
      </c>
      <c r="R1141" t="str">
        <f t="shared" si="104"/>
        <v>mobile games</v>
      </c>
      <c r="S1141" s="10">
        <f t="shared" si="105"/>
        <v>41975.347523148142</v>
      </c>
      <c r="T1141" s="10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7"/>
        <v>games</v>
      </c>
      <c r="R1142" t="str">
        <f t="shared" si="104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7"/>
        <v>games</v>
      </c>
      <c r="R1143" t="str">
        <f t="shared" si="104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7"/>
        <v>games</v>
      </c>
      <c r="R1144" t="str">
        <f t="shared" si="104"/>
        <v>mobile games</v>
      </c>
      <c r="S1144" s="10">
        <f t="shared" si="105"/>
        <v>42022.006099537044</v>
      </c>
      <c r="T1144" s="10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7"/>
        <v>food</v>
      </c>
      <c r="R1146" t="str">
        <f t="shared" si="104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7"/>
        <v>food</v>
      </c>
      <c r="R1147" t="str">
        <f t="shared" si="104"/>
        <v>food trucks</v>
      </c>
      <c r="S1147" s="10">
        <f t="shared" si="105"/>
        <v>41854.747592592597</v>
      </c>
      <c r="T1147" s="10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7"/>
        <v>food</v>
      </c>
      <c r="R1149" t="str">
        <f t="shared" si="104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7"/>
        <v>food</v>
      </c>
      <c r="R1152" t="str">
        <f t="shared" si="104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7"/>
        <v>food</v>
      </c>
      <c r="R1153" t="str">
        <f t="shared" si="104"/>
        <v>food trucks</v>
      </c>
      <c r="S1153" s="10">
        <f t="shared" si="105"/>
        <v>42224.102581018517</v>
      </c>
      <c r="T1153" s="10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10">
        <f t="shared" si="105"/>
        <v>42109.709629629629</v>
      </c>
      <c r="T1154" s="10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E1155/L1155</f>
        <v>50</v>
      </c>
      <c r="Q1155" t="str">
        <f t="shared" si="107"/>
        <v>food</v>
      </c>
      <c r="R1155" t="str">
        <f t="shared" ref="R1155:R1218" si="110">RIGHT(N1155,LEN(N1155)-FIND("/",N1155))</f>
        <v>food trucks</v>
      </c>
      <c r="S1155" s="10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ref="Q1156:Q1219" si="113">LEFT(N1156,FIND("/",N1156)-1)</f>
        <v>food</v>
      </c>
      <c r="R1156" t="str">
        <f t="shared" si="110"/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3"/>
        <v>food</v>
      </c>
      <c r="R1158" t="str">
        <f t="shared" si="110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10">
        <f t="shared" si="111"/>
        <v>41918.628240740742</v>
      </c>
      <c r="T1159" s="10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3"/>
        <v>food</v>
      </c>
      <c r="R1161" t="str">
        <f t="shared" si="110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10">
        <f t="shared" si="111"/>
        <v>42061.154930555553</v>
      </c>
      <c r="T1162" s="10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3"/>
        <v>food</v>
      </c>
      <c r="R1163" t="str">
        <f t="shared" si="110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3"/>
        <v>food</v>
      </c>
      <c r="R1165" t="str">
        <f t="shared" si="110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3"/>
        <v>food</v>
      </c>
      <c r="R1166" t="str">
        <f t="shared" si="110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10">
        <f t="shared" si="111"/>
        <v>41792.214467592588</v>
      </c>
      <c r="T1167" s="10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3"/>
        <v>food</v>
      </c>
      <c r="R1170" t="str">
        <f t="shared" si="110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3"/>
        <v>food</v>
      </c>
      <c r="R1172" t="str">
        <f t="shared" si="110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3"/>
        <v>food</v>
      </c>
      <c r="R1173" t="str">
        <f t="shared" si="110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3"/>
        <v>food</v>
      </c>
      <c r="R1174" t="str">
        <f t="shared" si="110"/>
        <v>food trucks</v>
      </c>
      <c r="S1174" s="10">
        <f t="shared" si="111"/>
        <v>41841.682314814818</v>
      </c>
      <c r="T1174" s="10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3"/>
        <v>food</v>
      </c>
      <c r="R1175" t="str">
        <f t="shared" si="110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3"/>
        <v>food</v>
      </c>
      <c r="R1177" t="str">
        <f t="shared" si="110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3"/>
        <v>food</v>
      </c>
      <c r="R1178" t="str">
        <f t="shared" si="110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3"/>
        <v>food</v>
      </c>
      <c r="R1179" t="str">
        <f t="shared" si="110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3"/>
        <v>food</v>
      </c>
      <c r="R1180" t="str">
        <f t="shared" si="110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3"/>
        <v>food</v>
      </c>
      <c r="R1181" t="str">
        <f t="shared" si="110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10">
        <f t="shared" si="111"/>
        <v>42419.603703703702</v>
      </c>
      <c r="T1193" s="10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10">
        <f t="shared" si="111"/>
        <v>42409.776076388895</v>
      </c>
      <c r="T1195" s="10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10">
        <f t="shared" si="111"/>
        <v>42152.288819444439</v>
      </c>
      <c r="T1204" s="10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10">
        <f t="shared" si="111"/>
        <v>42772.776076388895</v>
      </c>
      <c r="T1208" s="10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10">
        <f t="shared" si="111"/>
        <v>42247.616400462968</v>
      </c>
      <c r="T1218" s="10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E1219/L1219</f>
        <v>148.57377049180329</v>
      </c>
      <c r="Q1219" t="str">
        <f t="shared" si="113"/>
        <v>photography</v>
      </c>
      <c r="R1219" t="str">
        <f t="shared" ref="R1219:R1282" si="116">RIGHT(N1219,LEN(N1219)-FIND("/",N1219))</f>
        <v>photobooks</v>
      </c>
      <c r="S1219" s="10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ref="Q1220:Q1283" si="119">LEFT(N1220,FIND("/",N1220)-1)</f>
        <v>photography</v>
      </c>
      <c r="R1220" t="str">
        <f t="shared" si="116"/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10">
        <f t="shared" si="117"/>
        <v>42633.461956018517</v>
      </c>
      <c r="T1221" s="10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9"/>
        <v>music</v>
      </c>
      <c r="R1227" t="str">
        <f t="shared" si="116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9"/>
        <v>music</v>
      </c>
      <c r="R1229" t="str">
        <f t="shared" si="116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9"/>
        <v>music</v>
      </c>
      <c r="R1231" t="str">
        <f t="shared" si="116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9"/>
        <v>music</v>
      </c>
      <c r="R1232" t="str">
        <f t="shared" si="116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9"/>
        <v>music</v>
      </c>
      <c r="R1233" t="str">
        <f t="shared" si="116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9"/>
        <v>music</v>
      </c>
      <c r="R1234" t="str">
        <f t="shared" si="116"/>
        <v>world music</v>
      </c>
      <c r="S1234" s="10">
        <f t="shared" si="117"/>
        <v>41506.848032407412</v>
      </c>
      <c r="T1234" s="10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9"/>
        <v>music</v>
      </c>
      <c r="R1236" t="str">
        <f t="shared" si="116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9"/>
        <v>music</v>
      </c>
      <c r="R1237" t="str">
        <f t="shared" si="116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9"/>
        <v>music</v>
      </c>
      <c r="R1238" t="str">
        <f t="shared" si="116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9"/>
        <v>music</v>
      </c>
      <c r="R1239" t="str">
        <f t="shared" si="116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9"/>
        <v>music</v>
      </c>
      <c r="R1241" t="str">
        <f t="shared" si="116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9"/>
        <v>music</v>
      </c>
      <c r="R1244" t="str">
        <f t="shared" si="116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10">
        <f t="shared" si="117"/>
        <v>41355.825497685182</v>
      </c>
      <c r="T1246" s="10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10">
        <f t="shared" si="117"/>
        <v>41774.599930555552</v>
      </c>
      <c r="T1247" s="10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9"/>
        <v>music</v>
      </c>
      <c r="R1249" t="str">
        <f t="shared" si="116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10">
        <f t="shared" si="117"/>
        <v>41067.74086805556</v>
      </c>
      <c r="T1251" s="10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10">
        <f t="shared" si="117"/>
        <v>40921.919340277782</v>
      </c>
      <c r="T1258" s="10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9"/>
        <v>music</v>
      </c>
      <c r="R1268" t="str">
        <f t="shared" si="116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10">
        <f t="shared" si="117"/>
        <v>42445.823055555549</v>
      </c>
      <c r="T1271" s="10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10">
        <f t="shared" si="117"/>
        <v>40933.856967592597</v>
      </c>
      <c r="T1272" s="10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10">
        <f t="shared" si="117"/>
        <v>40513.757569444446</v>
      </c>
      <c r="T1282" s="10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E1283/L1283</f>
        <v>104.72972972972973</v>
      </c>
      <c r="Q1283" t="str">
        <f t="shared" si="119"/>
        <v>music</v>
      </c>
      <c r="R1283" t="str">
        <f t="shared" ref="R1283:R1346" si="122">RIGHT(N1283,LEN(N1283)-FIND("/",N1283))</f>
        <v>rock</v>
      </c>
      <c r="S1283" s="10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ref="Q1284:Q1347" si="125">LEFT(N1284,FIND("/",N1284)-1)</f>
        <v>music</v>
      </c>
      <c r="R1284" t="str">
        <f t="shared" si="122"/>
        <v>rock</v>
      </c>
      <c r="S1284" s="10">
        <f t="shared" si="123"/>
        <v>41586.475173611114</v>
      </c>
      <c r="T1284" s="10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5"/>
        <v>theater</v>
      </c>
      <c r="R1288" t="str">
        <f t="shared" si="122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5"/>
        <v>theater</v>
      </c>
      <c r="R1289" t="str">
        <f t="shared" si="122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10">
        <f t="shared" si="123"/>
        <v>42709.134780092587</v>
      </c>
      <c r="T1291" s="10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10">
        <f t="shared" si="123"/>
        <v>42292.701053240744</v>
      </c>
      <c r="T1295" s="10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10">
        <f t="shared" si="123"/>
        <v>42458.680925925932</v>
      </c>
      <c r="T1300" s="10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5"/>
        <v>theater</v>
      </c>
      <c r="R1302" t="str">
        <f t="shared" si="122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5"/>
        <v>theater</v>
      </c>
      <c r="R1304" t="str">
        <f t="shared" si="122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10">
        <f t="shared" si="123"/>
        <v>42387.503229166665</v>
      </c>
      <c r="T1309" s="10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10">
        <f t="shared" si="123"/>
        <v>42393.961909722217</v>
      </c>
      <c r="T1318" s="10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10">
        <f t="shared" si="123"/>
        <v>41974.791990740734</v>
      </c>
      <c r="T1328" s="10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5"/>
        <v>technology</v>
      </c>
      <c r="R1334" t="str">
        <f t="shared" si="122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5"/>
        <v>technology</v>
      </c>
      <c r="R1335" t="str">
        <f t="shared" si="122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5"/>
        <v>technology</v>
      </c>
      <c r="R1342" t="str">
        <f t="shared" si="122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10">
        <f t="shared" si="123"/>
        <v>42172.816423611104</v>
      </c>
      <c r="T1344" s="10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10">
        <f t="shared" si="123"/>
        <v>42522.789803240739</v>
      </c>
      <c r="T1346" s="10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E1347/L1347</f>
        <v>53.571428571428569</v>
      </c>
      <c r="Q1347" t="str">
        <f t="shared" si="125"/>
        <v>publishing</v>
      </c>
      <c r="R1347" t="str">
        <f t="shared" ref="R1347:R1410" si="128">RIGHT(N1347,LEN(N1347)-FIND("/",N1347))</f>
        <v>nonfiction</v>
      </c>
      <c r="S1347" s="10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ref="Q1348:Q1411" si="131">LEFT(N1348,FIND("/",N1348)-1)</f>
        <v>publishing</v>
      </c>
      <c r="R1348" t="str">
        <f t="shared" si="128"/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10">
        <f t="shared" si="129"/>
        <v>41963.506168981476</v>
      </c>
      <c r="T1350" s="10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10">
        <f t="shared" si="129"/>
        <v>41430.038888888892</v>
      </c>
      <c r="T1358" s="10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10">
        <f t="shared" si="129"/>
        <v>41951.695671296293</v>
      </c>
      <c r="T1366" s="10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31"/>
        <v>music</v>
      </c>
      <c r="R1372" t="str">
        <f t="shared" si="128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31"/>
        <v>music</v>
      </c>
      <c r="R1374" t="str">
        <f t="shared" si="128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10">
        <f t="shared" si="129"/>
        <v>42568.759374999994</v>
      </c>
      <c r="T1380" s="10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10">
        <f t="shared" si="129"/>
        <v>42130.491620370376</v>
      </c>
      <c r="T1381" s="10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31"/>
        <v>music</v>
      </c>
      <c r="R1382" t="str">
        <f t="shared" si="128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31"/>
        <v>music</v>
      </c>
      <c r="R1388" t="str">
        <f t="shared" si="128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10">
        <f t="shared" si="129"/>
        <v>42087.803310185183</v>
      </c>
      <c r="T1392" s="10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10">
        <f t="shared" si="129"/>
        <v>42752.144976851851</v>
      </c>
      <c r="T1396" s="10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10">
        <f t="shared" si="129"/>
        <v>42065.053368055553</v>
      </c>
      <c r="T1404" s="10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10">
        <f t="shared" si="129"/>
        <v>42291.872175925921</v>
      </c>
      <c r="T1410" s="10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ref="P1411:P1474" si="133">E1411/L1411</f>
        <v>#DIV/0!</v>
      </c>
      <c r="Q1411" t="str">
        <f t="shared" si="131"/>
        <v>publishing</v>
      </c>
      <c r="R1411" t="str">
        <f t="shared" ref="R1411:R1474" si="134">RIGHT(N1411,LEN(N1411)-FIND("/",N1411))</f>
        <v>translations</v>
      </c>
      <c r="S1411" s="10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ref="Q1412:Q1475" si="137">LEFT(N1412,FIND("/",N1412)-1)</f>
        <v>publishing</v>
      </c>
      <c r="R1412" t="str">
        <f t="shared" si="134"/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7"/>
        <v>publishing</v>
      </c>
      <c r="R1418" t="str">
        <f t="shared" si="134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10">
        <f t="shared" si="135"/>
        <v>42232.15016203704</v>
      </c>
      <c r="T1419" s="10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7"/>
        <v>publishing</v>
      </c>
      <c r="R1427" t="str">
        <f t="shared" si="134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7"/>
        <v>publishing</v>
      </c>
      <c r="R1428" t="str">
        <f t="shared" si="134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7"/>
        <v>publishing</v>
      </c>
      <c r="R1431" t="str">
        <f t="shared" si="134"/>
        <v>translations</v>
      </c>
      <c r="S1431" s="10">
        <f t="shared" si="135"/>
        <v>42074.060671296291</v>
      </c>
      <c r="T1431" s="10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10">
        <f t="shared" si="135"/>
        <v>41961.813518518517</v>
      </c>
      <c r="T1432" s="10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7"/>
        <v>publishing</v>
      </c>
      <c r="R1434" t="str">
        <f t="shared" si="134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10">
        <f t="shared" si="135"/>
        <v>42040.829872685179</v>
      </c>
      <c r="T1441" s="10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7"/>
        <v>publishing</v>
      </c>
      <c r="R1444" t="str">
        <f t="shared" si="134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7"/>
        <v>publishing</v>
      </c>
      <c r="R1445" t="str">
        <f t="shared" si="134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7"/>
        <v>publishing</v>
      </c>
      <c r="R1446" t="str">
        <f t="shared" si="134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7"/>
        <v>publishing</v>
      </c>
      <c r="R1447" t="str">
        <f t="shared" si="134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7"/>
        <v>publishing</v>
      </c>
      <c r="R1448" t="str">
        <f t="shared" si="134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7"/>
        <v>publishing</v>
      </c>
      <c r="R1450" t="str">
        <f t="shared" si="134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7"/>
        <v>publishing</v>
      </c>
      <c r="R1451" t="str">
        <f t="shared" si="134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7"/>
        <v>publishing</v>
      </c>
      <c r="R1454" t="str">
        <f t="shared" si="134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7"/>
        <v>publishing</v>
      </c>
      <c r="R1455" t="str">
        <f t="shared" si="134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7"/>
        <v>publishing</v>
      </c>
      <c r="R1459" t="str">
        <f t="shared" si="134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7"/>
        <v>publishing</v>
      </c>
      <c r="R1460" t="str">
        <f t="shared" si="134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7"/>
        <v>publishing</v>
      </c>
      <c r="R1461" t="str">
        <f t="shared" si="134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7"/>
        <v>publishing</v>
      </c>
      <c r="R1462" t="str">
        <f t="shared" si="134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10">
        <f t="shared" si="135"/>
        <v>40646.014456018522</v>
      </c>
      <c r="T1470" s="10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>E1475/L1475</f>
        <v>38.462553191489363</v>
      </c>
      <c r="Q1475" t="str">
        <f t="shared" si="137"/>
        <v>publishing</v>
      </c>
      <c r="R1475" t="str">
        <f t="shared" ref="R1475:R1538" si="140">RIGHT(N1475,LEN(N1475)-FIND("/",N1475))</f>
        <v>radio &amp; podcasts</v>
      </c>
      <c r="S1475" s="10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ref="Q1476:Q1539" si="143">LEFT(N1476,FIND("/",N1476)-1)</f>
        <v>publishing</v>
      </c>
      <c r="R1476" t="str">
        <f t="shared" si="140"/>
        <v>radio &amp; podcasts</v>
      </c>
      <c r="S1476" s="10">
        <f t="shared" si="141"/>
        <v>41500.727916666663</v>
      </c>
      <c r="T1476" s="10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3"/>
        <v>publishing</v>
      </c>
      <c r="R1484" t="str">
        <f t="shared" si="140"/>
        <v>fiction</v>
      </c>
      <c r="S1484" s="10">
        <f t="shared" si="141"/>
        <v>41136.85805555556</v>
      </c>
      <c r="T1484" s="10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3"/>
        <v>publishing</v>
      </c>
      <c r="R1486" t="str">
        <f t="shared" si="140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3"/>
        <v>publishing</v>
      </c>
      <c r="R1489" t="str">
        <f t="shared" si="140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3"/>
        <v>publishing</v>
      </c>
      <c r="R1491" t="str">
        <f t="shared" si="140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3"/>
        <v>publishing</v>
      </c>
      <c r="R1495" t="str">
        <f t="shared" si="140"/>
        <v>fiction</v>
      </c>
      <c r="S1495" s="10">
        <f t="shared" si="141"/>
        <v>41411.866608796299</v>
      </c>
      <c r="T1495" s="10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3"/>
        <v>publishing</v>
      </c>
      <c r="R1497" t="str">
        <f t="shared" si="140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3"/>
        <v>publishing</v>
      </c>
      <c r="R1498" t="str">
        <f t="shared" si="140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3"/>
        <v>publishing</v>
      </c>
      <c r="R1499" t="str">
        <f t="shared" si="140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3"/>
        <v>publishing</v>
      </c>
      <c r="R1501" t="str">
        <f t="shared" si="140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10">
        <f t="shared" si="141"/>
        <v>40254.450335648151</v>
      </c>
      <c r="T1509" s="10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10">
        <f t="shared" si="141"/>
        <v>41809.385162037033</v>
      </c>
      <c r="T1512" s="10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10">
        <f t="shared" si="141"/>
        <v>42780.600532407407</v>
      </c>
      <c r="T1529" s="10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10">
        <f t="shared" si="141"/>
        <v>42275.767303240747</v>
      </c>
      <c r="T1532" s="10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10">
        <f t="shared" si="141"/>
        <v>42221.67432870371</v>
      </c>
      <c r="T1536" s="10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10">
        <f t="shared" si="141"/>
        <v>42213.802199074074</v>
      </c>
      <c r="T1538" s="10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>E1539/L1539</f>
        <v>96.375</v>
      </c>
      <c r="Q1539" t="str">
        <f t="shared" si="143"/>
        <v>photography</v>
      </c>
      <c r="R1539" t="str">
        <f t="shared" ref="R1539:R1602" si="146">RIGHT(N1539,LEN(N1539)-FIND("/",N1539))</f>
        <v>photobooks</v>
      </c>
      <c r="S1539" s="10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ref="Q1540:Q1603" si="149">LEFT(N1540,FIND("/",N1540)-1)</f>
        <v>photography</v>
      </c>
      <c r="R1540" t="str">
        <f t="shared" si="146"/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10">
        <f t="shared" si="147"/>
        <v>42705.919201388882</v>
      </c>
      <c r="T1541" s="10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9"/>
        <v>photography</v>
      </c>
      <c r="R1543" t="str">
        <f t="shared" si="146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9"/>
        <v>photography</v>
      </c>
      <c r="R1546" t="str">
        <f t="shared" si="146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9"/>
        <v>photography</v>
      </c>
      <c r="R1547" t="str">
        <f t="shared" si="146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9"/>
        <v>photography</v>
      </c>
      <c r="R1549" t="str">
        <f t="shared" si="146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10">
        <f t="shared" si="147"/>
        <v>42286.88217592593</v>
      </c>
      <c r="T1550" s="10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9"/>
        <v>photography</v>
      </c>
      <c r="R1553" t="str">
        <f t="shared" si="146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9"/>
        <v>photography</v>
      </c>
      <c r="R1555" t="str">
        <f t="shared" si="146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9"/>
        <v>photography</v>
      </c>
      <c r="R1556" t="str">
        <f t="shared" si="146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9"/>
        <v>photography</v>
      </c>
      <c r="R1557" t="str">
        <f t="shared" si="146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10">
        <f t="shared" si="147"/>
        <v>42108.05322916666</v>
      </c>
      <c r="T1561" s="10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10">
        <f t="shared" si="147"/>
        <v>41555.041701388887</v>
      </c>
      <c r="T1563" s="10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9"/>
        <v>publishing</v>
      </c>
      <c r="R1564" t="str">
        <f t="shared" si="146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10">
        <f t="shared" si="147"/>
        <v>41671.936863425923</v>
      </c>
      <c r="T1569" s="10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9"/>
        <v>publishing</v>
      </c>
      <c r="R1571" t="str">
        <f t="shared" si="146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10">
        <f t="shared" si="147"/>
        <v>42144.769479166673</v>
      </c>
      <c r="T1573" s="10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10">
        <f t="shared" si="147"/>
        <v>41799.524259259262</v>
      </c>
      <c r="T1577" s="10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10">
        <f t="shared" si="147"/>
        <v>41054.847777777781</v>
      </c>
      <c r="T1579" s="10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9"/>
        <v>publishing</v>
      </c>
      <c r="R1582" t="str">
        <f t="shared" si="146"/>
        <v>art books</v>
      </c>
      <c r="S1582" s="10">
        <f t="shared" si="147"/>
        <v>40990.050069444449</v>
      </c>
      <c r="T1582" s="10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9"/>
        <v>photography</v>
      </c>
      <c r="R1583" t="str">
        <f t="shared" si="146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9"/>
        <v>photography</v>
      </c>
      <c r="R1586" t="str">
        <f t="shared" si="146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9"/>
        <v>photography</v>
      </c>
      <c r="R1588" t="str">
        <f t="shared" si="146"/>
        <v>places</v>
      </c>
      <c r="S1588" s="10">
        <f t="shared" si="147"/>
        <v>42069.104421296302</v>
      </c>
      <c r="T1588" s="10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9"/>
        <v>photography</v>
      </c>
      <c r="R1589" t="str">
        <f t="shared" si="146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9"/>
        <v>photography</v>
      </c>
      <c r="R1590" t="str">
        <f t="shared" si="146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9"/>
        <v>photography</v>
      </c>
      <c r="R1591" t="str">
        <f t="shared" si="146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9"/>
        <v>photography</v>
      </c>
      <c r="R1594" t="str">
        <f t="shared" si="146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9"/>
        <v>photography</v>
      </c>
      <c r="R1595" t="str">
        <f t="shared" si="146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10">
        <f t="shared" si="147"/>
        <v>42445.712754629625</v>
      </c>
      <c r="T1596" s="10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10">
        <f t="shared" si="147"/>
        <v>41780.050092592595</v>
      </c>
      <c r="T1597" s="10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9"/>
        <v>photography</v>
      </c>
      <c r="R1599" t="str">
        <f t="shared" si="146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9"/>
        <v>photography</v>
      </c>
      <c r="R1600" t="str">
        <f t="shared" si="146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9"/>
        <v>photography</v>
      </c>
      <c r="R1601" t="str">
        <f t="shared" si="146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10">
        <f t="shared" si="147"/>
        <v>41791.057314814818</v>
      </c>
      <c r="T1602" s="10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>E1603/L1603</f>
        <v>48.325535714285714</v>
      </c>
      <c r="Q1603" t="str">
        <f t="shared" si="149"/>
        <v>music</v>
      </c>
      <c r="R1603" t="str">
        <f t="shared" ref="R1603:R1666" si="152">RIGHT(N1603,LEN(N1603)-FIND("/",N1603))</f>
        <v>rock</v>
      </c>
      <c r="S1603" s="10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ref="Q1604:Q1667" si="155">LEFT(N1604,FIND("/",N1604)-1)</f>
        <v>music</v>
      </c>
      <c r="R1604" t="str">
        <f t="shared" si="152"/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10">
        <f t="shared" si="153"/>
        <v>40945.845312500001</v>
      </c>
      <c r="T1606" s="10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10">
        <f t="shared" si="153"/>
        <v>41607.83085648148</v>
      </c>
      <c r="T1610" s="10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5"/>
        <v>music</v>
      </c>
      <c r="R1611" t="str">
        <f t="shared" si="152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5"/>
        <v>music</v>
      </c>
      <c r="R1614" t="str">
        <f t="shared" si="152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10">
        <f t="shared" si="153"/>
        <v>41794.981122685182</v>
      </c>
      <c r="T1616" s="10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10">
        <f t="shared" si="153"/>
        <v>41876.18618055556</v>
      </c>
      <c r="T1621" s="10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10">
        <f t="shared" si="153"/>
        <v>41950.29483796296</v>
      </c>
      <c r="T1624" s="10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5"/>
        <v>music</v>
      </c>
      <c r="R1626" t="str">
        <f t="shared" si="152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10">
        <f t="shared" si="153"/>
        <v>41579.847997685189</v>
      </c>
      <c r="T1628" s="10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5"/>
        <v>music</v>
      </c>
      <c r="R1630" t="str">
        <f t="shared" si="152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10">
        <f t="shared" si="153"/>
        <v>40750.340902777774</v>
      </c>
      <c r="T1634" s="10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5"/>
        <v>music</v>
      </c>
      <c r="R1636" t="str">
        <f t="shared" si="152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5"/>
        <v>music</v>
      </c>
      <c r="R1639" t="str">
        <f t="shared" si="152"/>
        <v>rock</v>
      </c>
      <c r="S1639" s="10">
        <f t="shared" si="153"/>
        <v>40122.751620370371</v>
      </c>
      <c r="T1639" s="10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5"/>
        <v>music</v>
      </c>
      <c r="R1643" t="str">
        <f t="shared" si="152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5"/>
        <v>music</v>
      </c>
      <c r="R1646" t="str">
        <f t="shared" si="152"/>
        <v>pop</v>
      </c>
      <c r="S1646" s="10">
        <f t="shared" si="153"/>
        <v>41175.05972222222</v>
      </c>
      <c r="T1646" s="10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5"/>
        <v>music</v>
      </c>
      <c r="R1647" t="str">
        <f t="shared" si="152"/>
        <v>pop</v>
      </c>
      <c r="S1647" s="10">
        <f t="shared" si="153"/>
        <v>41521.617361111108</v>
      </c>
      <c r="T1647" s="10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10">
        <f t="shared" si="153"/>
        <v>41833.450266203705</v>
      </c>
      <c r="T1648" s="10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5"/>
        <v>music</v>
      </c>
      <c r="R1652" t="str">
        <f t="shared" si="152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5"/>
        <v>music</v>
      </c>
      <c r="R1653" t="str">
        <f t="shared" si="152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10">
        <f t="shared" si="153"/>
        <v>41596.913437499999</v>
      </c>
      <c r="T1661" s="10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5"/>
        <v>music</v>
      </c>
      <c r="R1665" t="str">
        <f t="shared" si="152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10">
        <f t="shared" si="153"/>
        <v>40939.761782407404</v>
      </c>
      <c r="T1666" s="10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>E1667/L1667</f>
        <v>44.956989247311824</v>
      </c>
      <c r="Q1667" t="str">
        <f t="shared" si="155"/>
        <v>music</v>
      </c>
      <c r="R1667" t="str">
        <f t="shared" ref="R1667:R1730" si="158">RIGHT(N1667,LEN(N1667)-FIND("/",N1667))</f>
        <v>pop</v>
      </c>
      <c r="S1667" s="10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ref="Q1668:Q1731" si="161">LEFT(N1668,FIND("/",N1668)-1)</f>
        <v>music</v>
      </c>
      <c r="R1668" t="str">
        <f t="shared" si="158"/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10">
        <f t="shared" si="159"/>
        <v>40845.14975694444</v>
      </c>
      <c r="T1670" s="10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61"/>
        <v>music</v>
      </c>
      <c r="R1671" t="str">
        <f t="shared" si="158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10">
        <f t="shared" si="159"/>
        <v>40313.930543981485</v>
      </c>
      <c r="T1672" s="10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10">
        <f t="shared" si="159"/>
        <v>40973.72623842593</v>
      </c>
      <c r="T1678" s="10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61"/>
        <v>music</v>
      </c>
      <c r="R1681" t="str">
        <f t="shared" si="158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61"/>
        <v>music</v>
      </c>
      <c r="R1682" t="str">
        <f t="shared" si="158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61"/>
        <v>music</v>
      </c>
      <c r="R1684" t="str">
        <f t="shared" si="158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61"/>
        <v>music</v>
      </c>
      <c r="R1685" t="str">
        <f t="shared" si="158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61"/>
        <v>music</v>
      </c>
      <c r="R1687" t="str">
        <f t="shared" si="158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61"/>
        <v>music</v>
      </c>
      <c r="R1688" t="str">
        <f t="shared" si="158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10">
        <f t="shared" si="159"/>
        <v>42795.701481481476</v>
      </c>
      <c r="T1693" s="10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61"/>
        <v>music</v>
      </c>
      <c r="R1695" t="str">
        <f t="shared" si="158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61"/>
        <v>music</v>
      </c>
      <c r="R1696" t="str">
        <f t="shared" si="158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61"/>
        <v>music</v>
      </c>
      <c r="R1698" t="str">
        <f t="shared" si="158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10">
        <f t="shared" si="159"/>
        <v>42805.032962962956</v>
      </c>
      <c r="T1699" s="10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61"/>
        <v>music</v>
      </c>
      <c r="R1700" t="str">
        <f t="shared" si="158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61"/>
        <v>music</v>
      </c>
      <c r="R1701" t="str">
        <f t="shared" si="158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61"/>
        <v>music</v>
      </c>
      <c r="R1703" t="str">
        <f t="shared" si="158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61"/>
        <v>music</v>
      </c>
      <c r="R1704" t="str">
        <f t="shared" si="158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61"/>
        <v>music</v>
      </c>
      <c r="R1705" t="str">
        <f t="shared" si="158"/>
        <v>faith</v>
      </c>
      <c r="S1705" s="10">
        <f t="shared" si="159"/>
        <v>42187.281678240746</v>
      </c>
      <c r="T1705" s="10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61"/>
        <v>music</v>
      </c>
      <c r="R1707" t="str">
        <f t="shared" si="158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61"/>
        <v>music</v>
      </c>
      <c r="R1708" t="str">
        <f t="shared" si="158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61"/>
        <v>music</v>
      </c>
      <c r="R1710" t="str">
        <f t="shared" si="158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61"/>
        <v>music</v>
      </c>
      <c r="R1711" t="str">
        <f t="shared" si="158"/>
        <v>faith</v>
      </c>
      <c r="S1711" s="10">
        <f t="shared" si="159"/>
        <v>41841.56381944444</v>
      </c>
      <c r="T1711" s="10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61"/>
        <v>music</v>
      </c>
      <c r="R1712" t="str">
        <f t="shared" si="158"/>
        <v>faith</v>
      </c>
      <c r="S1712" s="10">
        <f t="shared" si="159"/>
        <v>42341.59129629629</v>
      </c>
      <c r="T1712" s="10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61"/>
        <v>music</v>
      </c>
      <c r="R1713" t="str">
        <f t="shared" si="158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61"/>
        <v>music</v>
      </c>
      <c r="R1714" t="str">
        <f t="shared" si="158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61"/>
        <v>music</v>
      </c>
      <c r="R1715" t="str">
        <f t="shared" si="158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61"/>
        <v>music</v>
      </c>
      <c r="R1717" t="str">
        <f t="shared" si="158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61"/>
        <v>music</v>
      </c>
      <c r="R1718" t="str">
        <f t="shared" si="158"/>
        <v>faith</v>
      </c>
      <c r="S1718" s="10">
        <f t="shared" si="159"/>
        <v>42673.577534722222</v>
      </c>
      <c r="T1718" s="10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10">
        <f t="shared" si="159"/>
        <v>42460.98192129629</v>
      </c>
      <c r="T1719" s="10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61"/>
        <v>music</v>
      </c>
      <c r="R1720" t="str">
        <f t="shared" si="158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61"/>
        <v>music</v>
      </c>
      <c r="R1722" t="str">
        <f t="shared" si="158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61"/>
        <v>music</v>
      </c>
      <c r="R1723" t="str">
        <f t="shared" si="158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61"/>
        <v>music</v>
      </c>
      <c r="R1724" t="str">
        <f t="shared" si="158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61"/>
        <v>music</v>
      </c>
      <c r="R1726" t="str">
        <f t="shared" si="158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61"/>
        <v>music</v>
      </c>
      <c r="R1728" t="str">
        <f t="shared" si="158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61"/>
        <v>music</v>
      </c>
      <c r="R1729" t="str">
        <f t="shared" si="158"/>
        <v>faith</v>
      </c>
      <c r="S1729" s="10">
        <f t="shared" si="159"/>
        <v>42044.927974537044</v>
      </c>
      <c r="T1729" s="10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10">
        <f t="shared" si="159"/>
        <v>42268.625856481478</v>
      </c>
      <c r="T1730" s="10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ref="P1731:P1794" si="163">E1731/L1731</f>
        <v>#DIV/0!</v>
      </c>
      <c r="Q1731" t="str">
        <f t="shared" si="161"/>
        <v>music</v>
      </c>
      <c r="R1731" t="str">
        <f t="shared" ref="R1731:R1794" si="164">RIGHT(N1731,LEN(N1731)-FIND("/",N1731))</f>
        <v>faith</v>
      </c>
      <c r="S1731" s="10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ref="Q1732:Q1795" si="167">LEFT(N1732,FIND("/",N1732)-1)</f>
        <v>music</v>
      </c>
      <c r="R1732" t="str">
        <f t="shared" si="164"/>
        <v>faith</v>
      </c>
      <c r="S1732" s="10">
        <f t="shared" si="165"/>
        <v>42272.087766203709</v>
      </c>
      <c r="T1732" s="10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7"/>
        <v>music</v>
      </c>
      <c r="R1733" t="str">
        <f t="shared" si="164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7"/>
        <v>music</v>
      </c>
      <c r="R1734" t="str">
        <f t="shared" si="164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7"/>
        <v>music</v>
      </c>
      <c r="R1735" t="str">
        <f t="shared" si="164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7"/>
        <v>music</v>
      </c>
      <c r="R1736" t="str">
        <f t="shared" si="164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7"/>
        <v>music</v>
      </c>
      <c r="R1737" t="str">
        <f t="shared" si="164"/>
        <v>faith</v>
      </c>
      <c r="S1737" s="10">
        <f t="shared" si="165"/>
        <v>42559.814178240747</v>
      </c>
      <c r="T1737" s="10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7"/>
        <v>music</v>
      </c>
      <c r="R1738" t="str">
        <f t="shared" si="164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10">
        <f t="shared" si="165"/>
        <v>42175.948981481488</v>
      </c>
      <c r="T1739" s="10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7"/>
        <v>music</v>
      </c>
      <c r="R1740" t="str">
        <f t="shared" si="164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7"/>
        <v>music</v>
      </c>
      <c r="R1741" t="str">
        <f t="shared" si="164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7"/>
        <v>music</v>
      </c>
      <c r="R1742" t="str">
        <f t="shared" si="164"/>
        <v>faith</v>
      </c>
      <c r="S1742" s="10">
        <f t="shared" si="165"/>
        <v>42171.817384259266</v>
      </c>
      <c r="T1742" s="10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10">
        <f t="shared" si="165"/>
        <v>42710.876967592587</v>
      </c>
      <c r="T1744" s="10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10">
        <f t="shared" si="165"/>
        <v>42292.435532407413</v>
      </c>
      <c r="T1749" s="10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7"/>
        <v>photography</v>
      </c>
      <c r="R1768" t="str">
        <f t="shared" si="164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10">
        <f t="shared" si="165"/>
        <v>41905.979629629634</v>
      </c>
      <c r="T1773" s="10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10">
        <f t="shared" si="165"/>
        <v>41891.976388888892</v>
      </c>
      <c r="T1777" s="10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10">
        <f t="shared" si="165"/>
        <v>42493.600810185191</v>
      </c>
      <c r="T1782" s="10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10">
        <f t="shared" si="165"/>
        <v>42010.674513888895</v>
      </c>
      <c r="T1792" s="10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>E1795/L1795</f>
        <v>20</v>
      </c>
      <c r="Q1795" t="str">
        <f t="shared" si="167"/>
        <v>photography</v>
      </c>
      <c r="R1795" t="str">
        <f t="shared" ref="R1795:R1858" si="170">RIGHT(N1795,LEN(N1795)-FIND("/",N1795))</f>
        <v>photobooks</v>
      </c>
      <c r="S1795" s="10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ref="Q1796:Q1859" si="173">LEFT(N1796,FIND("/",N1796)-1)</f>
        <v>photography</v>
      </c>
      <c r="R1796" t="str">
        <f t="shared" si="170"/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10">
        <f t="shared" si="171"/>
        <v>42018.071550925932</v>
      </c>
      <c r="T1805" s="10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3"/>
        <v>photography</v>
      </c>
      <c r="R1815" t="str">
        <f t="shared" si="170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3"/>
        <v>photography</v>
      </c>
      <c r="R1817" t="str">
        <f t="shared" si="170"/>
        <v>photobooks</v>
      </c>
      <c r="S1817" s="10">
        <f t="shared" si="171"/>
        <v>42172.906678240746</v>
      </c>
      <c r="T1817" s="10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3"/>
        <v>photography</v>
      </c>
      <c r="R1820" t="str">
        <f t="shared" si="170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10">
        <f t="shared" si="171"/>
        <v>42065.084375000006</v>
      </c>
      <c r="T1822" s="10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10">
        <f t="shared" si="171"/>
        <v>41634.797013888885</v>
      </c>
      <c r="T1824" s="10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3"/>
        <v>music</v>
      </c>
      <c r="R1826" t="str">
        <f t="shared" si="170"/>
        <v>rock</v>
      </c>
      <c r="S1826" s="10">
        <f t="shared" si="171"/>
        <v>41626.916284722225</v>
      </c>
      <c r="T1826" s="10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3"/>
        <v>music</v>
      </c>
      <c r="R1827" t="str">
        <f t="shared" si="170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3"/>
        <v>music</v>
      </c>
      <c r="R1834" t="str">
        <f t="shared" si="170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3"/>
        <v>music</v>
      </c>
      <c r="R1835" t="str">
        <f t="shared" si="170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3"/>
        <v>music</v>
      </c>
      <c r="R1843" t="str">
        <f t="shared" si="170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3"/>
        <v>music</v>
      </c>
      <c r="R1846" t="str">
        <f t="shared" si="170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3"/>
        <v>music</v>
      </c>
      <c r="R1851" t="str">
        <f t="shared" si="170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10">
        <f t="shared" si="171"/>
        <v>42081.77143518519</v>
      </c>
      <c r="T1854" s="10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10">
        <f t="shared" si="171"/>
        <v>41817.854999999996</v>
      </c>
      <c r="T1858" s="10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>E1859/L1859</f>
        <v>136.36363636363637</v>
      </c>
      <c r="Q1859" t="str">
        <f t="shared" si="173"/>
        <v>music</v>
      </c>
      <c r="R1859" t="str">
        <f t="shared" ref="R1859:R1922" si="176">RIGHT(N1859,LEN(N1859)-FIND("/",N1859))</f>
        <v>rock</v>
      </c>
      <c r="S1859" s="10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ref="Q1860:Q1923" si="179">LEFT(N1860,FIND("/",N1860)-1)</f>
        <v>music</v>
      </c>
      <c r="R1860" t="str">
        <f t="shared" si="176"/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9"/>
        <v>music</v>
      </c>
      <c r="R1861" t="str">
        <f t="shared" si="176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10">
        <f t="shared" si="177"/>
        <v>41655.709305555552</v>
      </c>
      <c r="T1862" s="10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9"/>
        <v>games</v>
      </c>
      <c r="R1863" t="str">
        <f t="shared" si="176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10">
        <f t="shared" si="177"/>
        <v>42755.492754629624</v>
      </c>
      <c r="T1864" s="10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9"/>
        <v>games</v>
      </c>
      <c r="R1865" t="str">
        <f t="shared" si="176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9"/>
        <v>games</v>
      </c>
      <c r="R1867" t="str">
        <f t="shared" si="176"/>
        <v>mobile games</v>
      </c>
      <c r="S1867" s="10">
        <f t="shared" si="177"/>
        <v>42645.367442129631</v>
      </c>
      <c r="T1867" s="10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9"/>
        <v>games</v>
      </c>
      <c r="R1871" t="str">
        <f t="shared" si="176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9"/>
        <v>games</v>
      </c>
      <c r="R1878" t="str">
        <f t="shared" si="176"/>
        <v>mobile games</v>
      </c>
      <c r="S1878" s="10">
        <f t="shared" si="177"/>
        <v>41776.284780092588</v>
      </c>
      <c r="T1878" s="10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9"/>
        <v>games</v>
      </c>
      <c r="R1879" t="str">
        <f t="shared" si="176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9"/>
        <v>games</v>
      </c>
      <c r="R1880" t="str">
        <f t="shared" si="176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9"/>
        <v>games</v>
      </c>
      <c r="R1881" t="str">
        <f t="shared" si="176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10">
        <f t="shared" si="177"/>
        <v>40920.904895833337</v>
      </c>
      <c r="T1896" s="10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9"/>
        <v>music</v>
      </c>
      <c r="R1898" t="str">
        <f t="shared" si="176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10">
        <f t="shared" si="177"/>
        <v>41680.583402777782</v>
      </c>
      <c r="T1899" s="10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9"/>
        <v>technology</v>
      </c>
      <c r="R1904" t="str">
        <f t="shared" si="176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9"/>
        <v>technology</v>
      </c>
      <c r="R1917" t="str">
        <f t="shared" si="176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10">
        <f t="shared" si="177"/>
        <v>42113.875567129624</v>
      </c>
      <c r="T1921" s="10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10">
        <f t="shared" si="177"/>
        <v>42270.875706018516</v>
      </c>
      <c r="T1922" s="10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>E1923/L1923</f>
        <v>54</v>
      </c>
      <c r="Q1923" t="str">
        <f t="shared" si="179"/>
        <v>music</v>
      </c>
      <c r="R1923" t="str">
        <f t="shared" ref="R1923:R1986" si="182">RIGHT(N1923,LEN(N1923)-FIND("/",N1923))</f>
        <v>indie rock</v>
      </c>
      <c r="S1923" s="10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ref="Q1924:Q1987" si="185">LEFT(N1924,FIND("/",N1924)-1)</f>
        <v>music</v>
      </c>
      <c r="R1924" t="str">
        <f t="shared" si="182"/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5"/>
        <v>music</v>
      </c>
      <c r="R1926" t="str">
        <f t="shared" si="182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10">
        <f t="shared" si="183"/>
        <v>41371.648078703707</v>
      </c>
      <c r="T1930" s="10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10">
        <f t="shared" si="183"/>
        <v>40911.809872685182</v>
      </c>
      <c r="T1934" s="10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10">
        <f t="shared" si="183"/>
        <v>41773.932534722226</v>
      </c>
      <c r="T1937" s="10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10">
        <f t="shared" si="183"/>
        <v>42157.251828703709</v>
      </c>
      <c r="T1947" s="10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10">
        <f t="shared" si="183"/>
        <v>41689.150011574071</v>
      </c>
      <c r="T1948" s="10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10">
        <f t="shared" si="183"/>
        <v>41800.423043981478</v>
      </c>
      <c r="T1951" s="10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10">
        <f t="shared" si="183"/>
        <v>41179.098530092589</v>
      </c>
      <c r="T1959" s="10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10">
        <f t="shared" si="183"/>
        <v>41871.845601851855</v>
      </c>
      <c r="T1961" s="10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10">
        <f t="shared" si="183"/>
        <v>41324.193298611113</v>
      </c>
      <c r="T1972" s="10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5"/>
        <v>photography</v>
      </c>
      <c r="R1984" t="str">
        <f t="shared" si="182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10">
        <f t="shared" si="183"/>
        <v>41913.790289351848</v>
      </c>
      <c r="T1986" s="10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>E1987/L1987</f>
        <v>12.75</v>
      </c>
      <c r="Q1987" t="str">
        <f t="shared" si="185"/>
        <v>photography</v>
      </c>
      <c r="R1987" t="str">
        <f t="shared" ref="R1987:R2050" si="188">RIGHT(N1987,LEN(N1987)-FIND("/",N1987))</f>
        <v>people</v>
      </c>
      <c r="S1987" s="10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ref="Q1988:Q2051" si="191">LEFT(N1988,FIND("/",N1988)-1)</f>
        <v>photography</v>
      </c>
      <c r="R1988" t="str">
        <f t="shared" si="188"/>
        <v>people</v>
      </c>
      <c r="S1988" s="10">
        <f t="shared" si="189"/>
        <v>42413.433831018512</v>
      </c>
      <c r="T1988" s="10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91"/>
        <v>photography</v>
      </c>
      <c r="R1994" t="str">
        <f t="shared" si="188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91"/>
        <v>photography</v>
      </c>
      <c r="R1995" t="str">
        <f t="shared" si="188"/>
        <v>people</v>
      </c>
      <c r="S1995" s="10">
        <f t="shared" si="189"/>
        <v>42329.58839120371</v>
      </c>
      <c r="T1995" s="10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91"/>
        <v>photography</v>
      </c>
      <c r="R1996" t="str">
        <f t="shared" si="188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91"/>
        <v>photography</v>
      </c>
      <c r="R1998" t="str">
        <f t="shared" si="188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91"/>
        <v>photography</v>
      </c>
      <c r="R1999" t="str">
        <f t="shared" si="188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10">
        <f t="shared" si="189"/>
        <v>41312.88077546296</v>
      </c>
      <c r="T2018" s="10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10">
        <f t="shared" si="189"/>
        <v>41737.097499999996</v>
      </c>
      <c r="T2022" s="10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10">
        <f t="shared" si="189"/>
        <v>42048.813877314817</v>
      </c>
      <c r="T2029" s="10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10">
        <f t="shared" si="189"/>
        <v>41738.864803240744</v>
      </c>
      <c r="T2038" s="10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10">
        <f t="shared" si="189"/>
        <v>41578.927118055559</v>
      </c>
      <c r="T2042" s="10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10">
        <f t="shared" si="189"/>
        <v>41069.088506944441</v>
      </c>
      <c r="T2047" s="10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10">
        <f t="shared" si="189"/>
        <v>41387.651516203703</v>
      </c>
      <c r="T2050" s="10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>E2051/L2051</f>
        <v>80.991037735849048</v>
      </c>
      <c r="Q2051" t="str">
        <f t="shared" si="191"/>
        <v>technology</v>
      </c>
      <c r="R2051" t="str">
        <f t="shared" ref="R2051:R2114" si="194">RIGHT(N2051,LEN(N2051)-FIND("/",N2051))</f>
        <v>hardware</v>
      </c>
      <c r="S2051" s="10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ref="Q2052:Q2115" si="197">LEFT(N2052,FIND("/",N2052)-1)</f>
        <v>technology</v>
      </c>
      <c r="R2052" t="str">
        <f t="shared" si="194"/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10">
        <f t="shared" si="195"/>
        <v>41004.156886574077</v>
      </c>
      <c r="T2083" s="10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10">
        <f t="shared" si="195"/>
        <v>40811.120324074072</v>
      </c>
      <c r="T2084" s="10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7"/>
        <v>music</v>
      </c>
      <c r="R2085" t="str">
        <f t="shared" si="194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10">
        <f t="shared" si="195"/>
        <v>40395.714722222219</v>
      </c>
      <c r="T2090" s="10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10">
        <f t="shared" si="195"/>
        <v>41299.381423611114</v>
      </c>
      <c r="T2092" s="10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10">
        <f t="shared" si="195"/>
        <v>40555.322662037033</v>
      </c>
      <c r="T2093" s="10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10">
        <f t="shared" si="195"/>
        <v>40758.733483796292</v>
      </c>
      <c r="T2097" s="10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10">
        <f t="shared" si="195"/>
        <v>40818.58489583333</v>
      </c>
      <c r="T2099" s="10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7"/>
        <v>music</v>
      </c>
      <c r="R2106" t="str">
        <f t="shared" si="194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10">
        <f t="shared" si="195"/>
        <v>41365.928159722222</v>
      </c>
      <c r="T2114" s="10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>E2115/L2115</f>
        <v>68.598130841121488</v>
      </c>
      <c r="Q2115" t="str">
        <f t="shared" si="197"/>
        <v>music</v>
      </c>
      <c r="R2115" t="str">
        <f t="shared" ref="R2115:R2178" si="200">RIGHT(N2115,LEN(N2115)-FIND("/",N2115))</f>
        <v>indie rock</v>
      </c>
      <c r="S2115" s="10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ref="Q2116:Q2179" si="203">LEFT(N2116,FIND("/",N2116)-1)</f>
        <v>music</v>
      </c>
      <c r="R2116" t="str">
        <f t="shared" si="200"/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3"/>
        <v>games</v>
      </c>
      <c r="R2125" t="str">
        <f t="shared" si="200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3"/>
        <v>games</v>
      </c>
      <c r="R2126" t="str">
        <f t="shared" si="200"/>
        <v>video games</v>
      </c>
      <c r="S2126" s="10">
        <f t="shared" si="201"/>
        <v>40464.028182870366</v>
      </c>
      <c r="T2126" s="10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3"/>
        <v>games</v>
      </c>
      <c r="R2128" t="str">
        <f t="shared" si="200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10">
        <f t="shared" si="201"/>
        <v>42045.50535879629</v>
      </c>
      <c r="T2129" s="10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3"/>
        <v>games</v>
      </c>
      <c r="R2130" t="str">
        <f t="shared" si="200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10">
        <f t="shared" si="201"/>
        <v>41156.963344907403</v>
      </c>
      <c r="T2137" s="10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3"/>
        <v>games</v>
      </c>
      <c r="R2143" t="str">
        <f t="shared" si="200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3"/>
        <v>games</v>
      </c>
      <c r="R2145" t="str">
        <f t="shared" si="200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3"/>
        <v>games</v>
      </c>
      <c r="R2148" t="str">
        <f t="shared" si="200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3"/>
        <v>games</v>
      </c>
      <c r="R2150" t="str">
        <f t="shared" si="200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3"/>
        <v>games</v>
      </c>
      <c r="R2151" t="str">
        <f t="shared" si="200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10">
        <f t="shared" si="201"/>
        <v>42520.847384259265</v>
      </c>
      <c r="T2153" s="10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3"/>
        <v>games</v>
      </c>
      <c r="R2156" t="str">
        <f t="shared" si="200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3"/>
        <v>games</v>
      </c>
      <c r="R2157" t="str">
        <f t="shared" si="200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3"/>
        <v>games</v>
      </c>
      <c r="R2161" t="str">
        <f t="shared" si="200"/>
        <v>video games</v>
      </c>
      <c r="S2161" s="10">
        <f t="shared" si="201"/>
        <v>40710.731180555551</v>
      </c>
      <c r="T2161" s="10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10">
        <f t="shared" si="201"/>
        <v>42240.852534722217</v>
      </c>
      <c r="T2163" s="10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3"/>
        <v>music</v>
      </c>
      <c r="R2168" t="str">
        <f t="shared" si="200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3"/>
        <v>music</v>
      </c>
      <c r="R2169" t="str">
        <f t="shared" si="200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10">
        <f t="shared" si="201"/>
        <v>42082.580092592587</v>
      </c>
      <c r="T2174" s="10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10">
        <f t="shared" si="201"/>
        <v>42096.633206018523</v>
      </c>
      <c r="T2178" s="10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>E2179/L2179</f>
        <v>65.868421052631575</v>
      </c>
      <c r="Q2179" t="str">
        <f t="shared" si="203"/>
        <v>music</v>
      </c>
      <c r="R2179" t="str">
        <f t="shared" ref="R2179:R2242" si="206">RIGHT(N2179,LEN(N2179)-FIND("/",N2179))</f>
        <v>rock</v>
      </c>
      <c r="S2179" s="10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ref="Q2180:Q2243" si="209">LEFT(N2180,FIND("/",N2180)-1)</f>
        <v>music</v>
      </c>
      <c r="R2180" t="str">
        <f t="shared" si="206"/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10">
        <f t="shared" si="207"/>
        <v>42745.365474537044</v>
      </c>
      <c r="T2185" s="10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10">
        <f t="shared" si="207"/>
        <v>41319.349988425929</v>
      </c>
      <c r="T2187" s="10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10">
        <f t="shared" si="207"/>
        <v>41276.846817129634</v>
      </c>
      <c r="T2203" s="10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10">
        <f t="shared" si="207"/>
        <v>41031.82163194444</v>
      </c>
      <c r="T2207" s="10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10">
        <f t="shared" si="207"/>
        <v>40956.066087962965</v>
      </c>
      <c r="T2212" s="10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10">
        <f t="shared" si="207"/>
        <v>42194.751678240747</v>
      </c>
      <c r="T2218" s="10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10">
        <f t="shared" si="207"/>
        <v>42331.378923611104</v>
      </c>
      <c r="T2235" s="10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10">
        <f t="shared" si="207"/>
        <v>42062.022118055553</v>
      </c>
      <c r="T2237" s="10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10">
        <f t="shared" si="207"/>
        <v>42452.825740740736</v>
      </c>
      <c r="T2242" s="10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>E2243/L2243</f>
        <v>49.472392638036808</v>
      </c>
      <c r="Q2243" t="str">
        <f t="shared" si="209"/>
        <v>games</v>
      </c>
      <c r="R2243" t="str">
        <f t="shared" ref="R2243:R2306" si="212">RIGHT(N2243,LEN(N2243)-FIND("/",N2243))</f>
        <v>tabletop games</v>
      </c>
      <c r="S2243" s="10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ref="Q2244:Q2307" si="215">LEFT(N2244,FIND("/",N2244)-1)</f>
        <v>games</v>
      </c>
      <c r="R2244" t="str">
        <f t="shared" si="212"/>
        <v>tabletop games</v>
      </c>
      <c r="S2244" s="10">
        <f t="shared" si="213"/>
        <v>41569.575613425928</v>
      </c>
      <c r="T2244" s="10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10">
        <f t="shared" si="213"/>
        <v>41660.708530092597</v>
      </c>
      <c r="T2247" s="10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10">
        <f t="shared" si="213"/>
        <v>41336.703298611108</v>
      </c>
      <c r="T2251" s="10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10">
        <f t="shared" si="213"/>
        <v>42776.082349537035</v>
      </c>
      <c r="T2270" s="10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10">
        <f t="shared" si="213"/>
        <v>42315.699490740735</v>
      </c>
      <c r="T2274" s="10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10">
        <f t="shared" si="213"/>
        <v>41965.616655092599</v>
      </c>
      <c r="T2277" s="10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10">
        <f t="shared" si="213"/>
        <v>42338.709108796291</v>
      </c>
      <c r="T2280" s="10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10">
        <f t="shared" si="213"/>
        <v>42020.806701388887</v>
      </c>
      <c r="T2281" s="10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10">
        <f t="shared" si="213"/>
        <v>41059.185682870368</v>
      </c>
      <c r="T2287" s="10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5"/>
        <v>music</v>
      </c>
      <c r="R2290" t="str">
        <f t="shared" si="212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5"/>
        <v>music</v>
      </c>
      <c r="R2291" t="str">
        <f t="shared" si="212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10">
        <f t="shared" si="213"/>
        <v>40502.815868055557</v>
      </c>
      <c r="T2306" s="10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>E2307/L2307</f>
        <v>109.10778443113773</v>
      </c>
      <c r="Q2307" t="str">
        <f t="shared" si="215"/>
        <v>music</v>
      </c>
      <c r="R2307" t="str">
        <f t="shared" ref="R2307:R2370" si="218">RIGHT(N2307,LEN(N2307)-FIND("/",N2307))</f>
        <v>indie rock</v>
      </c>
      <c r="S2307" s="10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ref="Q2308:Q2371" si="221">LEFT(N2308,FIND("/",N2308)-1)</f>
        <v>music</v>
      </c>
      <c r="R2308" t="str">
        <f t="shared" si="218"/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10">
        <f t="shared" si="219"/>
        <v>41004.802465277775</v>
      </c>
      <c r="T2309" s="10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10">
        <f t="shared" si="219"/>
        <v>40079.725115740745</v>
      </c>
      <c r="T2318" s="10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10">
        <f t="shared" si="219"/>
        <v>42804.895474537043</v>
      </c>
      <c r="T2324" s="10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21"/>
        <v>food</v>
      </c>
      <c r="R2325" t="str">
        <f t="shared" si="218"/>
        <v>small batch</v>
      </c>
      <c r="S2325" s="10">
        <f t="shared" si="219"/>
        <v>42807.755173611105</v>
      </c>
      <c r="T2325" s="10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21"/>
        <v>food</v>
      </c>
      <c r="R2328" t="str">
        <f t="shared" si="218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10">
        <f t="shared" si="219"/>
        <v>41842.917129629634</v>
      </c>
      <c r="T2329" s="10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10">
        <f t="shared" si="219"/>
        <v>42139.781678240746</v>
      </c>
      <c r="T2330" s="10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10">
        <f t="shared" si="219"/>
        <v>41789.896805555552</v>
      </c>
      <c r="T2340" s="10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21"/>
        <v>technology</v>
      </c>
      <c r="R2343" t="str">
        <f t="shared" si="218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21"/>
        <v>technology</v>
      </c>
      <c r="R2344" t="str">
        <f t="shared" si="218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21"/>
        <v>technology</v>
      </c>
      <c r="R2345" t="str">
        <f t="shared" si="218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21"/>
        <v>technology</v>
      </c>
      <c r="R2346" t="str">
        <f t="shared" si="218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21"/>
        <v>technology</v>
      </c>
      <c r="R2347" t="str">
        <f t="shared" si="218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21"/>
        <v>technology</v>
      </c>
      <c r="R2348" t="str">
        <f t="shared" si="218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21"/>
        <v>technology</v>
      </c>
      <c r="R2349" t="str">
        <f t="shared" si="218"/>
        <v>web</v>
      </c>
      <c r="S2349" s="10">
        <f t="shared" si="219"/>
        <v>42577.607361111113</v>
      </c>
      <c r="T2349" s="10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21"/>
        <v>technology</v>
      </c>
      <c r="R2350" t="str">
        <f t="shared" si="218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21"/>
        <v>technology</v>
      </c>
      <c r="R2351" t="str">
        <f t="shared" si="218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21"/>
        <v>technology</v>
      </c>
      <c r="R2352" t="str">
        <f t="shared" si="218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21"/>
        <v>technology</v>
      </c>
      <c r="R2354" t="str">
        <f t="shared" si="218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21"/>
        <v>technology</v>
      </c>
      <c r="R2355" t="str">
        <f t="shared" si="218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21"/>
        <v>technology</v>
      </c>
      <c r="R2356" t="str">
        <f t="shared" si="218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21"/>
        <v>technology</v>
      </c>
      <c r="R2357" t="str">
        <f t="shared" si="218"/>
        <v>web</v>
      </c>
      <c r="S2357" s="10">
        <f t="shared" si="219"/>
        <v>42096.918240740735</v>
      </c>
      <c r="T2357" s="10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21"/>
        <v>technology</v>
      </c>
      <c r="R2358" t="str">
        <f t="shared" si="218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21"/>
        <v>technology</v>
      </c>
      <c r="R2359" t="str">
        <f t="shared" si="218"/>
        <v>web</v>
      </c>
      <c r="S2359" s="10">
        <f t="shared" si="219"/>
        <v>42264.620115740734</v>
      </c>
      <c r="T2359" s="10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21"/>
        <v>technology</v>
      </c>
      <c r="R2360" t="str">
        <f t="shared" si="218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21"/>
        <v>technology</v>
      </c>
      <c r="R2361" t="str">
        <f t="shared" si="218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21"/>
        <v>technology</v>
      </c>
      <c r="R2362" t="str">
        <f t="shared" si="218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21"/>
        <v>technology</v>
      </c>
      <c r="R2363" t="str">
        <f t="shared" si="218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21"/>
        <v>technology</v>
      </c>
      <c r="R2364" t="str">
        <f t="shared" si="218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21"/>
        <v>technology</v>
      </c>
      <c r="R2365" t="str">
        <f t="shared" si="218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21"/>
        <v>technology</v>
      </c>
      <c r="R2366" t="str">
        <f t="shared" si="218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21"/>
        <v>technology</v>
      </c>
      <c r="R2367" t="str">
        <f t="shared" si="218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si="217"/>
        <v>50</v>
      </c>
      <c r="Q2370" t="str">
        <f t="shared" si="221"/>
        <v>technology</v>
      </c>
      <c r="R2370" t="str">
        <f t="shared" si="218"/>
        <v>web</v>
      </c>
      <c r="S2370" s="10">
        <f t="shared" si="219"/>
        <v>42063.721817129626</v>
      </c>
      <c r="T2370" s="10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ref="P2371:P2434" si="223">E2371/L2371</f>
        <v>#DIV/0!</v>
      </c>
      <c r="Q2371" t="str">
        <f t="shared" si="221"/>
        <v>technology</v>
      </c>
      <c r="R2371" t="str">
        <f t="shared" ref="R2371:R2434" si="224">RIGHT(N2371,LEN(N2371)-FIND("/",N2371))</f>
        <v>web</v>
      </c>
      <c r="S2371" s="10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ref="Q2372:Q2435" si="227">LEFT(N2372,FIND("/",N2372)-1)</f>
        <v>technology</v>
      </c>
      <c r="R2372" t="str">
        <f t="shared" si="224"/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7"/>
        <v>technology</v>
      </c>
      <c r="R2373" t="str">
        <f t="shared" si="224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7"/>
        <v>technology</v>
      </c>
      <c r="R2374" t="str">
        <f t="shared" si="224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7"/>
        <v>technology</v>
      </c>
      <c r="R2375" t="str">
        <f t="shared" si="224"/>
        <v>web</v>
      </c>
      <c r="S2375" s="10">
        <f t="shared" si="225"/>
        <v>42215.662314814821</v>
      </c>
      <c r="T2375" s="10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7"/>
        <v>technology</v>
      </c>
      <c r="R2376" t="str">
        <f t="shared" si="224"/>
        <v>web</v>
      </c>
      <c r="S2376" s="10">
        <f t="shared" si="225"/>
        <v>42017.843287037031</v>
      </c>
      <c r="T2376" s="10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7"/>
        <v>technology</v>
      </c>
      <c r="R2377" t="str">
        <f t="shared" si="224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7"/>
        <v>technology</v>
      </c>
      <c r="R2379" t="str">
        <f t="shared" si="224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7"/>
        <v>technology</v>
      </c>
      <c r="R2380" t="str">
        <f t="shared" si="224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7"/>
        <v>technology</v>
      </c>
      <c r="R2381" t="str">
        <f t="shared" si="224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7"/>
        <v>technology</v>
      </c>
      <c r="R2384" t="str">
        <f t="shared" si="224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7"/>
        <v>technology</v>
      </c>
      <c r="R2385" t="str">
        <f t="shared" si="224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7"/>
        <v>technology</v>
      </c>
      <c r="R2386" t="str">
        <f t="shared" si="224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7"/>
        <v>technology</v>
      </c>
      <c r="R2388" t="str">
        <f t="shared" si="224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7"/>
        <v>technology</v>
      </c>
      <c r="R2389" t="str">
        <f t="shared" si="224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7"/>
        <v>technology</v>
      </c>
      <c r="R2391" t="str">
        <f t="shared" si="224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7"/>
        <v>technology</v>
      </c>
      <c r="R2392" t="str">
        <f t="shared" si="224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7"/>
        <v>technology</v>
      </c>
      <c r="R2393" t="str">
        <f t="shared" si="224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7"/>
        <v>technology</v>
      </c>
      <c r="R2394" t="str">
        <f t="shared" si="224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7"/>
        <v>technology</v>
      </c>
      <c r="R2395" t="str">
        <f t="shared" si="224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7"/>
        <v>technology</v>
      </c>
      <c r="R2396" t="str">
        <f t="shared" si="224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7"/>
        <v>technology</v>
      </c>
      <c r="R2397" t="str">
        <f t="shared" si="224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7"/>
        <v>technology</v>
      </c>
      <c r="R2398" t="str">
        <f t="shared" si="224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7"/>
        <v>technology</v>
      </c>
      <c r="R2399" t="str">
        <f t="shared" si="224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7"/>
        <v>technology</v>
      </c>
      <c r="R2400" t="str">
        <f t="shared" si="224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7"/>
        <v>technology</v>
      </c>
      <c r="R2401" t="str">
        <f t="shared" si="224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7"/>
        <v>technology</v>
      </c>
      <c r="R2402" t="str">
        <f t="shared" si="224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7"/>
        <v>food</v>
      </c>
      <c r="R2404" t="str">
        <f t="shared" si="224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10">
        <f t="shared" si="225"/>
        <v>42399.882615740738</v>
      </c>
      <c r="T2405" s="10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7"/>
        <v>food</v>
      </c>
      <c r="R2406" t="str">
        <f t="shared" si="224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7"/>
        <v>food</v>
      </c>
      <c r="R2410" t="str">
        <f t="shared" si="224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7"/>
        <v>food</v>
      </c>
      <c r="R2412" t="str">
        <f t="shared" si="224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7"/>
        <v>food</v>
      </c>
      <c r="R2414" t="str">
        <f t="shared" si="224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7"/>
        <v>food</v>
      </c>
      <c r="R2418" t="str">
        <f t="shared" si="224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7"/>
        <v>food</v>
      </c>
      <c r="R2419" t="str">
        <f t="shared" si="224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7"/>
        <v>food</v>
      </c>
      <c r="R2420" t="str">
        <f t="shared" si="224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7"/>
        <v>food</v>
      </c>
      <c r="R2421" t="str">
        <f t="shared" si="224"/>
        <v>food trucks</v>
      </c>
      <c r="S2421" s="10">
        <f t="shared" si="225"/>
        <v>41993.738298611104</v>
      </c>
      <c r="T2421" s="10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7"/>
        <v>food</v>
      </c>
      <c r="R2423" t="str">
        <f t="shared" si="224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7"/>
        <v>food</v>
      </c>
      <c r="R2424" t="str">
        <f t="shared" si="224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7"/>
        <v>food</v>
      </c>
      <c r="R2425" t="str">
        <f t="shared" si="224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7"/>
        <v>food</v>
      </c>
      <c r="R2427" t="str">
        <f t="shared" si="224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7"/>
        <v>food</v>
      </c>
      <c r="R2428" t="str">
        <f t="shared" si="224"/>
        <v>food trucks</v>
      </c>
      <c r="S2428" s="10">
        <f t="shared" si="225"/>
        <v>42164.170046296291</v>
      </c>
      <c r="T2428" s="10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7"/>
        <v>food</v>
      </c>
      <c r="R2429" t="str">
        <f t="shared" si="224"/>
        <v>food trucks</v>
      </c>
      <c r="S2429" s="10">
        <f t="shared" si="225"/>
        <v>42412.318668981476</v>
      </c>
      <c r="T2429" s="10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7"/>
        <v>food</v>
      </c>
      <c r="R2430" t="str">
        <f t="shared" si="224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7"/>
        <v>food</v>
      </c>
      <c r="R2433" t="str">
        <f t="shared" si="224"/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si="223"/>
        <v>1</v>
      </c>
      <c r="Q2434" t="str">
        <f t="shared" si="227"/>
        <v>food</v>
      </c>
      <c r="R2434" t="str">
        <f t="shared" si="224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ref="P2435:P2498" si="229">E2435/L2435</f>
        <v>#DIV/0!</v>
      </c>
      <c r="Q2435" t="str">
        <f t="shared" si="227"/>
        <v>food</v>
      </c>
      <c r="R2435" t="str">
        <f t="shared" ref="R2435:R2498" si="230">RIGHT(N2435,LEN(N2435)-FIND("/",N2435))</f>
        <v>food trucks</v>
      </c>
      <c r="S2435" s="10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ref="Q2436:Q2499" si="233">LEFT(N2436,FIND("/",N2436)-1)</f>
        <v>food</v>
      </c>
      <c r="R2436" t="str">
        <f t="shared" si="230"/>
        <v>food trucks</v>
      </c>
      <c r="S2436" s="10">
        <f t="shared" si="231"/>
        <v>42180.18604166666</v>
      </c>
      <c r="T2436" s="10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3"/>
        <v>food</v>
      </c>
      <c r="R2437" t="str">
        <f t="shared" si="230"/>
        <v>food trucks</v>
      </c>
      <c r="S2437" s="10">
        <f t="shared" si="231"/>
        <v>42252.277615740735</v>
      </c>
      <c r="T2437" s="10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3"/>
        <v>food</v>
      </c>
      <c r="R2439" t="str">
        <f t="shared" si="230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3"/>
        <v>food</v>
      </c>
      <c r="R2440" t="str">
        <f t="shared" si="230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3"/>
        <v>food</v>
      </c>
      <c r="R2441" t="str">
        <f t="shared" si="230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3"/>
        <v>food</v>
      </c>
      <c r="R2442" t="str">
        <f t="shared" si="230"/>
        <v>food trucks</v>
      </c>
      <c r="S2442" s="10">
        <f t="shared" si="231"/>
        <v>42383.899456018517</v>
      </c>
      <c r="T2442" s="10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10">
        <f t="shared" si="231"/>
        <v>42052.666990740734</v>
      </c>
      <c r="T2444" s="10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3"/>
        <v>food</v>
      </c>
      <c r="R2451" t="str">
        <f t="shared" si="230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10">
        <f t="shared" si="231"/>
        <v>41902.07240740741</v>
      </c>
      <c r="T2452" s="10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10">
        <f t="shared" si="231"/>
        <v>42770.201481481476</v>
      </c>
      <c r="T2456" s="10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3"/>
        <v>music</v>
      </c>
      <c r="R2465" t="str">
        <f t="shared" si="230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10">
        <f t="shared" si="231"/>
        <v>41174.154178240737</v>
      </c>
      <c r="T2470" s="10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10">
        <f t="shared" si="231"/>
        <v>40310.287673611114</v>
      </c>
      <c r="T2477" s="10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3"/>
        <v>music</v>
      </c>
      <c r="R2482" t="str">
        <f t="shared" si="230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10">
        <f t="shared" si="231"/>
        <v>40970.750034722223</v>
      </c>
      <c r="T2485" s="10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10">
        <f t="shared" si="231"/>
        <v>41023.227731481478</v>
      </c>
      <c r="T2492" s="10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10">
        <f t="shared" si="231"/>
        <v>40542.839282407411</v>
      </c>
      <c r="T2493" s="10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10">
        <f t="shared" si="231"/>
        <v>41022.645185185182</v>
      </c>
      <c r="T2496" s="10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si="229"/>
        <v>600</v>
      </c>
      <c r="Q2498" t="str">
        <f t="shared" si="233"/>
        <v>music</v>
      </c>
      <c r="R2498" t="str">
        <f t="shared" si="230"/>
        <v>indie rock</v>
      </c>
      <c r="S2498" s="10">
        <f t="shared" si="231"/>
        <v>41327.996435185189</v>
      </c>
      <c r="T2498" s="10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>E2499/L2499</f>
        <v>80.551071428571419</v>
      </c>
      <c r="Q2499" t="str">
        <f t="shared" si="233"/>
        <v>music</v>
      </c>
      <c r="R2499" t="str">
        <f t="shared" ref="R2499:R2562" si="236">RIGHT(N2499,LEN(N2499)-FIND("/",N2499))</f>
        <v>indie rock</v>
      </c>
      <c r="S2499" s="10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ref="Q2500:Q2563" si="239">LEFT(N2500,FIND("/",N2500)-1)</f>
        <v>music</v>
      </c>
      <c r="R2500" t="str">
        <f t="shared" si="236"/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10">
        <f t="shared" si="237"/>
        <v>41226.648576388885</v>
      </c>
      <c r="T2501" s="10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10">
        <f t="shared" si="237"/>
        <v>41053.772858796299</v>
      </c>
      <c r="T2502" s="10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10">
        <f t="shared" si="237"/>
        <v>42244.776666666665</v>
      </c>
      <c r="T2503" s="10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9"/>
        <v>food</v>
      </c>
      <c r="R2505" t="str">
        <f t="shared" si="236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9"/>
        <v>food</v>
      </c>
      <c r="R2506" t="str">
        <f t="shared" si="236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9"/>
        <v>food</v>
      </c>
      <c r="R2507" t="str">
        <f t="shared" si="236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9"/>
        <v>food</v>
      </c>
      <c r="R2508" t="str">
        <f t="shared" si="236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9"/>
        <v>food</v>
      </c>
      <c r="R2509" t="str">
        <f t="shared" si="236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9"/>
        <v>food</v>
      </c>
      <c r="R2510" t="str">
        <f t="shared" si="236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10">
        <f t="shared" si="237"/>
        <v>42078.997361111105</v>
      </c>
      <c r="T2512" s="10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9"/>
        <v>food</v>
      </c>
      <c r="R2513" t="str">
        <f t="shared" si="236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9"/>
        <v>food</v>
      </c>
      <c r="R2514" t="str">
        <f t="shared" si="236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9"/>
        <v>food</v>
      </c>
      <c r="R2515" t="str">
        <f t="shared" si="236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9"/>
        <v>food</v>
      </c>
      <c r="R2518" t="str">
        <f t="shared" si="236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9"/>
        <v>food</v>
      </c>
      <c r="R2520" t="str">
        <f t="shared" si="236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9"/>
        <v>food</v>
      </c>
      <c r="R2522" t="str">
        <f t="shared" si="236"/>
        <v>restaurants</v>
      </c>
      <c r="S2522" s="10">
        <f t="shared" si="237"/>
        <v>42612.600520833337</v>
      </c>
      <c r="T2522" s="10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10">
        <f t="shared" si="237"/>
        <v>41930.975601851853</v>
      </c>
      <c r="T2525" s="10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10">
        <f t="shared" si="237"/>
        <v>41058.844571759262</v>
      </c>
      <c r="T2527" s="10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10">
        <f t="shared" si="237"/>
        <v>40127.700370370374</v>
      </c>
      <c r="T2536" s="10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10">
        <f t="shared" si="237"/>
        <v>41483.449282407404</v>
      </c>
      <c r="T2543" s="10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10">
        <f t="shared" si="237"/>
        <v>42027.13817129629</v>
      </c>
      <c r="T2547" s="10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10">
        <f t="shared" si="237"/>
        <v>41524.858553240738</v>
      </c>
      <c r="T2548" s="10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10">
        <f t="shared" si="237"/>
        <v>42618.625428240746</v>
      </c>
      <c r="T2550" s="10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10">
        <f t="shared" si="237"/>
        <v>41113.199155092596</v>
      </c>
      <c r="T2555" s="10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10">
        <f t="shared" si="237"/>
        <v>42093.860023148154</v>
      </c>
      <c r="T2560" s="10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10">
        <f t="shared" si="237"/>
        <v>42039.951087962967</v>
      </c>
      <c r="T2562" s="10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ref="P2563:P2626" si="241">E2563/L2563</f>
        <v>#DIV/0!</v>
      </c>
      <c r="Q2563" t="str">
        <f t="shared" si="239"/>
        <v>food</v>
      </c>
      <c r="R2563" t="str">
        <f t="shared" ref="R2563:R2626" si="242">RIGHT(N2563,LEN(N2563)-FIND("/",N2563))</f>
        <v>food trucks</v>
      </c>
      <c r="S2563" s="10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ref="Q2564:Q2627" si="245">LEFT(N2564,FIND("/",N2564)-1)</f>
        <v>food</v>
      </c>
      <c r="R2564" t="str">
        <f t="shared" si="242"/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5"/>
        <v>food</v>
      </c>
      <c r="R2565" t="str">
        <f t="shared" si="242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5"/>
        <v>food</v>
      </c>
      <c r="R2566" t="str">
        <f t="shared" si="242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5"/>
        <v>food</v>
      </c>
      <c r="R2567" t="str">
        <f t="shared" si="242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5"/>
        <v>food</v>
      </c>
      <c r="R2568" t="str">
        <f t="shared" si="242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5"/>
        <v>food</v>
      </c>
      <c r="R2569" t="str">
        <f t="shared" si="242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5"/>
        <v>food</v>
      </c>
      <c r="R2570" t="str">
        <f t="shared" si="242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5"/>
        <v>food</v>
      </c>
      <c r="R2574" t="str">
        <f t="shared" si="242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5"/>
        <v>food</v>
      </c>
      <c r="R2575" t="str">
        <f t="shared" si="242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5"/>
        <v>food</v>
      </c>
      <c r="R2576" t="str">
        <f t="shared" si="242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5"/>
        <v>food</v>
      </c>
      <c r="R2577" t="str">
        <f t="shared" si="242"/>
        <v>food trucks</v>
      </c>
      <c r="S2577" s="10">
        <f t="shared" si="243"/>
        <v>41986.108726851846</v>
      </c>
      <c r="T2577" s="10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5"/>
        <v>food</v>
      </c>
      <c r="R2578" t="str">
        <f t="shared" si="242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5"/>
        <v>food</v>
      </c>
      <c r="R2579" t="str">
        <f t="shared" si="242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5"/>
        <v>food</v>
      </c>
      <c r="R2580" t="str">
        <f t="shared" si="242"/>
        <v>food trucks</v>
      </c>
      <c r="S2580" s="10">
        <f t="shared" si="243"/>
        <v>42238.022905092599</v>
      </c>
      <c r="T2580" s="10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5"/>
        <v>food</v>
      </c>
      <c r="R2584" t="str">
        <f t="shared" si="242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5"/>
        <v>food</v>
      </c>
      <c r="R2585" t="str">
        <f t="shared" si="242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5"/>
        <v>food</v>
      </c>
      <c r="R2586" t="str">
        <f t="shared" si="242"/>
        <v>food trucks</v>
      </c>
      <c r="S2586" s="10">
        <f t="shared" si="243"/>
        <v>42140.173252314817</v>
      </c>
      <c r="T2586" s="10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5"/>
        <v>food</v>
      </c>
      <c r="R2587" t="str">
        <f t="shared" si="242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5"/>
        <v>food</v>
      </c>
      <c r="R2588" t="str">
        <f t="shared" si="242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5"/>
        <v>food</v>
      </c>
      <c r="R2591" t="str">
        <f t="shared" si="242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5"/>
        <v>food</v>
      </c>
      <c r="R2592" t="str">
        <f t="shared" si="242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5"/>
        <v>food</v>
      </c>
      <c r="R2593" t="str">
        <f t="shared" si="242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5"/>
        <v>food</v>
      </c>
      <c r="R2594" t="str">
        <f t="shared" si="242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5"/>
        <v>food</v>
      </c>
      <c r="R2595" t="str">
        <f t="shared" si="242"/>
        <v>food trucks</v>
      </c>
      <c r="S2595" s="10">
        <f t="shared" si="243"/>
        <v>42089.84520833334</v>
      </c>
      <c r="T2595" s="10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5"/>
        <v>food</v>
      </c>
      <c r="R2596" t="str">
        <f t="shared" si="242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5"/>
        <v>food</v>
      </c>
      <c r="R2601" t="str">
        <f t="shared" si="242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10">
        <f t="shared" si="243"/>
        <v>41150.902187499996</v>
      </c>
      <c r="T2603" s="10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10">
        <f t="shared" si="243"/>
        <v>41726.712754629632</v>
      </c>
      <c r="T2608" s="10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10">
        <f t="shared" si="243"/>
        <v>42115.74754629629</v>
      </c>
      <c r="T2623" s="10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10">
        <f t="shared" si="243"/>
        <v>41144.42155092593</v>
      </c>
      <c r="T2626" s="10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>E2627/L2627</f>
        <v>27.576923076923077</v>
      </c>
      <c r="Q2627" t="str">
        <f t="shared" si="245"/>
        <v>technology</v>
      </c>
      <c r="R2627" t="str">
        <f t="shared" ref="R2627:R2690" si="248">RIGHT(N2627,LEN(N2627)-FIND("/",N2627))</f>
        <v>space exploration</v>
      </c>
      <c r="S2627" s="10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ref="Q2628:Q2691" si="251">LEFT(N2628,FIND("/",N2628)-1)</f>
        <v>technology</v>
      </c>
      <c r="R2628" t="str">
        <f t="shared" si="248"/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10">
        <f t="shared" si="249"/>
        <v>42304.829409722224</v>
      </c>
      <c r="T2629" s="10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10">
        <f t="shared" si="249"/>
        <v>42612.656493055561</v>
      </c>
      <c r="T2636" s="10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51"/>
        <v>technology</v>
      </c>
      <c r="R2644" t="str">
        <f t="shared" si="248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10">
        <f t="shared" si="249"/>
        <v>42689.582349537035</v>
      </c>
      <c r="T2645" s="10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10">
        <f t="shared" si="249"/>
        <v>42327.805659722217</v>
      </c>
      <c r="T2653" s="10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10">
        <f t="shared" si="249"/>
        <v>42055.600995370376</v>
      </c>
      <c r="T2656" s="10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10">
        <f t="shared" si="249"/>
        <v>42767.688518518517</v>
      </c>
      <c r="T2658" s="10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10">
        <f t="shared" si="249"/>
        <v>42551.884189814817</v>
      </c>
      <c r="T2660" s="10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10">
        <f t="shared" si="249"/>
        <v>42082.069560185191</v>
      </c>
      <c r="T2661" s="10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10">
        <f t="shared" si="249"/>
        <v>42275.588715277772</v>
      </c>
      <c r="T2670" s="10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10">
        <f t="shared" si="249"/>
        <v>42319.035833333335</v>
      </c>
      <c r="T2671" s="10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10">
        <f t="shared" si="249"/>
        <v>41962.749027777783</v>
      </c>
      <c r="T2673" s="10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10">
        <f t="shared" si="249"/>
        <v>41793.029432870368</v>
      </c>
      <c r="T2679" s="10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51"/>
        <v>food</v>
      </c>
      <c r="R2685" t="str">
        <f t="shared" si="248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51"/>
        <v>food</v>
      </c>
      <c r="R2686" t="str">
        <f t="shared" si="248"/>
        <v>food trucks</v>
      </c>
      <c r="S2686" s="10">
        <f t="shared" si="249"/>
        <v>41820.914641203701</v>
      </c>
      <c r="T2686" s="10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51"/>
        <v>food</v>
      </c>
      <c r="R2687" t="str">
        <f t="shared" si="248"/>
        <v>food trucks</v>
      </c>
      <c r="S2687" s="10">
        <f t="shared" si="249"/>
        <v>42061.69594907407</v>
      </c>
      <c r="T2687" s="10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51"/>
        <v>food</v>
      </c>
      <c r="R2688" t="str">
        <f t="shared" si="248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51"/>
        <v>food</v>
      </c>
      <c r="R2689" t="str">
        <f t="shared" si="248"/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10">
        <f t="shared" si="249"/>
        <v>42028.118865740747</v>
      </c>
      <c r="T2690" s="10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>E2691/L2691</f>
        <v>1</v>
      </c>
      <c r="Q2691" t="str">
        <f t="shared" si="251"/>
        <v>food</v>
      </c>
      <c r="R2691" t="str">
        <f t="shared" ref="R2691:R2754" si="254">RIGHT(N2691,LEN(N2691)-FIND("/",N2691))</f>
        <v>food trucks</v>
      </c>
      <c r="S2691" s="10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ref="Q2692:Q2755" si="257">LEFT(N2692,FIND("/",N2692)-1)</f>
        <v>food</v>
      </c>
      <c r="R2692" t="str">
        <f t="shared" si="254"/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7"/>
        <v>food</v>
      </c>
      <c r="R2694" t="str">
        <f t="shared" si="254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7"/>
        <v>food</v>
      </c>
      <c r="R2696" t="str">
        <f t="shared" si="254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7"/>
        <v>food</v>
      </c>
      <c r="R2701" t="str">
        <f t="shared" si="254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10">
        <f t="shared" si="255"/>
        <v>41870.87467592593</v>
      </c>
      <c r="T2702" s="10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10">
        <f t="shared" si="255"/>
        <v>41780.745254629634</v>
      </c>
      <c r="T2713" s="10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10">
        <f t="shared" si="255"/>
        <v>41934.914918981485</v>
      </c>
      <c r="T2719" s="10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10">
        <f t="shared" si="255"/>
        <v>42418.031180555554</v>
      </c>
      <c r="T2721" s="10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10">
        <f t="shared" si="255"/>
        <v>42655.465891203698</v>
      </c>
      <c r="T2722" s="10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7"/>
        <v>publishing</v>
      </c>
      <c r="R2745" t="str">
        <f t="shared" si="254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10">
        <f t="shared" si="255"/>
        <v>41044.64811342593</v>
      </c>
      <c r="T2749" s="10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7"/>
        <v>publishing</v>
      </c>
      <c r="R2752" t="str">
        <f t="shared" si="254"/>
        <v>children's books</v>
      </c>
      <c r="S2752" s="10">
        <f t="shared" si="255"/>
        <v>41078.899826388886</v>
      </c>
      <c r="T2752" s="10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7"/>
        <v>publishing</v>
      </c>
      <c r="R2753" t="str">
        <f t="shared" si="254"/>
        <v>children's books</v>
      </c>
      <c r="S2753" s="10">
        <f t="shared" si="255"/>
        <v>41747.887060185189</v>
      </c>
      <c r="T2753" s="10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10">
        <f t="shared" si="255"/>
        <v>40855.765092592592</v>
      </c>
      <c r="T2754" s="10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>E2755/L2755</f>
        <v>47.5</v>
      </c>
      <c r="Q2755" t="str">
        <f t="shared" si="257"/>
        <v>publishing</v>
      </c>
      <c r="R2755" t="str">
        <f t="shared" ref="R2755:R2818" si="260">RIGHT(N2755,LEN(N2755)-FIND("/",N2755))</f>
        <v>children's books</v>
      </c>
      <c r="S2755" s="10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ref="Q2756:Q2819" si="263">LEFT(N2756,FIND("/",N2756)-1)</f>
        <v>publishing</v>
      </c>
      <c r="R2756" t="str">
        <f t="shared" si="260"/>
        <v>children's books</v>
      </c>
      <c r="S2756" s="10">
        <f t="shared" si="261"/>
        <v>41863.636006944449</v>
      </c>
      <c r="T2756" s="10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10">
        <f t="shared" si="261"/>
        <v>41620.90047453704</v>
      </c>
      <c r="T2758" s="10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3"/>
        <v>publishing</v>
      </c>
      <c r="R2762" t="str">
        <f t="shared" si="260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3"/>
        <v>publishing</v>
      </c>
      <c r="R2767" t="str">
        <f t="shared" si="260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10">
        <f t="shared" si="261"/>
        <v>40736.668032407404</v>
      </c>
      <c r="T2768" s="10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10">
        <f t="shared" si="261"/>
        <v>41745.826273148145</v>
      </c>
      <c r="T2771" s="10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3"/>
        <v>publishing</v>
      </c>
      <c r="R2773" t="str">
        <f t="shared" si="260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3"/>
        <v>publishing</v>
      </c>
      <c r="R2774" t="str">
        <f t="shared" si="260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3"/>
        <v>publishing</v>
      </c>
      <c r="R2782" t="str">
        <f t="shared" si="260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3"/>
        <v>theater</v>
      </c>
      <c r="R2783" t="str">
        <f t="shared" si="260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3"/>
        <v>theater</v>
      </c>
      <c r="R2789" t="str">
        <f t="shared" si="260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3"/>
        <v>theater</v>
      </c>
      <c r="R2790" t="str">
        <f t="shared" si="260"/>
        <v>plays</v>
      </c>
      <c r="S2790" s="10">
        <f t="shared" si="261"/>
        <v>42550.701886574068</v>
      </c>
      <c r="T2790" s="10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3"/>
        <v>theater</v>
      </c>
      <c r="R2796" t="str">
        <f t="shared" si="260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3"/>
        <v>theater</v>
      </c>
      <c r="R2797" t="str">
        <f t="shared" si="260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3"/>
        <v>theater</v>
      </c>
      <c r="R2798" t="str">
        <f t="shared" si="260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10">
        <f t="shared" si="261"/>
        <v>42158.065694444449</v>
      </c>
      <c r="T2805" s="10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3"/>
        <v>theater</v>
      </c>
      <c r="R2806" t="str">
        <f t="shared" si="260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3"/>
        <v>theater</v>
      </c>
      <c r="R2808" t="str">
        <f t="shared" si="260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3"/>
        <v>theater</v>
      </c>
      <c r="R2816" t="str">
        <f t="shared" si="260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10">
        <f t="shared" si="261"/>
        <v>42188.467499999999</v>
      </c>
      <c r="T2818" s="10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>E2819/L2819</f>
        <v>23.636363636363637</v>
      </c>
      <c r="Q2819" t="str">
        <f t="shared" si="263"/>
        <v>theater</v>
      </c>
      <c r="R2819" t="str">
        <f t="shared" ref="R2819:R2882" si="266">RIGHT(N2819,LEN(N2819)-FIND("/",N2819))</f>
        <v>plays</v>
      </c>
      <c r="S2819" s="10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ref="Q2820:Q2883" si="269">LEFT(N2820,FIND("/",N2820)-1)</f>
        <v>theater</v>
      </c>
      <c r="R2820" t="str">
        <f t="shared" si="266"/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9"/>
        <v>theater</v>
      </c>
      <c r="R2822" t="str">
        <f t="shared" si="266"/>
        <v>plays</v>
      </c>
      <c r="S2822" s="10">
        <f t="shared" si="267"/>
        <v>42401.610983796301</v>
      </c>
      <c r="T2822" s="10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10">
        <f t="shared" si="267"/>
        <v>42060.683935185181</v>
      </c>
      <c r="T2824" s="10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10">
        <f t="shared" si="267"/>
        <v>42313.703900462962</v>
      </c>
      <c r="T2837" s="10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9"/>
        <v>theater</v>
      </c>
      <c r="R2843" t="str">
        <f t="shared" si="266"/>
        <v>plays</v>
      </c>
      <c r="S2843" s="10">
        <f t="shared" si="267"/>
        <v>42291.739548611105</v>
      </c>
      <c r="T2843" s="10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9"/>
        <v>theater</v>
      </c>
      <c r="R2844" t="str">
        <f t="shared" si="266"/>
        <v>plays</v>
      </c>
      <c r="S2844" s="10">
        <f t="shared" si="267"/>
        <v>41784.952488425923</v>
      </c>
      <c r="T2844" s="10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9"/>
        <v>theater</v>
      </c>
      <c r="R2845" t="str">
        <f t="shared" si="266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9"/>
        <v>theater</v>
      </c>
      <c r="R2846" t="str">
        <f t="shared" si="266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9"/>
        <v>theater</v>
      </c>
      <c r="R2848" t="str">
        <f t="shared" si="266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9"/>
        <v>theater</v>
      </c>
      <c r="R2849" t="str">
        <f t="shared" si="266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9"/>
        <v>theater</v>
      </c>
      <c r="R2851" t="str">
        <f t="shared" si="266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9"/>
        <v>theater</v>
      </c>
      <c r="R2853" t="str">
        <f t="shared" si="266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9"/>
        <v>theater</v>
      </c>
      <c r="R2855" t="str">
        <f t="shared" si="266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9"/>
        <v>theater</v>
      </c>
      <c r="R2857" t="str">
        <f t="shared" si="266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9"/>
        <v>theater</v>
      </c>
      <c r="R2859" t="str">
        <f t="shared" si="266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9"/>
        <v>theater</v>
      </c>
      <c r="R2860" t="str">
        <f t="shared" si="266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9"/>
        <v>theater</v>
      </c>
      <c r="R2861" t="str">
        <f t="shared" si="266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10">
        <f t="shared" si="267"/>
        <v>42480.800648148142</v>
      </c>
      <c r="T2862" s="10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9"/>
        <v>theater</v>
      </c>
      <c r="R2865" t="str">
        <f t="shared" si="266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9"/>
        <v>theater</v>
      </c>
      <c r="R2867" t="str">
        <f t="shared" si="266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9"/>
        <v>theater</v>
      </c>
      <c r="R2868" t="str">
        <f t="shared" si="266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9"/>
        <v>theater</v>
      </c>
      <c r="R2869" t="str">
        <f t="shared" si="266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9"/>
        <v>theater</v>
      </c>
      <c r="R2871" t="str">
        <f t="shared" si="266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9"/>
        <v>theater</v>
      </c>
      <c r="R2874" t="str">
        <f t="shared" si="266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9"/>
        <v>theater</v>
      </c>
      <c r="R2878" t="str">
        <f t="shared" si="266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10">
        <f t="shared" si="267"/>
        <v>42672.955138888887</v>
      </c>
      <c r="T2879" s="10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9"/>
        <v>theater</v>
      </c>
      <c r="R2880" t="str">
        <f t="shared" si="266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9"/>
        <v>theater</v>
      </c>
      <c r="R2881" t="str">
        <f t="shared" si="266"/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10">
        <f t="shared" si="267"/>
        <v>42192.905694444446</v>
      </c>
      <c r="T2882" s="10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ref="P2883:P2946" si="271">E2883/L2883</f>
        <v>#DIV/0!</v>
      </c>
      <c r="Q2883" t="str">
        <f t="shared" si="269"/>
        <v>theater</v>
      </c>
      <c r="R2883" t="str">
        <f t="shared" ref="R2883:R2946" si="272">RIGHT(N2883,LEN(N2883)-FIND("/",N2883))</f>
        <v>plays</v>
      </c>
      <c r="S2883" s="10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ref="Q2884:Q2947" si="275">LEFT(N2884,FIND("/",N2884)-1)</f>
        <v>theater</v>
      </c>
      <c r="R2884" t="str">
        <f t="shared" si="272"/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5"/>
        <v>theater</v>
      </c>
      <c r="R2885" t="str">
        <f t="shared" si="272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5"/>
        <v>theater</v>
      </c>
      <c r="R2886" t="str">
        <f t="shared" si="272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5"/>
        <v>theater</v>
      </c>
      <c r="R2887" t="str">
        <f t="shared" si="272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5"/>
        <v>theater</v>
      </c>
      <c r="R2888" t="str">
        <f t="shared" si="272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5"/>
        <v>theater</v>
      </c>
      <c r="R2889" t="str">
        <f t="shared" si="272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5"/>
        <v>theater</v>
      </c>
      <c r="R2890" t="str">
        <f t="shared" si="272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5"/>
        <v>theater</v>
      </c>
      <c r="R2892" t="str">
        <f t="shared" si="272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5"/>
        <v>theater</v>
      </c>
      <c r="R2893" t="str">
        <f t="shared" si="272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10">
        <f t="shared" si="273"/>
        <v>41869.714166666665</v>
      </c>
      <c r="T2894" s="10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5"/>
        <v>theater</v>
      </c>
      <c r="R2895" t="str">
        <f t="shared" si="272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5"/>
        <v>theater</v>
      </c>
      <c r="R2896" t="str">
        <f t="shared" si="272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5"/>
        <v>theater</v>
      </c>
      <c r="R2897" t="str">
        <f t="shared" si="272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5"/>
        <v>theater</v>
      </c>
      <c r="R2901" t="str">
        <f t="shared" si="272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5"/>
        <v>theater</v>
      </c>
      <c r="R2903" t="str">
        <f t="shared" si="272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5"/>
        <v>theater</v>
      </c>
      <c r="R2904" t="str">
        <f t="shared" si="272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5"/>
        <v>theater</v>
      </c>
      <c r="R2905" t="str">
        <f t="shared" si="272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5"/>
        <v>theater</v>
      </c>
      <c r="R2906" t="str">
        <f t="shared" si="272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5"/>
        <v>theater</v>
      </c>
      <c r="R2909" t="str">
        <f t="shared" si="272"/>
        <v>plays</v>
      </c>
      <c r="S2909" s="10">
        <f t="shared" si="273"/>
        <v>42444.877743055549</v>
      </c>
      <c r="T2909" s="10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5"/>
        <v>theater</v>
      </c>
      <c r="R2910" t="str">
        <f t="shared" si="272"/>
        <v>plays</v>
      </c>
      <c r="S2910" s="10">
        <f t="shared" si="273"/>
        <v>42499.731701388882</v>
      </c>
      <c r="T2910" s="10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5"/>
        <v>theater</v>
      </c>
      <c r="R2911" t="str">
        <f t="shared" si="272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5"/>
        <v>theater</v>
      </c>
      <c r="R2912" t="str">
        <f t="shared" si="272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5"/>
        <v>theater</v>
      </c>
      <c r="R2915" t="str">
        <f t="shared" si="272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5"/>
        <v>theater</v>
      </c>
      <c r="R2916" t="str">
        <f t="shared" si="272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5"/>
        <v>theater</v>
      </c>
      <c r="R2921" t="str">
        <f t="shared" si="272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5"/>
        <v>theater</v>
      </c>
      <c r="R2923" t="str">
        <f t="shared" si="272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5"/>
        <v>theater</v>
      </c>
      <c r="R2925" t="str">
        <f t="shared" si="272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10">
        <f t="shared" si="273"/>
        <v>41863.584120370368</v>
      </c>
      <c r="T2927" s="10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5"/>
        <v>theater</v>
      </c>
      <c r="R2928" t="str">
        <f t="shared" si="272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5"/>
        <v>theater</v>
      </c>
      <c r="R2943" t="str">
        <f t="shared" si="272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5"/>
        <v>theater</v>
      </c>
      <c r="R2945" t="str">
        <f t="shared" si="272"/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si="271"/>
        <v>100</v>
      </c>
      <c r="Q2946" t="str">
        <f t="shared" si="275"/>
        <v>theater</v>
      </c>
      <c r="R2946" t="str">
        <f t="shared" si="272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ref="P2947:P3010" si="277">E2947/L2947</f>
        <v>#DIV/0!</v>
      </c>
      <c r="Q2947" t="str">
        <f t="shared" si="275"/>
        <v>theater</v>
      </c>
      <c r="R2947" t="str">
        <f t="shared" ref="R2947:R3010" si="278">RIGHT(N2947,LEN(N2947)-FIND("/",N2947))</f>
        <v>spaces</v>
      </c>
      <c r="S2947" s="10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ref="Q2948:Q3011" si="281">LEFT(N2948,FIND("/",N2948)-1)</f>
        <v>theater</v>
      </c>
      <c r="R2948" t="str">
        <f t="shared" si="278"/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10">
        <f t="shared" si="279"/>
        <v>42649.562118055561</v>
      </c>
      <c r="T2949" s="10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81"/>
        <v>theater</v>
      </c>
      <c r="R2951" t="str">
        <f t="shared" si="278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81"/>
        <v>theater</v>
      </c>
      <c r="R2952" t="str">
        <f t="shared" si="278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81"/>
        <v>theater</v>
      </c>
      <c r="R2956" t="str">
        <f t="shared" si="278"/>
        <v>spaces</v>
      </c>
      <c r="S2956" s="10">
        <f t="shared" si="279"/>
        <v>42790.583368055552</v>
      </c>
      <c r="T2956" s="10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81"/>
        <v>theater</v>
      </c>
      <c r="R2957" t="str">
        <f t="shared" si="278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81"/>
        <v>theater</v>
      </c>
      <c r="R2960" t="str">
        <f t="shared" si="278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81"/>
        <v>theater</v>
      </c>
      <c r="R2961" t="str">
        <f t="shared" si="278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81"/>
        <v>theater</v>
      </c>
      <c r="R2962" t="str">
        <f t="shared" si="278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81"/>
        <v>theater</v>
      </c>
      <c r="R2963" t="str">
        <f t="shared" si="278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81"/>
        <v>theater</v>
      </c>
      <c r="R2964" t="str">
        <f t="shared" si="278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10">
        <f t="shared" si="279"/>
        <v>42654.973703703698</v>
      </c>
      <c r="T2987" s="10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10">
        <f t="shared" si="279"/>
        <v>42511.362048611118</v>
      </c>
      <c r="T2990" s="10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10">
        <f t="shared" si="279"/>
        <v>42090.912500000006</v>
      </c>
      <c r="T2998" s="10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81"/>
        <v>theater</v>
      </c>
      <c r="R2999" t="str">
        <f t="shared" si="278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81"/>
        <v>theater</v>
      </c>
      <c r="R3001" t="str">
        <f t="shared" si="278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81"/>
        <v>theater</v>
      </c>
      <c r="R3002" t="str">
        <f t="shared" si="278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10">
        <f t="shared" si="279"/>
        <v>41239.83625</v>
      </c>
      <c r="T3004" s="10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10">
        <f t="shared" si="279"/>
        <v>41957.756840277783</v>
      </c>
      <c r="T3008" s="10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81"/>
        <v>theater</v>
      </c>
      <c r="R3009" t="str">
        <f t="shared" si="278"/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>E3011/L3011</f>
        <v>233.8984375</v>
      </c>
      <c r="Q3011" t="str">
        <f t="shared" si="281"/>
        <v>theater</v>
      </c>
      <c r="R3011" t="str">
        <f t="shared" ref="R3011:R3074" si="284">RIGHT(N3011,LEN(N3011)-FIND("/",N3011))</f>
        <v>spaces</v>
      </c>
      <c r="S3011" s="10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ref="Q3012:Q3075" si="287">LEFT(N3012,FIND("/",N3012)-1)</f>
        <v>theater</v>
      </c>
      <c r="R3012" t="str">
        <f t="shared" si="284"/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7"/>
        <v>theater</v>
      </c>
      <c r="R3013" t="str">
        <f t="shared" si="284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10">
        <f t="shared" si="285"/>
        <v>41920.123611111114</v>
      </c>
      <c r="T3016" s="10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7"/>
        <v>theater</v>
      </c>
      <c r="R3017" t="str">
        <f t="shared" si="284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10">
        <f t="shared" si="285"/>
        <v>42163.29833333334</v>
      </c>
      <c r="T3020" s="10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10">
        <f t="shared" si="285"/>
        <v>42121.675763888896</v>
      </c>
      <c r="T3025" s="10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7"/>
        <v>theater</v>
      </c>
      <c r="R3028" t="str">
        <f t="shared" si="284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7"/>
        <v>theater</v>
      </c>
      <c r="R3029" t="str">
        <f t="shared" si="284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7"/>
        <v>theater</v>
      </c>
      <c r="R3034" t="str">
        <f t="shared" si="284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7"/>
        <v>theater</v>
      </c>
      <c r="R3049" t="str">
        <f t="shared" si="284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10">
        <f t="shared" si="285"/>
        <v>41975.901180555549</v>
      </c>
      <c r="T3050" s="10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10">
        <f t="shared" si="285"/>
        <v>42744.416030092587</v>
      </c>
      <c r="T3053" s="10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7"/>
        <v>theater</v>
      </c>
      <c r="R3054" t="str">
        <f t="shared" si="284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7"/>
        <v>theater</v>
      </c>
      <c r="R3056" t="str">
        <f t="shared" si="284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7"/>
        <v>theater</v>
      </c>
      <c r="R3057" t="str">
        <f t="shared" si="284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7"/>
        <v>theater</v>
      </c>
      <c r="R3058" t="str">
        <f t="shared" si="284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7"/>
        <v>theater</v>
      </c>
      <c r="R3059" t="str">
        <f t="shared" si="284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7"/>
        <v>theater</v>
      </c>
      <c r="R3060" t="str">
        <f t="shared" si="284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7"/>
        <v>theater</v>
      </c>
      <c r="R3061" t="str">
        <f t="shared" si="284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7"/>
        <v>theater</v>
      </c>
      <c r="R3063" t="str">
        <f t="shared" si="284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10">
        <f t="shared" si="285"/>
        <v>42630.922893518517</v>
      </c>
      <c r="T3065" s="10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7"/>
        <v>theater</v>
      </c>
      <c r="R3067" t="str">
        <f t="shared" si="284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7"/>
        <v>theater</v>
      </c>
      <c r="R3069" t="str">
        <f t="shared" si="284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7"/>
        <v>theater</v>
      </c>
      <c r="R3070" t="str">
        <f t="shared" si="284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si="283"/>
        <v>1</v>
      </c>
      <c r="Q3074" t="str">
        <f t="shared" si="287"/>
        <v>theater</v>
      </c>
      <c r="R3074" t="str">
        <f t="shared" si="284"/>
        <v>spaces</v>
      </c>
      <c r="S3074" s="10">
        <f t="shared" si="285"/>
        <v>42658.690532407403</v>
      </c>
      <c r="T3074" s="10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>E3075/L3075</f>
        <v>92.142857142857139</v>
      </c>
      <c r="Q3075" t="str">
        <f t="shared" si="287"/>
        <v>theater</v>
      </c>
      <c r="R3075" t="str">
        <f t="shared" ref="R3075:R3138" si="290">RIGHT(N3075,LEN(N3075)-FIND("/",N3075))</f>
        <v>spaces</v>
      </c>
      <c r="S3075" s="10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ref="Q3076:Q3139" si="293">LEFT(N3076,FIND("/",N3076)-1)</f>
        <v>theater</v>
      </c>
      <c r="R3076" t="str">
        <f t="shared" si="290"/>
        <v>spaces</v>
      </c>
      <c r="S3076" s="10">
        <f t="shared" si="291"/>
        <v>42409.571284722217</v>
      </c>
      <c r="T3076" s="10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3"/>
        <v>theater</v>
      </c>
      <c r="R3077" t="str">
        <f t="shared" si="290"/>
        <v>spaces</v>
      </c>
      <c r="S3077" s="10">
        <f t="shared" si="291"/>
        <v>42551.102314814809</v>
      </c>
      <c r="T3077" s="10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3"/>
        <v>theater</v>
      </c>
      <c r="R3078" t="str">
        <f t="shared" si="290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3"/>
        <v>theater</v>
      </c>
      <c r="R3079" t="str">
        <f t="shared" si="290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3"/>
        <v>theater</v>
      </c>
      <c r="R3083" t="str">
        <f t="shared" si="290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3"/>
        <v>theater</v>
      </c>
      <c r="R3084" t="str">
        <f t="shared" si="290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10">
        <f t="shared" si="291"/>
        <v>42246.883784722217</v>
      </c>
      <c r="T3087" s="10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3"/>
        <v>theater</v>
      </c>
      <c r="R3089" t="str">
        <f t="shared" si="290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3"/>
        <v>theater</v>
      </c>
      <c r="R3090" t="str">
        <f t="shared" si="290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10">
        <f t="shared" si="291"/>
        <v>41760.909039351849</v>
      </c>
      <c r="T3095" s="10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3"/>
        <v>theater</v>
      </c>
      <c r="R3096" t="str">
        <f t="shared" si="290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3"/>
        <v>theater</v>
      </c>
      <c r="R3097" t="str">
        <f t="shared" si="290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3"/>
        <v>theater</v>
      </c>
      <c r="R3101" t="str">
        <f t="shared" si="290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3"/>
        <v>theater</v>
      </c>
      <c r="R3103" t="str">
        <f t="shared" si="290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3"/>
        <v>theater</v>
      </c>
      <c r="R3105" t="str">
        <f t="shared" si="290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3"/>
        <v>theater</v>
      </c>
      <c r="R3106" t="str">
        <f t="shared" si="290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3"/>
        <v>theater</v>
      </c>
      <c r="R3108" t="str">
        <f t="shared" si="290"/>
        <v>spaces</v>
      </c>
      <c r="S3108" s="10">
        <f t="shared" si="291"/>
        <v>42241.429120370376</v>
      </c>
      <c r="T3108" s="10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10">
        <f t="shared" si="291"/>
        <v>42128.814247685179</v>
      </c>
      <c r="T3109" s="10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3"/>
        <v>theater</v>
      </c>
      <c r="R3110" t="str">
        <f t="shared" si="290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3"/>
        <v>theater</v>
      </c>
      <c r="R3112" t="str">
        <f t="shared" si="290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10">
        <f t="shared" si="291"/>
        <v>41885.595138888886</v>
      </c>
      <c r="T3113" s="10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3"/>
        <v>theater</v>
      </c>
      <c r="R3116" t="str">
        <f t="shared" si="290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3"/>
        <v>theater</v>
      </c>
      <c r="R3117" t="str">
        <f t="shared" si="290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3"/>
        <v>theater</v>
      </c>
      <c r="R3118" t="str">
        <f t="shared" si="290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3"/>
        <v>theater</v>
      </c>
      <c r="R3119" t="str">
        <f t="shared" si="290"/>
        <v>spaces</v>
      </c>
      <c r="S3119" s="10">
        <f t="shared" si="291"/>
        <v>42509.374537037031</v>
      </c>
      <c r="T3119" s="10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3"/>
        <v>theater</v>
      </c>
      <c r="R3120" t="str">
        <f t="shared" si="290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3"/>
        <v>theater</v>
      </c>
      <c r="R3121" t="str">
        <f t="shared" si="290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3"/>
        <v>theater</v>
      </c>
      <c r="R3122" t="str">
        <f t="shared" si="290"/>
        <v>spaces</v>
      </c>
      <c r="S3122" s="10">
        <f t="shared" si="291"/>
        <v>42435.942083333335</v>
      </c>
      <c r="T3122" s="10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3"/>
        <v>theater</v>
      </c>
      <c r="R3123" t="str">
        <f t="shared" si="290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3"/>
        <v>theater</v>
      </c>
      <c r="R3124" t="str">
        <f t="shared" si="290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3"/>
        <v>theater</v>
      </c>
      <c r="R3126" t="str">
        <f t="shared" si="290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3"/>
        <v>theater</v>
      </c>
      <c r="R3127" t="str">
        <f t="shared" si="290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10">
        <f t="shared" si="291"/>
        <v>42427.01807870371</v>
      </c>
      <c r="T3128" s="10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3"/>
        <v>theater</v>
      </c>
      <c r="R3129" t="str">
        <f t="shared" si="290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3"/>
        <v>theater</v>
      </c>
      <c r="R3131" t="str">
        <f t="shared" si="290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3"/>
        <v>theater</v>
      </c>
      <c r="R3132" t="str">
        <f t="shared" si="290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3"/>
        <v>theater</v>
      </c>
      <c r="R3133" t="str">
        <f t="shared" si="290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3"/>
        <v>theater</v>
      </c>
      <c r="R3134" t="str">
        <f t="shared" si="290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3"/>
        <v>theater</v>
      </c>
      <c r="R3135" t="str">
        <f t="shared" si="290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3"/>
        <v>theater</v>
      </c>
      <c r="R3136" t="str">
        <f t="shared" si="290"/>
        <v>plays</v>
      </c>
      <c r="S3136" s="10">
        <f t="shared" si="291"/>
        <v>42800.720127314817</v>
      </c>
      <c r="T3136" s="10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10">
        <f t="shared" si="291"/>
        <v>42789.462430555555</v>
      </c>
      <c r="T3138" s="10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>E3139/L3139</f>
        <v>50</v>
      </c>
      <c r="Q3139" t="str">
        <f t="shared" si="293"/>
        <v>theater</v>
      </c>
      <c r="R3139" t="str">
        <f t="shared" ref="R3139:R3202" si="296">RIGHT(N3139,LEN(N3139)-FIND("/",N3139))</f>
        <v>plays</v>
      </c>
      <c r="S3139" s="10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ref="Q3140:Q3203" si="299">LEFT(N3140,FIND("/",N3140)-1)</f>
        <v>theater</v>
      </c>
      <c r="R3140" t="str">
        <f t="shared" si="296"/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9"/>
        <v>theater</v>
      </c>
      <c r="R3141" t="str">
        <f t="shared" si="296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9"/>
        <v>theater</v>
      </c>
      <c r="R3142" t="str">
        <f t="shared" si="296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9"/>
        <v>theater</v>
      </c>
      <c r="R3143" t="str">
        <f t="shared" si="296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9"/>
        <v>theater</v>
      </c>
      <c r="R3144" t="str">
        <f t="shared" si="296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9"/>
        <v>theater</v>
      </c>
      <c r="R3145" t="str">
        <f t="shared" si="296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9"/>
        <v>theater</v>
      </c>
      <c r="R3147" t="str">
        <f t="shared" si="296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9"/>
        <v>theater</v>
      </c>
      <c r="R3148" t="str">
        <f t="shared" si="296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10">
        <f t="shared" si="297"/>
        <v>41909.969386574077</v>
      </c>
      <c r="T3149" s="10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9"/>
        <v>theater</v>
      </c>
      <c r="R3151" t="str">
        <f t="shared" si="296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10">
        <f t="shared" si="297"/>
        <v>41447.839722222219</v>
      </c>
      <c r="T3160" s="10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10">
        <f t="shared" si="297"/>
        <v>41766.80572916667</v>
      </c>
      <c r="T3166" s="10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9"/>
        <v>theater</v>
      </c>
      <c r="R3171" t="str">
        <f t="shared" si="296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10">
        <f t="shared" si="297"/>
        <v>41878.878379629627</v>
      </c>
      <c r="T3175" s="10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9"/>
        <v>theater</v>
      </c>
      <c r="R3177" t="str">
        <f t="shared" si="296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9"/>
        <v>theater</v>
      </c>
      <c r="R3192" t="str">
        <f t="shared" si="296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9"/>
        <v>theater</v>
      </c>
      <c r="R3196" t="str">
        <f t="shared" si="296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9"/>
        <v>theater</v>
      </c>
      <c r="R3198" t="str">
        <f t="shared" si="296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10">
        <f t="shared" si="297"/>
        <v>41858.761782407404</v>
      </c>
      <c r="T3201" s="10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si="295"/>
        <v>1</v>
      </c>
      <c r="Q3202" t="str">
        <f t="shared" si="299"/>
        <v>theater</v>
      </c>
      <c r="R3202" t="str">
        <f t="shared" si="296"/>
        <v>musical</v>
      </c>
      <c r="S3202" s="10">
        <f t="shared" si="297"/>
        <v>42460.320613425924</v>
      </c>
      <c r="T3202" s="10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>E3203/L3203</f>
        <v>12.5</v>
      </c>
      <c r="Q3203" t="str">
        <f t="shared" si="299"/>
        <v>theater</v>
      </c>
      <c r="R3203" t="str">
        <f t="shared" ref="R3203:R3266" si="302">RIGHT(N3203,LEN(N3203)-FIND("/",N3203))</f>
        <v>musical</v>
      </c>
      <c r="S3203" s="10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ref="Q3204:Q3267" si="305">LEFT(N3204,FIND("/",N3204)-1)</f>
        <v>theater</v>
      </c>
      <c r="R3204" t="str">
        <f t="shared" si="302"/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5"/>
        <v>theater</v>
      </c>
      <c r="R3206" t="str">
        <f t="shared" si="302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5"/>
        <v>theater</v>
      </c>
      <c r="R3208" t="str">
        <f t="shared" si="302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10">
        <f t="shared" si="303"/>
        <v>41778.637245370373</v>
      </c>
      <c r="T3211" s="10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10">
        <f t="shared" si="303"/>
        <v>41834.586574074077</v>
      </c>
      <c r="T3213" s="10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10">
        <f t="shared" si="303"/>
        <v>41971.002152777779</v>
      </c>
      <c r="T3220" s="10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10">
        <f t="shared" si="303"/>
        <v>42206.835370370376</v>
      </c>
      <c r="T3225" s="10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5"/>
        <v>theater</v>
      </c>
      <c r="R3229" t="str">
        <f t="shared" si="302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10">
        <f t="shared" si="303"/>
        <v>41898.168125000004</v>
      </c>
      <c r="T3232" s="10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5"/>
        <v>theater</v>
      </c>
      <c r="R3233" t="str">
        <f t="shared" si="302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10">
        <f t="shared" si="303"/>
        <v>42262.096782407403</v>
      </c>
      <c r="T3245" s="10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5"/>
        <v>theater</v>
      </c>
      <c r="R3253" t="str">
        <f t="shared" si="302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5"/>
        <v>theater</v>
      </c>
      <c r="R3254" t="str">
        <f t="shared" si="302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5"/>
        <v>theater</v>
      </c>
      <c r="R3260" t="str">
        <f t="shared" si="302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10">
        <f t="shared" si="303"/>
        <v>42016.800208333334</v>
      </c>
      <c r="T3266" s="10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>E3267/L3267</f>
        <v>70.285714285714292</v>
      </c>
      <c r="Q3267" t="str">
        <f t="shared" si="305"/>
        <v>theater</v>
      </c>
      <c r="R3267" t="str">
        <f t="shared" ref="R3267:R3330" si="308">RIGHT(N3267,LEN(N3267)-FIND("/",N3267))</f>
        <v>plays</v>
      </c>
      <c r="S3267" s="10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ref="Q3268:Q3331" si="311">LEFT(N3268,FIND("/",N3268)-1)</f>
        <v>theater</v>
      </c>
      <c r="R3268" t="str">
        <f t="shared" si="308"/>
        <v>plays</v>
      </c>
      <c r="S3268" s="10">
        <f t="shared" si="309"/>
        <v>42136.536134259266</v>
      </c>
      <c r="T3268" s="10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11"/>
        <v>theater</v>
      </c>
      <c r="R3271" t="str">
        <f t="shared" si="308"/>
        <v>plays</v>
      </c>
      <c r="S3271" s="10">
        <f t="shared" si="309"/>
        <v>42137.395798611105</v>
      </c>
      <c r="T3271" s="10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11"/>
        <v>theater</v>
      </c>
      <c r="R3272" t="str">
        <f t="shared" si="308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11"/>
        <v>theater</v>
      </c>
      <c r="R3278" t="str">
        <f t="shared" si="308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11"/>
        <v>theater</v>
      </c>
      <c r="R3279" t="str">
        <f t="shared" si="308"/>
        <v>plays</v>
      </c>
      <c r="S3279" s="10">
        <f t="shared" si="309"/>
        <v>41931.682939814818</v>
      </c>
      <c r="T3279" s="10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10">
        <f t="shared" si="309"/>
        <v>42431.102534722217</v>
      </c>
      <c r="T3281" s="10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11"/>
        <v>theater</v>
      </c>
      <c r="R3286" t="str">
        <f t="shared" si="308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10">
        <f t="shared" si="309"/>
        <v>42239.957962962959</v>
      </c>
      <c r="T3300" s="10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11"/>
        <v>theater</v>
      </c>
      <c r="R3303" t="str">
        <f t="shared" si="308"/>
        <v>plays</v>
      </c>
      <c r="S3303" s="10">
        <f t="shared" si="309"/>
        <v>42538.73583333334</v>
      </c>
      <c r="T3303" s="10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11"/>
        <v>theater</v>
      </c>
      <c r="R3304" t="str">
        <f t="shared" si="308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11"/>
        <v>theater</v>
      </c>
      <c r="R3305" t="str">
        <f t="shared" si="308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11"/>
        <v>theater</v>
      </c>
      <c r="R3307" t="str">
        <f t="shared" si="308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11"/>
        <v>theater</v>
      </c>
      <c r="R3311" t="str">
        <f t="shared" si="308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11"/>
        <v>theater</v>
      </c>
      <c r="R3314" t="str">
        <f t="shared" si="308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10">
        <f t="shared" si="309"/>
        <v>42466.303715277783</v>
      </c>
      <c r="T3317" s="10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10">
        <f t="shared" si="309"/>
        <v>41826.871238425927</v>
      </c>
      <c r="T3318" s="10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10">
        <f t="shared" si="309"/>
        <v>42499.039629629624</v>
      </c>
      <c r="T3319" s="10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11"/>
        <v>theater</v>
      </c>
      <c r="R3320" t="str">
        <f t="shared" si="308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11"/>
        <v>theater</v>
      </c>
      <c r="R3321" t="str">
        <f t="shared" si="308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11"/>
        <v>theater</v>
      </c>
      <c r="R3326" t="str">
        <f t="shared" si="308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11"/>
        <v>theater</v>
      </c>
      <c r="R3327" t="str">
        <f t="shared" si="308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10">
        <f t="shared" si="309"/>
        <v>41822.57503472222</v>
      </c>
      <c r="T3330" s="10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>E3331/L3331</f>
        <v>44.92307692307692</v>
      </c>
      <c r="Q3331" t="str">
        <f t="shared" si="311"/>
        <v>theater</v>
      </c>
      <c r="R3331" t="str">
        <f t="shared" ref="R3331:R3394" si="314">RIGHT(N3331,LEN(N3331)-FIND("/",N3331))</f>
        <v>plays</v>
      </c>
      <c r="S3331" s="10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ref="Q3332:Q3395" si="317">LEFT(N3332,FIND("/",N3332)-1)</f>
        <v>theater</v>
      </c>
      <c r="R3332" t="str">
        <f t="shared" si="314"/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10">
        <f t="shared" si="315"/>
        <v>42437.398680555561</v>
      </c>
      <c r="T3338" s="10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10">
        <f t="shared" si="315"/>
        <v>42062.296412037031</v>
      </c>
      <c r="T3344" s="10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7"/>
        <v>theater</v>
      </c>
      <c r="R3347" t="str">
        <f t="shared" si="314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7"/>
        <v>theater</v>
      </c>
      <c r="R3354" t="str">
        <f t="shared" si="314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7"/>
        <v>theater</v>
      </c>
      <c r="R3356" t="str">
        <f t="shared" si="314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7"/>
        <v>theater</v>
      </c>
      <c r="R3364" t="str">
        <f t="shared" si="314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10">
        <f t="shared" si="315"/>
        <v>42321.101759259262</v>
      </c>
      <c r="T3367" s="10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10">
        <f t="shared" si="315"/>
        <v>42053.732627314821</v>
      </c>
      <c r="T3379" s="10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10">
        <f t="shared" si="315"/>
        <v>41937.95344907407</v>
      </c>
      <c r="T3382" s="10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10">
        <f t="shared" si="315"/>
        <v>41953.8675</v>
      </c>
      <c r="T3387" s="10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10">
        <f t="shared" si="315"/>
        <v>41947.762592592589</v>
      </c>
      <c r="T3389" s="10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7"/>
        <v>theater</v>
      </c>
      <c r="R3390" t="str">
        <f t="shared" si="314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10">
        <f t="shared" si="315"/>
        <v>41815.774826388886</v>
      </c>
      <c r="T3392" s="10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10">
        <f t="shared" si="315"/>
        <v>41830.545694444445</v>
      </c>
      <c r="T3393" s="10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10">
        <f t="shared" si="315"/>
        <v>42446.845543981486</v>
      </c>
      <c r="T3394" s="10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>E3395/L3395</f>
        <v>36.06818181818182</v>
      </c>
      <c r="Q3395" t="str">
        <f t="shared" si="317"/>
        <v>theater</v>
      </c>
      <c r="R3395" t="str">
        <f t="shared" ref="R3395:R3458" si="320">RIGHT(N3395,LEN(N3395)-FIND("/",N3395))</f>
        <v>plays</v>
      </c>
      <c r="S3395" s="10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ref="Q3396:Q3459" si="323">LEFT(N3396,FIND("/",N3396)-1)</f>
        <v>theater</v>
      </c>
      <c r="R3396" t="str">
        <f t="shared" si="320"/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10">
        <f t="shared" si="321"/>
        <v>42140.712314814817</v>
      </c>
      <c r="T3397" s="10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10">
        <f t="shared" si="321"/>
        <v>41764.44663194444</v>
      </c>
      <c r="T3398" s="10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10">
        <f t="shared" si="321"/>
        <v>41941.75203703704</v>
      </c>
      <c r="T3400" s="10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10">
        <f t="shared" si="321"/>
        <v>42544.814328703709</v>
      </c>
      <c r="T3411" s="10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3"/>
        <v>theater</v>
      </c>
      <c r="R3412" t="str">
        <f t="shared" si="320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10">
        <f t="shared" si="321"/>
        <v>41894.91375</v>
      </c>
      <c r="T3419" s="10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10">
        <f t="shared" si="321"/>
        <v>42405.090300925927</v>
      </c>
      <c r="T3422" s="10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10">
        <f t="shared" si="321"/>
        <v>42323.562222222223</v>
      </c>
      <c r="T3424" s="10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3"/>
        <v>theater</v>
      </c>
      <c r="R3425" t="str">
        <f t="shared" si="320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3"/>
        <v>theater</v>
      </c>
      <c r="R3431" t="str">
        <f t="shared" si="320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10">
        <f t="shared" si="321"/>
        <v>41776.063136574077</v>
      </c>
      <c r="T3435" s="10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10">
        <f t="shared" si="321"/>
        <v>41800.380428240744</v>
      </c>
      <c r="T3436" s="10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10">
        <f t="shared" si="321"/>
        <v>41851.541585648149</v>
      </c>
      <c r="T3438" s="10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10">
        <f t="shared" si="321"/>
        <v>42100.927858796291</v>
      </c>
      <c r="T3440" s="10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3"/>
        <v>theater</v>
      </c>
      <c r="R3444" t="str">
        <f t="shared" si="320"/>
        <v>plays</v>
      </c>
      <c r="S3444" s="10">
        <f t="shared" si="321"/>
        <v>42124.841111111105</v>
      </c>
      <c r="T3444" s="10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3"/>
        <v>theater</v>
      </c>
      <c r="R3446" t="str">
        <f t="shared" si="320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3"/>
        <v>theater</v>
      </c>
      <c r="R3448" t="str">
        <f t="shared" si="320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3"/>
        <v>theater</v>
      </c>
      <c r="R3449" t="str">
        <f t="shared" si="320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3"/>
        <v>theater</v>
      </c>
      <c r="R3451" t="str">
        <f t="shared" si="320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3"/>
        <v>theater</v>
      </c>
      <c r="R3453" t="str">
        <f t="shared" si="320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3"/>
        <v>theater</v>
      </c>
      <c r="R3455" t="str">
        <f t="shared" si="320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10">
        <f t="shared" si="321"/>
        <v>41821.205636574072</v>
      </c>
      <c r="T3458" s="10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>E3459/L3459</f>
        <v>50.981818181818184</v>
      </c>
      <c r="Q3459" t="str">
        <f t="shared" si="323"/>
        <v>theater</v>
      </c>
      <c r="R3459" t="str">
        <f t="shared" ref="R3459:R3522" si="326">RIGHT(N3459,LEN(N3459)-FIND("/",N3459))</f>
        <v>plays</v>
      </c>
      <c r="S3459" s="10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ref="Q3460:Q3523" si="329">LEFT(N3460,FIND("/",N3460)-1)</f>
        <v>theater</v>
      </c>
      <c r="R3460" t="str">
        <f t="shared" si="326"/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9"/>
        <v>theater</v>
      </c>
      <c r="R3462" t="str">
        <f t="shared" si="326"/>
        <v>plays</v>
      </c>
      <c r="S3462" s="10">
        <f t="shared" si="327"/>
        <v>41852.527222222219</v>
      </c>
      <c r="T3462" s="10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10">
        <f t="shared" si="327"/>
        <v>42605.765381944439</v>
      </c>
      <c r="T3470" s="10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10">
        <f t="shared" si="327"/>
        <v>41841.820486111108</v>
      </c>
      <c r="T3473" s="10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9"/>
        <v>theater</v>
      </c>
      <c r="R3477" t="str">
        <f t="shared" si="326"/>
        <v>plays</v>
      </c>
      <c r="S3477" s="10">
        <f t="shared" si="327"/>
        <v>41918.880833333329</v>
      </c>
      <c r="T3477" s="10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9"/>
        <v>theater</v>
      </c>
      <c r="R3478" t="str">
        <f t="shared" si="326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10">
        <f t="shared" si="327"/>
        <v>42053.916921296302</v>
      </c>
      <c r="T3480" s="10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9"/>
        <v>theater</v>
      </c>
      <c r="R3481" t="str">
        <f t="shared" si="326"/>
        <v>plays</v>
      </c>
      <c r="S3481" s="10">
        <f t="shared" si="327"/>
        <v>41781.855092592588</v>
      </c>
      <c r="T3481" s="10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10">
        <f t="shared" si="327"/>
        <v>41989.24754629629</v>
      </c>
      <c r="T3483" s="10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9"/>
        <v>theater</v>
      </c>
      <c r="R3484" t="str">
        <f t="shared" si="326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10">
        <f t="shared" si="327"/>
        <v>41915.762835648151</v>
      </c>
      <c r="T3497" s="10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10">
        <f t="shared" si="327"/>
        <v>42511.741944444439</v>
      </c>
      <c r="T3499" s="10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10">
        <f t="shared" si="327"/>
        <v>42419.91942129629</v>
      </c>
      <c r="T3502" s="10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9"/>
        <v>theater</v>
      </c>
      <c r="R3504" t="str">
        <f t="shared" si="326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9"/>
        <v>theater</v>
      </c>
      <c r="R3506" t="str">
        <f t="shared" si="326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9"/>
        <v>theater</v>
      </c>
      <c r="R3508" t="str">
        <f t="shared" si="326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9"/>
        <v>theater</v>
      </c>
      <c r="R3509" t="str">
        <f t="shared" si="326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9"/>
        <v>theater</v>
      </c>
      <c r="R3510" t="str">
        <f t="shared" si="326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9"/>
        <v>theater</v>
      </c>
      <c r="R3516" t="str">
        <f t="shared" si="326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10">
        <f t="shared" si="327"/>
        <v>41794.817523148151</v>
      </c>
      <c r="T3519" s="10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10">
        <f t="shared" si="327"/>
        <v>42227.824212962965</v>
      </c>
      <c r="T3522" s="10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>E3523/L3523</f>
        <v>45.615384615384613</v>
      </c>
      <c r="Q3523" t="str">
        <f t="shared" si="329"/>
        <v>theater</v>
      </c>
      <c r="R3523" t="str">
        <f t="shared" ref="R3523:R3586" si="332">RIGHT(N3523,LEN(N3523)-FIND("/",N3523))</f>
        <v>plays</v>
      </c>
      <c r="S3523" s="10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ref="Q3524:Q3587" si="335">LEFT(N3524,FIND("/",N3524)-1)</f>
        <v>theater</v>
      </c>
      <c r="R3524" t="str">
        <f t="shared" si="332"/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5"/>
        <v>theater</v>
      </c>
      <c r="R3528" t="str">
        <f t="shared" si="332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5"/>
        <v>theater</v>
      </c>
      <c r="R3532" t="str">
        <f t="shared" si="332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5"/>
        <v>theater</v>
      </c>
      <c r="R3535" t="str">
        <f t="shared" si="332"/>
        <v>plays</v>
      </c>
      <c r="S3535" s="10">
        <f t="shared" si="333"/>
        <v>42289.761192129634</v>
      </c>
      <c r="T3535" s="10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10">
        <f t="shared" si="333"/>
        <v>42248.640162037031</v>
      </c>
      <c r="T3537" s="10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5"/>
        <v>theater</v>
      </c>
      <c r="R3539" t="str">
        <f t="shared" si="332"/>
        <v>plays</v>
      </c>
      <c r="S3539" s="10">
        <f t="shared" si="333"/>
        <v>41923.354351851849</v>
      </c>
      <c r="T3539" s="10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5"/>
        <v>theater</v>
      </c>
      <c r="R3542" t="str">
        <f t="shared" si="332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5"/>
        <v>theater</v>
      </c>
      <c r="R3543" t="str">
        <f t="shared" si="332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5"/>
        <v>theater</v>
      </c>
      <c r="R3547" t="str">
        <f t="shared" si="332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5"/>
        <v>theater</v>
      </c>
      <c r="R3553" t="str">
        <f t="shared" si="332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5"/>
        <v>theater</v>
      </c>
      <c r="R3554" t="str">
        <f t="shared" si="332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10">
        <f t="shared" si="333"/>
        <v>42196.028703703705</v>
      </c>
      <c r="T3555" s="10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10">
        <f t="shared" si="333"/>
        <v>42661.442060185189</v>
      </c>
      <c r="T3557" s="10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5"/>
        <v>theater</v>
      </c>
      <c r="R3558" t="str">
        <f t="shared" si="332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5"/>
        <v>theater</v>
      </c>
      <c r="R3561" t="str">
        <f t="shared" si="332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10">
        <f t="shared" si="333"/>
        <v>42115.889652777783</v>
      </c>
      <c r="T3562" s="10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10">
        <f t="shared" si="333"/>
        <v>42203.680300925931</v>
      </c>
      <c r="T3563" s="10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10">
        <f t="shared" si="333"/>
        <v>42236.623252314821</v>
      </c>
      <c r="T3566" s="10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10">
        <f t="shared" si="333"/>
        <v>41976.331979166673</v>
      </c>
      <c r="T3572" s="10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10">
        <f t="shared" si="333"/>
        <v>41926.942685185182</v>
      </c>
      <c r="T3576" s="10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5"/>
        <v>theater</v>
      </c>
      <c r="R3578" t="str">
        <f t="shared" si="332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10">
        <f t="shared" si="333"/>
        <v>42168.316481481481</v>
      </c>
      <c r="T3586" s="10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>E3587/L3587</f>
        <v>176.08695652173913</v>
      </c>
      <c r="Q3587" t="str">
        <f t="shared" si="335"/>
        <v>theater</v>
      </c>
      <c r="R3587" t="str">
        <f t="shared" ref="R3587:R3650" si="338">RIGHT(N3587,LEN(N3587)-FIND("/",N3587))</f>
        <v>plays</v>
      </c>
      <c r="S3587" s="10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ref="Q3588:Q3651" si="341">LEFT(N3588,FIND("/",N3588)-1)</f>
        <v>theater</v>
      </c>
      <c r="R3588" t="str">
        <f t="shared" si="338"/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41"/>
        <v>theater</v>
      </c>
      <c r="R3598" t="str">
        <f t="shared" si="338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10">
        <f t="shared" si="339"/>
        <v>42220.79487268519</v>
      </c>
      <c r="T3601" s="10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41"/>
        <v>theater</v>
      </c>
      <c r="R3602" t="str">
        <f t="shared" si="338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41"/>
        <v>theater</v>
      </c>
      <c r="R3609" t="str">
        <f t="shared" si="338"/>
        <v>plays</v>
      </c>
      <c r="S3609" s="10">
        <f t="shared" si="339"/>
        <v>42338.963912037041</v>
      </c>
      <c r="T3609" s="10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10">
        <f t="shared" si="339"/>
        <v>42506.709375000006</v>
      </c>
      <c r="T3610" s="10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10">
        <f t="shared" si="339"/>
        <v>42429.991724537031</v>
      </c>
      <c r="T3611" s="10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10">
        <f t="shared" si="339"/>
        <v>41789.726979166669</v>
      </c>
      <c r="T3614" s="10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41"/>
        <v>theater</v>
      </c>
      <c r="R3615" t="str">
        <f t="shared" si="338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10">
        <f t="shared" si="339"/>
        <v>42779.610289351855</v>
      </c>
      <c r="T3619" s="10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10">
        <f t="shared" si="339"/>
        <v>42661.132245370376</v>
      </c>
      <c r="T3621" s="10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10">
        <f t="shared" si="339"/>
        <v>42545.774189814809</v>
      </c>
      <c r="T3626" s="10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41"/>
        <v>theater</v>
      </c>
      <c r="R3630" t="str">
        <f t="shared" si="338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41"/>
        <v>theater</v>
      </c>
      <c r="R3631" t="str">
        <f t="shared" si="338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41"/>
        <v>theater</v>
      </c>
      <c r="R3632" t="str">
        <f t="shared" si="338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41"/>
        <v>theater</v>
      </c>
      <c r="R3634" t="str">
        <f t="shared" si="338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41"/>
        <v>theater</v>
      </c>
      <c r="R3638" t="str">
        <f t="shared" si="338"/>
        <v>musical</v>
      </c>
      <c r="S3638" s="10">
        <f t="shared" si="339"/>
        <v>42226.694780092599</v>
      </c>
      <c r="T3638" s="10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41"/>
        <v>theater</v>
      </c>
      <c r="R3640" t="str">
        <f t="shared" si="338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41"/>
        <v>theater</v>
      </c>
      <c r="R3641" t="str">
        <f t="shared" si="338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41"/>
        <v>theater</v>
      </c>
      <c r="R3643" t="str">
        <f t="shared" si="338"/>
        <v>musical</v>
      </c>
      <c r="S3643" s="10">
        <f t="shared" si="339"/>
        <v>41899.627071759263</v>
      </c>
      <c r="T3643" s="10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41"/>
        <v>theater</v>
      </c>
      <c r="R3644" t="str">
        <f t="shared" si="338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41"/>
        <v>theater</v>
      </c>
      <c r="R3645" t="str">
        <f t="shared" si="338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41"/>
        <v>theater</v>
      </c>
      <c r="R3647" t="str">
        <f t="shared" si="338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41"/>
        <v>theater</v>
      </c>
      <c r="R3649" t="str">
        <f t="shared" si="338"/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10">
        <f t="shared" si="339"/>
        <v>41887.292187500003</v>
      </c>
      <c r="T3650" s="10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>E3651/L3651</f>
        <v>97.5</v>
      </c>
      <c r="Q3651" t="str">
        <f t="shared" si="341"/>
        <v>theater</v>
      </c>
      <c r="R3651" t="str">
        <f t="shared" ref="R3651:R3714" si="344">RIGHT(N3651,LEN(N3651)-FIND("/",N3651))</f>
        <v>plays</v>
      </c>
      <c r="S3651" s="10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ref="Q3652:Q3715" si="347">LEFT(N3652,FIND("/",N3652)-1)</f>
        <v>theater</v>
      </c>
      <c r="R3652" t="str">
        <f t="shared" si="344"/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10">
        <f t="shared" si="345"/>
        <v>42737.910138888896</v>
      </c>
      <c r="T3658" s="10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7"/>
        <v>theater</v>
      </c>
      <c r="R3659" t="str">
        <f t="shared" si="344"/>
        <v>plays</v>
      </c>
      <c r="S3659" s="10">
        <f t="shared" si="345"/>
        <v>42499.629849537043</v>
      </c>
      <c r="T3659" s="10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7"/>
        <v>theater</v>
      </c>
      <c r="R3660" t="str">
        <f t="shared" si="344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7"/>
        <v>theater</v>
      </c>
      <c r="R3663" t="str">
        <f t="shared" si="344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7"/>
        <v>theater</v>
      </c>
      <c r="R3664" t="str">
        <f t="shared" si="344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7"/>
        <v>theater</v>
      </c>
      <c r="R3665" t="str">
        <f t="shared" si="344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7"/>
        <v>theater</v>
      </c>
      <c r="R3667" t="str">
        <f t="shared" si="344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10">
        <f t="shared" si="345"/>
        <v>42173.970127314817</v>
      </c>
      <c r="T3669" s="10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7"/>
        <v>theater</v>
      </c>
      <c r="R3673" t="str">
        <f t="shared" si="344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7"/>
        <v>theater</v>
      </c>
      <c r="R3678" t="str">
        <f t="shared" si="344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10">
        <f t="shared" si="345"/>
        <v>41802.574282407404</v>
      </c>
      <c r="T3679" s="10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7"/>
        <v>theater</v>
      </c>
      <c r="R3682" t="str">
        <f t="shared" si="344"/>
        <v>plays</v>
      </c>
      <c r="S3682" s="10">
        <f t="shared" si="345"/>
        <v>42627.454097222217</v>
      </c>
      <c r="T3682" s="10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7"/>
        <v>theater</v>
      </c>
      <c r="R3689" t="str">
        <f t="shared" si="344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10">
        <f t="shared" si="345"/>
        <v>41940.598182870373</v>
      </c>
      <c r="T3692" s="10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10">
        <f t="shared" si="345"/>
        <v>41891.96503472222</v>
      </c>
      <c r="T3694" s="10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7"/>
        <v>theater</v>
      </c>
      <c r="R3699" t="str">
        <f t="shared" si="344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7"/>
        <v>theater</v>
      </c>
      <c r="R3701" t="str">
        <f t="shared" si="344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7"/>
        <v>theater</v>
      </c>
      <c r="R3705" t="str">
        <f t="shared" si="344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7"/>
        <v>theater</v>
      </c>
      <c r="R3708" t="str">
        <f t="shared" si="344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10">
        <f t="shared" si="345"/>
        <v>41810.142199074071</v>
      </c>
      <c r="T3710" s="10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10">
        <f t="shared" si="345"/>
        <v>42134.172071759262</v>
      </c>
      <c r="T3714" s="10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>E3715/L3715</f>
        <v>106.84210526315789</v>
      </c>
      <c r="Q3715" t="str">
        <f t="shared" si="347"/>
        <v>theater</v>
      </c>
      <c r="R3715" t="str">
        <f t="shared" ref="R3715:R3778" si="350">RIGHT(N3715,LEN(N3715)-FIND("/",N3715))</f>
        <v>plays</v>
      </c>
      <c r="S3715" s="10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ref="Q3716:Q3779" si="353">LEFT(N3716,FIND("/",N3716)-1)</f>
        <v>theater</v>
      </c>
      <c r="R3716" t="str">
        <f t="shared" si="350"/>
        <v>plays</v>
      </c>
      <c r="S3716" s="10">
        <f t="shared" si="351"/>
        <v>42118.556331018524</v>
      </c>
      <c r="T3716" s="10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3"/>
        <v>theater</v>
      </c>
      <c r="R3719" t="str">
        <f t="shared" si="350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3"/>
        <v>theater</v>
      </c>
      <c r="R3721" t="str">
        <f t="shared" si="350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10">
        <f t="shared" si="351"/>
        <v>41943.753032407411</v>
      </c>
      <c r="T3725" s="10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10">
        <f t="shared" si="351"/>
        <v>42465.491435185191</v>
      </c>
      <c r="T3726" s="10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3"/>
        <v>theater</v>
      </c>
      <c r="R3727" t="str">
        <f t="shared" si="350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10">
        <f t="shared" si="351"/>
        <v>42462.140868055561</v>
      </c>
      <c r="T3728" s="10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3"/>
        <v>theater</v>
      </c>
      <c r="R3732" t="str">
        <f t="shared" si="350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3"/>
        <v>theater</v>
      </c>
      <c r="R3734" t="str">
        <f t="shared" si="350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3"/>
        <v>theater</v>
      </c>
      <c r="R3735" t="str">
        <f t="shared" si="350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3"/>
        <v>theater</v>
      </c>
      <c r="R3736" t="str">
        <f t="shared" si="350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3"/>
        <v>theater</v>
      </c>
      <c r="R3737" t="str">
        <f t="shared" si="350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3"/>
        <v>theater</v>
      </c>
      <c r="R3738" t="str">
        <f t="shared" si="350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3"/>
        <v>theater</v>
      </c>
      <c r="R3739" t="str">
        <f t="shared" si="350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3"/>
        <v>theater</v>
      </c>
      <c r="R3740" t="str">
        <f t="shared" si="350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3"/>
        <v>theater</v>
      </c>
      <c r="R3743" t="str">
        <f t="shared" si="350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3"/>
        <v>theater</v>
      </c>
      <c r="R3744" t="str">
        <f t="shared" si="350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3"/>
        <v>theater</v>
      </c>
      <c r="R3745" t="str">
        <f t="shared" si="350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3"/>
        <v>theater</v>
      </c>
      <c r="R3746" t="str">
        <f t="shared" si="350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3"/>
        <v>theater</v>
      </c>
      <c r="R3747" t="str">
        <f t="shared" si="350"/>
        <v>plays</v>
      </c>
      <c r="S3747" s="10">
        <f t="shared" si="351"/>
        <v>41831.697939814818</v>
      </c>
      <c r="T3747" s="10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3"/>
        <v>theater</v>
      </c>
      <c r="R3748" t="str">
        <f t="shared" si="350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3"/>
        <v>theater</v>
      </c>
      <c r="R3749" t="str">
        <f t="shared" si="350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3"/>
        <v>theater</v>
      </c>
      <c r="R3751" t="str">
        <f t="shared" si="350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10">
        <f t="shared" si="351"/>
        <v>42403.035567129627</v>
      </c>
      <c r="T3753" s="10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10">
        <f t="shared" si="351"/>
        <v>41747.471504629626</v>
      </c>
      <c r="T3760" s="10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10">
        <f t="shared" si="351"/>
        <v>42499.842962962968</v>
      </c>
      <c r="T3766" s="10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3"/>
        <v>theater</v>
      </c>
      <c r="R3772" t="str">
        <f t="shared" si="350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10">
        <f t="shared" si="351"/>
        <v>42656.005173611105</v>
      </c>
      <c r="T3775" s="10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3"/>
        <v>theater</v>
      </c>
      <c r="R3776" t="str">
        <f t="shared" si="350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10">
        <f t="shared" si="351"/>
        <v>41814.367800925924</v>
      </c>
      <c r="T3778" s="10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>E3779/L3779</f>
        <v>48.542372881355931</v>
      </c>
      <c r="Q3779" t="str">
        <f t="shared" si="353"/>
        <v>theater</v>
      </c>
      <c r="R3779" t="str">
        <f t="shared" ref="R3779:R3842" si="356">RIGHT(N3779,LEN(N3779)-FIND("/",N3779))</f>
        <v>musical</v>
      </c>
      <c r="S3779" s="10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ref="Q3780:Q3843" si="359">LEFT(N3780,FIND("/",N3780)-1)</f>
        <v>theater</v>
      </c>
      <c r="R3780" t="str">
        <f t="shared" si="356"/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10">
        <f t="shared" si="357"/>
        <v>42425.735416666663</v>
      </c>
      <c r="T3781" s="10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9"/>
        <v>theater</v>
      </c>
      <c r="R3782" t="str">
        <f t="shared" si="356"/>
        <v>musical</v>
      </c>
      <c r="S3782" s="10">
        <f t="shared" si="357"/>
        <v>42166.219733796301</v>
      </c>
      <c r="T3782" s="10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10">
        <f t="shared" si="357"/>
        <v>42546.862233796302</v>
      </c>
      <c r="T3784" s="10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9"/>
        <v>theater</v>
      </c>
      <c r="R3786" t="str">
        <f t="shared" si="356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9"/>
        <v>theater</v>
      </c>
      <c r="R3789" t="str">
        <f t="shared" si="356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9"/>
        <v>theater</v>
      </c>
      <c r="R3790" t="str">
        <f t="shared" si="356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9"/>
        <v>theater</v>
      </c>
      <c r="R3791" t="str">
        <f t="shared" si="356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9"/>
        <v>theater</v>
      </c>
      <c r="R3792" t="str">
        <f t="shared" si="356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9"/>
        <v>theater</v>
      </c>
      <c r="R3793" t="str">
        <f t="shared" si="356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9"/>
        <v>theater</v>
      </c>
      <c r="R3794" t="str">
        <f t="shared" si="356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9"/>
        <v>theater</v>
      </c>
      <c r="R3795" t="str">
        <f t="shared" si="356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9"/>
        <v>theater</v>
      </c>
      <c r="R3796" t="str">
        <f t="shared" si="356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9"/>
        <v>theater</v>
      </c>
      <c r="R3797" t="str">
        <f t="shared" si="356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9"/>
        <v>theater</v>
      </c>
      <c r="R3798" t="str">
        <f t="shared" si="356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9"/>
        <v>theater</v>
      </c>
      <c r="R3800" t="str">
        <f t="shared" si="356"/>
        <v>musical</v>
      </c>
      <c r="S3800" s="10">
        <f t="shared" si="357"/>
        <v>41831.722777777781</v>
      </c>
      <c r="T3800" s="10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9"/>
        <v>theater</v>
      </c>
      <c r="R3804" t="str">
        <f t="shared" si="356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9"/>
        <v>theater</v>
      </c>
      <c r="R3806" t="str">
        <f t="shared" si="356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9"/>
        <v>theater</v>
      </c>
      <c r="R3807" t="str">
        <f t="shared" si="356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9"/>
        <v>theater</v>
      </c>
      <c r="R3808" t="str">
        <f t="shared" si="356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9"/>
        <v>theater</v>
      </c>
      <c r="R3819" t="str">
        <f t="shared" si="356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9"/>
        <v>theater</v>
      </c>
      <c r="R3820" t="str">
        <f t="shared" si="356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9"/>
        <v>theater</v>
      </c>
      <c r="R3822" t="str">
        <f t="shared" si="356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9"/>
        <v>theater</v>
      </c>
      <c r="R3828" t="str">
        <f t="shared" si="356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10">
        <f t="shared" si="357"/>
        <v>42034.928252314814</v>
      </c>
      <c r="T3829" s="10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10">
        <f t="shared" si="357"/>
        <v>41944.527627314819</v>
      </c>
      <c r="T3830" s="10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9"/>
        <v>theater</v>
      </c>
      <c r="R3831" t="str">
        <f t="shared" si="356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9"/>
        <v>theater</v>
      </c>
      <c r="R3832" t="str">
        <f t="shared" si="356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9"/>
        <v>theater</v>
      </c>
      <c r="R3835" t="str">
        <f t="shared" si="356"/>
        <v>plays</v>
      </c>
      <c r="S3835" s="10">
        <f t="shared" si="357"/>
        <v>41963.872361111105</v>
      </c>
      <c r="T3835" s="10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9"/>
        <v>theater</v>
      </c>
      <c r="R3837" t="str">
        <f t="shared" si="356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10">
        <f t="shared" si="357"/>
        <v>42155.142638888887</v>
      </c>
      <c r="T3841" s="10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10">
        <f t="shared" si="357"/>
        <v>42432.701724537037</v>
      </c>
      <c r="T3842" s="10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>E3843/L3843</f>
        <v>25.647058823529413</v>
      </c>
      <c r="Q3843" t="str">
        <f t="shared" si="359"/>
        <v>theater</v>
      </c>
      <c r="R3843" t="str">
        <f t="shared" ref="R3843:R3906" si="362">RIGHT(N3843,LEN(N3843)-FIND("/",N3843))</f>
        <v>plays</v>
      </c>
      <c r="S3843" s="10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ref="Q3844:Q3907" si="365">LEFT(N3844,FIND("/",N3844)-1)</f>
        <v>theater</v>
      </c>
      <c r="R3844" t="str">
        <f t="shared" si="362"/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10">
        <f t="shared" si="363"/>
        <v>42248.627013888887</v>
      </c>
      <c r="T3847" s="10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5"/>
        <v>theater</v>
      </c>
      <c r="R3848" t="str">
        <f t="shared" si="362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5"/>
        <v>theater</v>
      </c>
      <c r="R3852" t="str">
        <f t="shared" si="362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5"/>
        <v>theater</v>
      </c>
      <c r="R3853" t="str">
        <f t="shared" si="362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5"/>
        <v>theater</v>
      </c>
      <c r="R3854" t="str">
        <f t="shared" si="362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5"/>
        <v>theater</v>
      </c>
      <c r="R3855" t="str">
        <f t="shared" si="362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5"/>
        <v>theater</v>
      </c>
      <c r="R3856" t="str">
        <f t="shared" si="362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5"/>
        <v>theater</v>
      </c>
      <c r="R3857" t="str">
        <f t="shared" si="362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5"/>
        <v>theater</v>
      </c>
      <c r="R3858" t="str">
        <f t="shared" si="362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5"/>
        <v>theater</v>
      </c>
      <c r="R3859" t="str">
        <f t="shared" si="362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5"/>
        <v>theater</v>
      </c>
      <c r="R3860" t="str">
        <f t="shared" si="362"/>
        <v>plays</v>
      </c>
      <c r="S3860" s="10">
        <f t="shared" si="363"/>
        <v>42128.431064814817</v>
      </c>
      <c r="T3860" s="10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5"/>
        <v>theater</v>
      </c>
      <c r="R3861" t="str">
        <f t="shared" si="362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10">
        <f t="shared" si="363"/>
        <v>41833.660995370366</v>
      </c>
      <c r="T3862" s="10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5"/>
        <v>theater</v>
      </c>
      <c r="R3863" t="str">
        <f t="shared" si="362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5"/>
        <v>theater</v>
      </c>
      <c r="R3864" t="str">
        <f t="shared" si="362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5"/>
        <v>theater</v>
      </c>
      <c r="R3865" t="str">
        <f t="shared" si="362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5"/>
        <v>theater</v>
      </c>
      <c r="R3866" t="str">
        <f t="shared" si="362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5"/>
        <v>theater</v>
      </c>
      <c r="R3868" t="str">
        <f t="shared" si="362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5"/>
        <v>theater</v>
      </c>
      <c r="R3869" t="str">
        <f t="shared" si="362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5"/>
        <v>theater</v>
      </c>
      <c r="R3870" t="str">
        <f t="shared" si="362"/>
        <v>musical</v>
      </c>
      <c r="S3870" s="10">
        <f t="shared" si="363"/>
        <v>41865.659780092588</v>
      </c>
      <c r="T3870" s="10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5"/>
        <v>theater</v>
      </c>
      <c r="R3872" t="str">
        <f t="shared" si="362"/>
        <v>musical</v>
      </c>
      <c r="S3872" s="10">
        <f t="shared" si="363"/>
        <v>41793.17219907407</v>
      </c>
      <c r="T3872" s="10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5"/>
        <v>theater</v>
      </c>
      <c r="R3874" t="str">
        <f t="shared" si="362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5"/>
        <v>theater</v>
      </c>
      <c r="R3875" t="str">
        <f t="shared" si="362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5"/>
        <v>theater</v>
      </c>
      <c r="R3876" t="str">
        <f t="shared" si="362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5"/>
        <v>theater</v>
      </c>
      <c r="R3877" t="str">
        <f t="shared" si="362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5"/>
        <v>theater</v>
      </c>
      <c r="R3880" t="str">
        <f t="shared" si="362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5"/>
        <v>theater</v>
      </c>
      <c r="R3881" t="str">
        <f t="shared" si="362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5"/>
        <v>theater</v>
      </c>
      <c r="R3883" t="str">
        <f t="shared" si="362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5"/>
        <v>theater</v>
      </c>
      <c r="R3884" t="str">
        <f t="shared" si="362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5"/>
        <v>theater</v>
      </c>
      <c r="R3885" t="str">
        <f t="shared" si="362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5"/>
        <v>theater</v>
      </c>
      <c r="R3886" t="str">
        <f t="shared" si="362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5"/>
        <v>theater</v>
      </c>
      <c r="R3887" t="str">
        <f t="shared" si="362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5"/>
        <v>theater</v>
      </c>
      <c r="R3888" t="str">
        <f t="shared" si="362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5"/>
        <v>theater</v>
      </c>
      <c r="R3889" t="str">
        <f t="shared" si="362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5"/>
        <v>theater</v>
      </c>
      <c r="R3892" t="str">
        <f t="shared" si="362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5"/>
        <v>theater</v>
      </c>
      <c r="R3894" t="str">
        <f t="shared" si="362"/>
        <v>plays</v>
      </c>
      <c r="S3894" s="10">
        <f t="shared" si="363"/>
        <v>41867.652280092596</v>
      </c>
      <c r="T3894" s="10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5"/>
        <v>theater</v>
      </c>
      <c r="R3897" t="str">
        <f t="shared" si="362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5"/>
        <v>theater</v>
      </c>
      <c r="R3898" t="str">
        <f t="shared" si="362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5"/>
        <v>theater</v>
      </c>
      <c r="R3899" t="str">
        <f t="shared" si="362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5"/>
        <v>theater</v>
      </c>
      <c r="R3900" t="str">
        <f t="shared" si="362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5"/>
        <v>theater</v>
      </c>
      <c r="R3901" t="str">
        <f t="shared" si="362"/>
        <v>plays</v>
      </c>
      <c r="S3901" s="10">
        <f t="shared" si="363"/>
        <v>41843.775011574071</v>
      </c>
      <c r="T3901" s="10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5"/>
        <v>theater</v>
      </c>
      <c r="R3902" t="str">
        <f t="shared" si="362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5"/>
        <v>theater</v>
      </c>
      <c r="R3903" t="str">
        <f t="shared" si="362"/>
        <v>plays</v>
      </c>
      <c r="S3903" s="10">
        <f t="shared" si="363"/>
        <v>42317.826377314821</v>
      </c>
      <c r="T3903" s="10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5"/>
        <v>theater</v>
      </c>
      <c r="R3905" t="str">
        <f t="shared" si="362"/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si="361"/>
        <v>1.5</v>
      </c>
      <c r="Q3906" t="str">
        <f t="shared" si="365"/>
        <v>theater</v>
      </c>
      <c r="R3906" t="str">
        <f t="shared" si="362"/>
        <v>plays</v>
      </c>
      <c r="S3906" s="10">
        <f t="shared" si="363"/>
        <v>42095.229166666672</v>
      </c>
      <c r="T3906" s="10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>E3907/L3907</f>
        <v>24.714285714285715</v>
      </c>
      <c r="Q3907" t="str">
        <f t="shared" si="365"/>
        <v>theater</v>
      </c>
      <c r="R3907" t="str">
        <f t="shared" ref="R3907:R3970" si="368">RIGHT(N3907,LEN(N3907)-FIND("/",N3907))</f>
        <v>plays</v>
      </c>
      <c r="S3907" s="10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ref="Q3908:Q3971" si="371">LEFT(N3908,FIND("/",N3908)-1)</f>
        <v>theater</v>
      </c>
      <c r="R3908" t="str">
        <f t="shared" si="368"/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71"/>
        <v>theater</v>
      </c>
      <c r="R3909" t="str">
        <f t="shared" si="368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71"/>
        <v>theater</v>
      </c>
      <c r="R3910" t="str">
        <f t="shared" si="368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71"/>
        <v>theater</v>
      </c>
      <c r="R3911" t="str">
        <f t="shared" si="368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71"/>
        <v>theater</v>
      </c>
      <c r="R3914" t="str">
        <f t="shared" si="368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10">
        <f t="shared" si="369"/>
        <v>42114.818935185183</v>
      </c>
      <c r="T3916" s="10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71"/>
        <v>theater</v>
      </c>
      <c r="R3917" t="str">
        <f t="shared" si="368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71"/>
        <v>theater</v>
      </c>
      <c r="R3918" t="str">
        <f t="shared" si="368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71"/>
        <v>theater</v>
      </c>
      <c r="R3919" t="str">
        <f t="shared" si="368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71"/>
        <v>theater</v>
      </c>
      <c r="R3920" t="str">
        <f t="shared" si="368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71"/>
        <v>theater</v>
      </c>
      <c r="R3921" t="str">
        <f t="shared" si="368"/>
        <v>plays</v>
      </c>
      <c r="S3921" s="10">
        <f t="shared" si="369"/>
        <v>42358.684872685189</v>
      </c>
      <c r="T3921" s="10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71"/>
        <v>theater</v>
      </c>
      <c r="R3922" t="str">
        <f t="shared" si="368"/>
        <v>plays</v>
      </c>
      <c r="S3922" s="10">
        <f t="shared" si="369"/>
        <v>42657.38726851852</v>
      </c>
      <c r="T3922" s="10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71"/>
        <v>theater</v>
      </c>
      <c r="R3923" t="str">
        <f t="shared" si="368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71"/>
        <v>theater</v>
      </c>
      <c r="R3926" t="str">
        <f t="shared" si="368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71"/>
        <v>theater</v>
      </c>
      <c r="R3927" t="str">
        <f t="shared" si="368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71"/>
        <v>theater</v>
      </c>
      <c r="R3928" t="str">
        <f t="shared" si="368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71"/>
        <v>theater</v>
      </c>
      <c r="R3929" t="str">
        <f t="shared" si="368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71"/>
        <v>theater</v>
      </c>
      <c r="R3930" t="str">
        <f t="shared" si="368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71"/>
        <v>theater</v>
      </c>
      <c r="R3932" t="str">
        <f t="shared" si="368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71"/>
        <v>theater</v>
      </c>
      <c r="R3933" t="str">
        <f t="shared" si="368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71"/>
        <v>theater</v>
      </c>
      <c r="R3934" t="str">
        <f t="shared" si="368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10">
        <f t="shared" si="369"/>
        <v>42221.656782407401</v>
      </c>
      <c r="T3937" s="10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71"/>
        <v>theater</v>
      </c>
      <c r="R3938" t="str">
        <f t="shared" si="368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71"/>
        <v>theater</v>
      </c>
      <c r="R3939" t="str">
        <f t="shared" si="368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10">
        <f t="shared" si="369"/>
        <v>42151.905717592599</v>
      </c>
      <c r="T3940" s="10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71"/>
        <v>theater</v>
      </c>
      <c r="R3941" t="str">
        <f t="shared" si="368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71"/>
        <v>theater</v>
      </c>
      <c r="R3942" t="str">
        <f t="shared" si="368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71"/>
        <v>theater</v>
      </c>
      <c r="R3943" t="str">
        <f t="shared" si="368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71"/>
        <v>theater</v>
      </c>
      <c r="R3944" t="str">
        <f t="shared" si="368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71"/>
        <v>theater</v>
      </c>
      <c r="R3946" t="str">
        <f t="shared" si="368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71"/>
        <v>theater</v>
      </c>
      <c r="R3947" t="str">
        <f t="shared" si="368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71"/>
        <v>theater</v>
      </c>
      <c r="R3948" t="str">
        <f t="shared" si="368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71"/>
        <v>theater</v>
      </c>
      <c r="R3949" t="str">
        <f t="shared" si="368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71"/>
        <v>theater</v>
      </c>
      <c r="R3950" t="str">
        <f t="shared" si="368"/>
        <v>plays</v>
      </c>
      <c r="S3950" s="10">
        <f t="shared" si="369"/>
        <v>41829.325497685182</v>
      </c>
      <c r="T3950" s="10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71"/>
        <v>theater</v>
      </c>
      <c r="R3952" t="str">
        <f t="shared" si="368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71"/>
        <v>theater</v>
      </c>
      <c r="R3953" t="str">
        <f t="shared" si="368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71"/>
        <v>theater</v>
      </c>
      <c r="R3954" t="str">
        <f t="shared" si="368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71"/>
        <v>theater</v>
      </c>
      <c r="R3955" t="str">
        <f t="shared" si="368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71"/>
        <v>theater</v>
      </c>
      <c r="R3956" t="str">
        <f t="shared" si="368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71"/>
        <v>theater</v>
      </c>
      <c r="R3957" t="str">
        <f t="shared" si="368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71"/>
        <v>theater</v>
      </c>
      <c r="R3958" t="str">
        <f t="shared" si="368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71"/>
        <v>theater</v>
      </c>
      <c r="R3959" t="str">
        <f t="shared" si="368"/>
        <v>plays</v>
      </c>
      <c r="S3959" s="10">
        <f t="shared" si="369"/>
        <v>42513.976319444439</v>
      </c>
      <c r="T3959" s="10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10">
        <f t="shared" si="369"/>
        <v>41816.950370370374</v>
      </c>
      <c r="T3960" s="10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71"/>
        <v>theater</v>
      </c>
      <c r="R3962" t="str">
        <f t="shared" si="368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71"/>
        <v>theater</v>
      </c>
      <c r="R3963" t="str">
        <f t="shared" si="368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71"/>
        <v>theater</v>
      </c>
      <c r="R3964" t="str">
        <f t="shared" si="368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71"/>
        <v>theater</v>
      </c>
      <c r="R3965" t="str">
        <f t="shared" si="368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71"/>
        <v>theater</v>
      </c>
      <c r="R3966" t="str">
        <f t="shared" si="368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71"/>
        <v>theater</v>
      </c>
      <c r="R3967" t="str">
        <f t="shared" si="368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71"/>
        <v>theater</v>
      </c>
      <c r="R3968" t="str">
        <f t="shared" si="368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71"/>
        <v>theater</v>
      </c>
      <c r="R3969" t="str">
        <f t="shared" si="368"/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10">
        <f t="shared" si="369"/>
        <v>42452.815659722226</v>
      </c>
      <c r="T3970" s="10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>E3971/L3971</f>
        <v>35.166666666666664</v>
      </c>
      <c r="Q3971" t="str">
        <f t="shared" si="371"/>
        <v>theater</v>
      </c>
      <c r="R3971" t="str">
        <f t="shared" ref="R3971:R4034" si="374">RIGHT(N3971,LEN(N3971)-FIND("/",N3971))</f>
        <v>plays</v>
      </c>
      <c r="S3971" s="10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ref="Q3972:Q4035" si="377">LEFT(N3972,FIND("/",N3972)-1)</f>
        <v>theater</v>
      </c>
      <c r="R3972" t="str">
        <f t="shared" si="374"/>
        <v>plays</v>
      </c>
      <c r="S3972" s="10">
        <f t="shared" si="375"/>
        <v>42447.863553240735</v>
      </c>
      <c r="T3972" s="10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7"/>
        <v>theater</v>
      </c>
      <c r="R3974" t="str">
        <f t="shared" si="374"/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7"/>
        <v>theater</v>
      </c>
      <c r="R3977" t="str">
        <f t="shared" si="374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7"/>
        <v>theater</v>
      </c>
      <c r="R3978" t="str">
        <f t="shared" si="374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7"/>
        <v>theater</v>
      </c>
      <c r="R3979" t="str">
        <f t="shared" si="374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7"/>
        <v>theater</v>
      </c>
      <c r="R3980" t="str">
        <f t="shared" si="374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7"/>
        <v>theater</v>
      </c>
      <c r="R3983" t="str">
        <f t="shared" si="374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7"/>
        <v>theater</v>
      </c>
      <c r="R3984" t="str">
        <f t="shared" si="374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7"/>
        <v>theater</v>
      </c>
      <c r="R3986" t="str">
        <f t="shared" si="374"/>
        <v>plays</v>
      </c>
      <c r="S3986" s="10">
        <f t="shared" si="375"/>
        <v>41920.963472222218</v>
      </c>
      <c r="T3986" s="10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7"/>
        <v>theater</v>
      </c>
      <c r="R3990" t="str">
        <f t="shared" si="374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7"/>
        <v>theater</v>
      </c>
      <c r="R3991" t="str">
        <f t="shared" si="374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7"/>
        <v>theater</v>
      </c>
      <c r="R3992" t="str">
        <f t="shared" si="374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7"/>
        <v>theater</v>
      </c>
      <c r="R3993" t="str">
        <f t="shared" si="374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7"/>
        <v>theater</v>
      </c>
      <c r="R3995" t="str">
        <f t="shared" si="374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7"/>
        <v>theater</v>
      </c>
      <c r="R3996" t="str">
        <f t="shared" si="374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7"/>
        <v>theater</v>
      </c>
      <c r="R3997" t="str">
        <f t="shared" si="374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10">
        <f t="shared" si="375"/>
        <v>41950.26694444444</v>
      </c>
      <c r="T3998" s="10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7"/>
        <v>theater</v>
      </c>
      <c r="R3999" t="str">
        <f t="shared" si="374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7"/>
        <v>theater</v>
      </c>
      <c r="R4002" t="str">
        <f t="shared" si="374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7"/>
        <v>theater</v>
      </c>
      <c r="R4004" t="str">
        <f t="shared" si="374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7"/>
        <v>theater</v>
      </c>
      <c r="R4005" t="str">
        <f t="shared" si="374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7"/>
        <v>theater</v>
      </c>
      <c r="R4006" t="str">
        <f t="shared" si="374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7"/>
        <v>theater</v>
      </c>
      <c r="R4007" t="str">
        <f t="shared" si="374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7"/>
        <v>theater</v>
      </c>
      <c r="R4008" t="str">
        <f t="shared" si="374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7"/>
        <v>theater</v>
      </c>
      <c r="R4009" t="str">
        <f t="shared" si="374"/>
        <v>plays</v>
      </c>
      <c r="S4009" s="10">
        <f t="shared" si="375"/>
        <v>41848.772928240738</v>
      </c>
      <c r="T4009" s="10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7"/>
        <v>theater</v>
      </c>
      <c r="R4010" t="str">
        <f t="shared" si="374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7"/>
        <v>theater</v>
      </c>
      <c r="R4011" t="str">
        <f t="shared" si="374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7"/>
        <v>theater</v>
      </c>
      <c r="R4013" t="str">
        <f t="shared" si="374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7"/>
        <v>theater</v>
      </c>
      <c r="R4014" t="str">
        <f t="shared" si="374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7"/>
        <v>theater</v>
      </c>
      <c r="R4015" t="str">
        <f t="shared" si="374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7"/>
        <v>theater</v>
      </c>
      <c r="R4016" t="str">
        <f t="shared" si="374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7"/>
        <v>theater</v>
      </c>
      <c r="R4017" t="str">
        <f t="shared" si="374"/>
        <v>plays</v>
      </c>
      <c r="S4017" s="10">
        <f t="shared" si="375"/>
        <v>42174.780821759254</v>
      </c>
      <c r="T4017" s="10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7"/>
        <v>theater</v>
      </c>
      <c r="R4018" t="str">
        <f t="shared" si="374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7"/>
        <v>theater</v>
      </c>
      <c r="R4019" t="str">
        <f t="shared" si="374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7"/>
        <v>theater</v>
      </c>
      <c r="R4020" t="str">
        <f t="shared" si="374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7"/>
        <v>theater</v>
      </c>
      <c r="R4021" t="str">
        <f t="shared" si="374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7"/>
        <v>theater</v>
      </c>
      <c r="R4023" t="str">
        <f t="shared" si="374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10">
        <f t="shared" si="375"/>
        <v>41990.584108796291</v>
      </c>
      <c r="T4024" s="10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7"/>
        <v>theater</v>
      </c>
      <c r="R4025" t="str">
        <f t="shared" si="374"/>
        <v>plays</v>
      </c>
      <c r="S4025" s="10">
        <f t="shared" si="375"/>
        <v>42408.999571759254</v>
      </c>
      <c r="T4025" s="10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7"/>
        <v>theater</v>
      </c>
      <c r="R4026" t="str">
        <f t="shared" si="374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7"/>
        <v>theater</v>
      </c>
      <c r="R4027" t="str">
        <f t="shared" si="374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7"/>
        <v>theater</v>
      </c>
      <c r="R4028" t="str">
        <f t="shared" si="374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7"/>
        <v>theater</v>
      </c>
      <c r="R4030" t="str">
        <f t="shared" si="374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7"/>
        <v>theater</v>
      </c>
      <c r="R4031" t="str">
        <f t="shared" si="374"/>
        <v>plays</v>
      </c>
      <c r="S4031" s="10">
        <f t="shared" si="375"/>
        <v>42322.025115740747</v>
      </c>
      <c r="T4031" s="10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10">
        <f t="shared" si="375"/>
        <v>42374.655081018514</v>
      </c>
      <c r="T4032" s="10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7"/>
        <v>theater</v>
      </c>
      <c r="R4033" t="str">
        <f t="shared" si="374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si="373"/>
        <v>59</v>
      </c>
      <c r="Q4034" t="str">
        <f t="shared" si="377"/>
        <v>theater</v>
      </c>
      <c r="R4034" t="str">
        <f t="shared" si="374"/>
        <v>plays</v>
      </c>
      <c r="S4034" s="10">
        <f t="shared" si="375"/>
        <v>42293.809212962966</v>
      </c>
      <c r="T4034" s="10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>E4035/L4035</f>
        <v>65.340319148936175</v>
      </c>
      <c r="Q4035" t="str">
        <f t="shared" si="377"/>
        <v>theater</v>
      </c>
      <c r="R4035" t="str">
        <f t="shared" ref="R4035:R4098" si="380">RIGHT(N4035,LEN(N4035)-FIND("/",N4035))</f>
        <v>plays</v>
      </c>
      <c r="S4035" s="10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ref="Q4036:Q4099" si="383">LEFT(N4036,FIND("/",N4036)-1)</f>
        <v>theater</v>
      </c>
      <c r="R4036" t="str">
        <f t="shared" si="380"/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3"/>
        <v>theater</v>
      </c>
      <c r="R4037" t="str">
        <f t="shared" si="380"/>
        <v>plays</v>
      </c>
      <c r="S4037" s="10">
        <f t="shared" si="381"/>
        <v>41903.882951388885</v>
      </c>
      <c r="T4037" s="10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10">
        <f t="shared" si="381"/>
        <v>41804.937083333331</v>
      </c>
      <c r="T4038" s="10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3"/>
        <v>theater</v>
      </c>
      <c r="R4039" t="str">
        <f t="shared" si="380"/>
        <v>plays</v>
      </c>
      <c r="S4039" s="10">
        <f t="shared" si="381"/>
        <v>42497.070775462969</v>
      </c>
      <c r="T4039" s="10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3"/>
        <v>theater</v>
      </c>
      <c r="R4040" t="str">
        <f t="shared" si="380"/>
        <v>plays</v>
      </c>
      <c r="S4040" s="10">
        <f t="shared" si="381"/>
        <v>41869.798726851855</v>
      </c>
      <c r="T4040" s="10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3"/>
        <v>theater</v>
      </c>
      <c r="R4041" t="str">
        <f t="shared" si="380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3"/>
        <v>theater</v>
      </c>
      <c r="R4042" t="str">
        <f t="shared" si="380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3"/>
        <v>theater</v>
      </c>
      <c r="R4043" t="str">
        <f t="shared" si="380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3"/>
        <v>theater</v>
      </c>
      <c r="R4044" t="str">
        <f t="shared" si="380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3"/>
        <v>theater</v>
      </c>
      <c r="R4045" t="str">
        <f t="shared" si="380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3"/>
        <v>theater</v>
      </c>
      <c r="R4046" t="str">
        <f t="shared" si="380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3"/>
        <v>theater</v>
      </c>
      <c r="R4047" t="str">
        <f t="shared" si="380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3"/>
        <v>theater</v>
      </c>
      <c r="R4049" t="str">
        <f t="shared" si="380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3"/>
        <v>theater</v>
      </c>
      <c r="R4051" t="str">
        <f t="shared" si="380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3"/>
        <v>theater</v>
      </c>
      <c r="R4052" t="str">
        <f t="shared" si="380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3"/>
        <v>theater</v>
      </c>
      <c r="R4053" t="str">
        <f t="shared" si="380"/>
        <v>plays</v>
      </c>
      <c r="S4053" s="10">
        <f t="shared" si="381"/>
        <v>41761.810150462967</v>
      </c>
      <c r="T4053" s="10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3"/>
        <v>theater</v>
      </c>
      <c r="R4055" t="str">
        <f t="shared" si="380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3"/>
        <v>theater</v>
      </c>
      <c r="R4056" t="str">
        <f t="shared" si="380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10">
        <f t="shared" si="381"/>
        <v>42534.933321759265</v>
      </c>
      <c r="T4058" s="10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3"/>
        <v>theater</v>
      </c>
      <c r="R4060" t="str">
        <f t="shared" si="380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3"/>
        <v>theater</v>
      </c>
      <c r="R4062" t="str">
        <f t="shared" si="380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3"/>
        <v>theater</v>
      </c>
      <c r="R4063" t="str">
        <f t="shared" si="380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3"/>
        <v>theater</v>
      </c>
      <c r="R4065" t="str">
        <f t="shared" si="380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3"/>
        <v>theater</v>
      </c>
      <c r="R4067" t="str">
        <f t="shared" si="380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3"/>
        <v>theater</v>
      </c>
      <c r="R4068" t="str">
        <f t="shared" si="380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3"/>
        <v>theater</v>
      </c>
      <c r="R4072" t="str">
        <f t="shared" si="380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3"/>
        <v>theater</v>
      </c>
      <c r="R4073" t="str">
        <f t="shared" si="380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3"/>
        <v>theater</v>
      </c>
      <c r="R4074" t="str">
        <f t="shared" si="380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3"/>
        <v>theater</v>
      </c>
      <c r="R4075" t="str">
        <f t="shared" si="380"/>
        <v>plays</v>
      </c>
      <c r="S4075" s="10">
        <f t="shared" si="381"/>
        <v>42078.34520833334</v>
      </c>
      <c r="T4075" s="10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3"/>
        <v>theater</v>
      </c>
      <c r="R4076" t="str">
        <f t="shared" si="380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3"/>
        <v>theater</v>
      </c>
      <c r="R4078" t="str">
        <f t="shared" si="380"/>
        <v>plays</v>
      </c>
      <c r="S4078" s="10">
        <f t="shared" si="381"/>
        <v>41905.795706018522</v>
      </c>
      <c r="T4078" s="10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3"/>
        <v>theater</v>
      </c>
      <c r="R4079" t="str">
        <f t="shared" si="380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3"/>
        <v>theater</v>
      </c>
      <c r="R4080" t="str">
        <f t="shared" si="380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3"/>
        <v>theater</v>
      </c>
      <c r="R4081" t="str">
        <f t="shared" si="380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3"/>
        <v>theater</v>
      </c>
      <c r="R4082" t="str">
        <f t="shared" si="380"/>
        <v>plays</v>
      </c>
      <c r="S4082" s="10">
        <f t="shared" si="381"/>
        <v>42511.698101851856</v>
      </c>
      <c r="T4082" s="10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3"/>
        <v>theater</v>
      </c>
      <c r="R4084" t="str">
        <f t="shared" si="380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3"/>
        <v>theater</v>
      </c>
      <c r="R4085" t="str">
        <f t="shared" si="380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3"/>
        <v>theater</v>
      </c>
      <c r="R4086" t="str">
        <f t="shared" si="380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3"/>
        <v>theater</v>
      </c>
      <c r="R4087" t="str">
        <f t="shared" si="380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3"/>
        <v>theater</v>
      </c>
      <c r="R4088" t="str">
        <f t="shared" si="380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3"/>
        <v>theater</v>
      </c>
      <c r="R4089" t="str">
        <f t="shared" si="380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3"/>
        <v>theater</v>
      </c>
      <c r="R4090" t="str">
        <f t="shared" si="380"/>
        <v>plays</v>
      </c>
      <c r="S4090" s="10">
        <f t="shared" si="381"/>
        <v>41990.612546296295</v>
      </c>
      <c r="T4090" s="10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3"/>
        <v>theater</v>
      </c>
      <c r="R4091" t="str">
        <f t="shared" si="380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3"/>
        <v>theater</v>
      </c>
      <c r="R4093" t="str">
        <f t="shared" si="380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3"/>
        <v>theater</v>
      </c>
      <c r="R4094" t="str">
        <f t="shared" si="380"/>
        <v>plays</v>
      </c>
      <c r="S4094" s="10">
        <f t="shared" si="381"/>
        <v>42039.194988425923</v>
      </c>
      <c r="T4094" s="10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3"/>
        <v>theater</v>
      </c>
      <c r="R4095" t="str">
        <f t="shared" si="380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3"/>
        <v>theater</v>
      </c>
      <c r="R4096" t="str">
        <f t="shared" si="380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3"/>
        <v>theater</v>
      </c>
      <c r="R4097" t="str">
        <f t="shared" si="380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si="379"/>
        <v>80</v>
      </c>
      <c r="Q4098" t="str">
        <f t="shared" si="383"/>
        <v>theater</v>
      </c>
      <c r="R4098" t="str">
        <f t="shared" si="380"/>
        <v>plays</v>
      </c>
      <c r="S4098" s="10">
        <f t="shared" si="381"/>
        <v>42750.530312499999</v>
      </c>
      <c r="T4098" s="10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ref="P4099:P4115" si="385">E4099/L4099</f>
        <v>#DIV/0!</v>
      </c>
      <c r="Q4099" t="str">
        <f t="shared" si="383"/>
        <v>theater</v>
      </c>
      <c r="R4099" t="str">
        <f t="shared" ref="R4099:R4115" si="386">RIGHT(N4099,LEN(N4099)-FIND("/",N4099))</f>
        <v>plays</v>
      </c>
      <c r="S4099" s="10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ref="Q4100:Q4115" si="389">LEFT(N4100,FIND("/",N4100)-1)</f>
        <v>theater</v>
      </c>
      <c r="R4100" t="str">
        <f t="shared" si="386"/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9"/>
        <v>theater</v>
      </c>
      <c r="R4101" t="str">
        <f t="shared" si="386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9"/>
        <v>theater</v>
      </c>
      <c r="R4102" t="str">
        <f t="shared" si="386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9"/>
        <v>theater</v>
      </c>
      <c r="R4103" t="str">
        <f t="shared" si="386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9"/>
        <v>theater</v>
      </c>
      <c r="R4109" t="str">
        <f t="shared" si="386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9"/>
        <v>theater</v>
      </c>
      <c r="R4110" t="str">
        <f t="shared" si="386"/>
        <v>plays</v>
      </c>
      <c r="S4110" s="10">
        <f t="shared" si="387"/>
        <v>42767.031678240746</v>
      </c>
      <c r="T4110" s="10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9"/>
        <v>theater</v>
      </c>
      <c r="R4111" t="str">
        <f t="shared" si="386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10">
        <f t="shared" si="387"/>
        <v>42512.626747685179</v>
      </c>
      <c r="T4112" s="10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9"/>
        <v>theater</v>
      </c>
      <c r="R4114" t="str">
        <f t="shared" si="386"/>
        <v>plays</v>
      </c>
      <c r="S4114" s="10">
        <f t="shared" si="387"/>
        <v>42400.946597222224</v>
      </c>
      <c r="T4114" s="10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9"/>
        <v>theater</v>
      </c>
      <c r="R4115" t="str">
        <f t="shared" si="386"/>
        <v>plays</v>
      </c>
      <c r="S4115" s="10">
        <f t="shared" si="387"/>
        <v>42358.573182870372</v>
      </c>
      <c r="T4115" s="10">
        <f t="shared" si="388"/>
        <v>42377.273611111115</v>
      </c>
    </row>
  </sheetData>
  <autoFilter ref="A1:T4115" xr:uid="{E03274B3-16D8-440D-9443-B45FDB7B5048}"/>
  <conditionalFormatting sqref="F2:F1048576">
    <cfRule type="cellIs" dxfId="8" priority="4" operator="equal">
      <formula>"successful"</formula>
    </cfRule>
  </conditionalFormatting>
  <conditionalFormatting sqref="F2:F4115">
    <cfRule type="cellIs" dxfId="7" priority="2" operator="equal">
      <formula>"canceled"</formula>
    </cfRule>
    <cfRule type="cellIs" dxfId="6" priority="3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2C683-53BF-4279-A389-092BDEBF2383}">
  <dimension ref="A1:F14"/>
  <sheetViews>
    <sheetView workbookViewId="0">
      <selection activeCell="F27" sqref="F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B520-75A6-4709-B869-94588C76B386}">
  <dimension ref="A1:F47"/>
  <sheetViews>
    <sheetView topLeftCell="A4" workbookViewId="0">
      <selection activeCell="E30" sqref="E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8365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F1ABD-6E6E-4449-B8AB-91E679D91B29}">
  <dimension ref="A1:F18"/>
  <sheetViews>
    <sheetView workbookViewId="0">
      <selection activeCell="E26" sqref="E2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8365</v>
      </c>
      <c r="B1" t="s">
        <v>8364</v>
      </c>
    </row>
    <row r="2" spans="1:6" x14ac:dyDescent="0.25">
      <c r="A2" s="7" t="s">
        <v>8380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59621-9899-4CA8-8252-11A979DF11BB}">
  <dimension ref="A1:H13"/>
  <sheetViews>
    <sheetView workbookViewId="0">
      <selection activeCell="B16" sqref="B16"/>
    </sheetView>
  </sheetViews>
  <sheetFormatPr defaultRowHeight="15" x14ac:dyDescent="0.25"/>
  <cols>
    <col min="1" max="1" width="27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COUNTIFS('Kickstarter Data'!$F:$F,"successful",'Kickstarter Data'!$D:$D,"&lt;1000")</f>
        <v>322</v>
      </c>
      <c r="C2">
        <f>COUNTIFS('Kickstarter Data'!$F:$F,"failed",'Kickstarter Data'!$D:$D,"&lt;1000")</f>
        <v>113</v>
      </c>
      <c r="D2">
        <f>COUNTIFS('Kickstarter Data'!$F:$F,"canceled",'Kickstarter Data'!$D:$D,"&lt;1000")</f>
        <v>18</v>
      </c>
      <c r="E2">
        <f>SUM($B2:$D2)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8390</v>
      </c>
      <c r="B3">
        <f>COUNTIFS('Kickstarter Data'!$F:$F,"successful",'Kickstarter Data'!$D:$D,"&gt;=1000",'Kickstarter Data'!$D:$D,"&lt;5000")</f>
        <v>932</v>
      </c>
      <c r="C3">
        <f>COUNTIFS('Kickstarter Data'!$F:$F,"failed",'Kickstarter Data'!$D:$D,"&gt;=1000",'Kickstarter Data'!$D:$D,"&lt;5000")</f>
        <v>420</v>
      </c>
      <c r="D3">
        <f>COUNTIFS('Kickstarter Data'!$F:$F,"canceled",'Kickstarter Data'!$D:$D,"&gt;=1000",'Kickstarter Data'!$D:$D,"&lt;5000")</f>
        <v>60</v>
      </c>
      <c r="E3">
        <f t="shared" ref="E3:E13" si="1">SUM($B3:$D3)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8391</v>
      </c>
      <c r="B4">
        <f>COUNTIFS('Kickstarter Data'!$F:$F,"successful",'Kickstarter Data'!$D:$D,"&gt;=5000",'Kickstarter Data'!$D:$D,"&lt;10000")</f>
        <v>381</v>
      </c>
      <c r="C4">
        <f>COUNTIFS('Kickstarter Data'!$F:$F,"failed",'Kickstarter Data'!$D:$D,"&gt;=5000",'Kickstarter Data'!$D:$D,"&lt;10000")</f>
        <v>283</v>
      </c>
      <c r="D4">
        <f>COUNTIFS('Kickstarter Data'!$F:$F,"canceled",'Kickstarter Data'!$D:$D,"&gt;=5000",'Kickstarter Data'!$D:$D,"&lt;10000")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8392</v>
      </c>
      <c r="B5">
        <f>COUNTIFS('Kickstarter Data'!$F:$F,"successful",'Kickstarter Data'!$D:$D,"&gt;=10000",'Kickstarter Data'!$D:$D,"&lt;15000")</f>
        <v>168</v>
      </c>
      <c r="C5">
        <f>COUNTIFS('Kickstarter Data'!$F:$F,"failed",'Kickstarter Data'!$D:$D,"&gt;=10000",'Kickstarter Data'!$D:$D,"&lt;15000")</f>
        <v>144</v>
      </c>
      <c r="D5">
        <f>COUNTIFS('Kickstarter Data'!$F:$F,"canceled",'Kickstarter Data'!$D:$D,"&gt;=10000",'Kickstarter Data'!$D:$D,"&lt;15000")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8393</v>
      </c>
      <c r="B6">
        <f>COUNTIFS('Kickstarter Data'!$F:$F,"successful",'Kickstarter Data'!$D:$D,"&gt;=15000",'Kickstarter Data'!$D:$D,"&lt;20000")</f>
        <v>94</v>
      </c>
      <c r="C6">
        <f>COUNTIFS('Kickstarter Data'!$F:$F,"failed",'Kickstarter Data'!$D:$D,"&gt;=15000",'Kickstarter Data'!$D:$D,"&lt;20000")</f>
        <v>90</v>
      </c>
      <c r="D6">
        <f>COUNTIFS('Kickstarter Data'!$F:$F,"canceled",'Kickstarter Data'!$D:$D,"&gt;=15000",'Kickstarter Data'!$D:$D,"&lt;20000")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8394</v>
      </c>
      <c r="B7">
        <f>COUNTIFS('Kickstarter Data'!$F:$F,"successful",'Kickstarter Data'!$D:$D,"&gt;=20000",'Kickstarter Data'!$D:$D,"&lt;25000")</f>
        <v>62</v>
      </c>
      <c r="C7">
        <f>COUNTIFS('Kickstarter Data'!$F:$F,"failed",'Kickstarter Data'!$D:$D,"&gt;=20000",'Kickstarter Data'!$D:$D,"&lt;25000")</f>
        <v>72</v>
      </c>
      <c r="D7">
        <f>COUNTIFS('Kickstarter Data'!$F:$F,"canceled",'Kickstarter Data'!$D:$D,"&gt;=20000",'Kickstarter Data'!$D:$D,"&lt;25000")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8395</v>
      </c>
      <c r="B8">
        <f>COUNTIFS('Kickstarter Data'!$F:$F,"successful",'Kickstarter Data'!$D:$D,"&gt;=25000",'Kickstarter Data'!$D:$D,"&lt;30000")</f>
        <v>55</v>
      </c>
      <c r="C8">
        <f>COUNTIFS('Kickstarter Data'!$F:$F,"failed",'Kickstarter Data'!$D:$D,"&gt;=25000",'Kickstarter Data'!$D:$D,"&lt;30000")</f>
        <v>64</v>
      </c>
      <c r="D8">
        <f>COUNTIFS('Kickstarter Data'!$F:$F,"canceled",'Kickstarter Data'!$D:$D,"&gt;=25000",'Kickstarter Data'!$D:$D,"&lt;30000")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8396</v>
      </c>
      <c r="B9">
        <f>COUNTIFS('Kickstarter Data'!$F:$F,"successful",'Kickstarter Data'!$D:$D,"&gt;=30000",'Kickstarter Data'!$D:$D,"&lt;35000")</f>
        <v>32</v>
      </c>
      <c r="C9">
        <f>COUNTIFS('Kickstarter Data'!$F:$F,"failed",'Kickstarter Data'!$D:$D,"&gt;=30000",'Kickstarter Data'!$D:$D,"&lt;35000")</f>
        <v>37</v>
      </c>
      <c r="D9">
        <f>COUNTIFS('Kickstarter Data'!$F:$F,"canceled",'Kickstarter Data'!$D:$D,"&gt;=30000",'Kickstarter Data'!$D:$D,"&lt;35000")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8397</v>
      </c>
      <c r="B10">
        <f>COUNTIFS('Kickstarter Data'!$F:$F,"successful",'Kickstarter Data'!$D:$D,"&gt;=35000",'Kickstarter Data'!$D:$D,"&lt;40000")</f>
        <v>26</v>
      </c>
      <c r="C10">
        <f>COUNTIFS('Kickstarter Data'!$F:$F,"failed",'Kickstarter Data'!$D:$D,"&gt;=35000",'Kickstarter Data'!$D:$D,"&lt;40000")</f>
        <v>22</v>
      </c>
      <c r="D10">
        <f>COUNTIFS('Kickstarter Data'!$F:$F,"canceled",'Kickstarter Data'!$D:$D,"&gt;=35000",'Kickstarter Data'!$D:$D,"&lt;40000")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8398</v>
      </c>
      <c r="B11">
        <f>COUNTIFS('Kickstarter Data'!$F:$F,"successful",'Kickstarter Data'!$D:$D,"&gt;=40000",'Kickstarter Data'!$D:$D,"&lt;45000")</f>
        <v>21</v>
      </c>
      <c r="C11">
        <f>COUNTIFS('Kickstarter Data'!$F:$F,"failed",'Kickstarter Data'!$D:$D,"&gt;=40000",'Kickstarter Data'!$D:$D,"&lt;45000")</f>
        <v>16</v>
      </c>
      <c r="D11">
        <f>COUNTIFS('Kickstarter Data'!$F:$F,"canceled",'Kickstarter Data'!$D:$D,"&gt;=40000",'Kickstarter Data'!$D:$D,"&lt;45000")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8399</v>
      </c>
      <c r="B12">
        <f>COUNTIFS('Kickstarter Data'!$F:$F,"successful",'Kickstarter Data'!$D:$D,"&gt;=45000",'Kickstarter Data'!$D:$D,"&lt;50000")</f>
        <v>6</v>
      </c>
      <c r="C12">
        <f>COUNTIFS('Kickstarter Data'!$F:$F,"failed",'Kickstarter Data'!$D:$D,"&gt;=45000",'Kickstarter Data'!$D:$D,"&lt;50000")</f>
        <v>11</v>
      </c>
      <c r="D12">
        <f>COUNTIFS('Kickstarter Data'!$F:$F,"canceled",'Kickstarter Data'!$D:$D,"&gt;=45000",'Kickstarter Data'!$D:$D,"&lt;50000")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8400</v>
      </c>
      <c r="B13">
        <f>COUNTIFS('Kickstarter Data'!$F:$F,"successful",'Kickstarter Data'!$D:$D,"&gt;=50000")</f>
        <v>86</v>
      </c>
      <c r="C13">
        <f>COUNTIFS('Kickstarter Data'!$F:$F,"failed",'Kickstarter Data'!$D:$D,"&gt;=50000")</f>
        <v>258</v>
      </c>
      <c r="D13">
        <f>COUNTIFS('Kickstarter Data'!$F:$F,"canceled",'Kickstarter Data'!$D:$D,"&gt;=50000")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BCFC0-B008-48B5-A8B7-959DC6360407}">
  <dimension ref="A1:I2186"/>
  <sheetViews>
    <sheetView topLeftCell="A286" workbookViewId="0">
      <selection activeCell="C1" sqref="C1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7" max="7" width="17.5703125" bestFit="1" customWidth="1"/>
    <col min="8" max="8" width="12.5703125" bestFit="1" customWidth="1"/>
    <col min="9" max="9" width="12.140625" bestFit="1" customWidth="1"/>
  </cols>
  <sheetData>
    <row r="1" spans="1:9" x14ac:dyDescent="0.25">
      <c r="A1" t="s">
        <v>8401</v>
      </c>
      <c r="B1" t="s">
        <v>8262</v>
      </c>
      <c r="D1" t="s">
        <v>8401</v>
      </c>
      <c r="E1" t="s">
        <v>8262</v>
      </c>
      <c r="G1" t="s">
        <v>8402</v>
      </c>
      <c r="H1" t="s">
        <v>8403</v>
      </c>
      <c r="I1" t="s">
        <v>8404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t="s">
        <v>8405</v>
      </c>
      <c r="H2" s="12">
        <f>AVERAGE(B2:B2186)</f>
        <v>194.42517162471395</v>
      </c>
      <c r="I2" s="12">
        <f>AVERAGE(E2:E2186)</f>
        <v>17.709803921568628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t="s">
        <v>8406</v>
      </c>
      <c r="H3">
        <f>MEDIAN(B2:B2186)</f>
        <v>62</v>
      </c>
      <c r="I3">
        <f>MEDIAN(E2:E2186)</f>
        <v>4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t="s">
        <v>8407</v>
      </c>
      <c r="H4">
        <f>MIN(B2:B2186)</f>
        <v>1</v>
      </c>
      <c r="I4">
        <f>MIN(E2:E2186)</f>
        <v>0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t="s">
        <v>8408</v>
      </c>
      <c r="H5">
        <f>MAX(B2:B2186)</f>
        <v>26457</v>
      </c>
      <c r="I5">
        <f>MAX(E2:E2186)</f>
        <v>1293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t="s">
        <v>8409</v>
      </c>
      <c r="H6" s="12">
        <f>_xlfn.VAR.P(B2:B2186)</f>
        <v>712840.9867348104</v>
      </c>
      <c r="I6" s="12">
        <f>_xlfn.VAR.P(E2:E2186)</f>
        <v>3773.2216685890044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t="s">
        <v>8410</v>
      </c>
      <c r="H7" s="12">
        <f>_xlfn.STDEV.P(B2:B2186)</f>
        <v>844.29910975602149</v>
      </c>
      <c r="I7" s="12">
        <f>_xlfn.STDEV.P(E2:E2186)</f>
        <v>61.426555076684906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5" priority="6" operator="equal">
      <formula>"successful"</formula>
    </cfRule>
  </conditionalFormatting>
  <conditionalFormatting sqref="A2:A2186">
    <cfRule type="cellIs" dxfId="4" priority="4" operator="equal">
      <formula>"canceled"</formula>
    </cfRule>
    <cfRule type="cellIs" dxfId="3" priority="5" operator="equal">
      <formula>"failed"</formula>
    </cfRule>
  </conditionalFormatting>
  <conditionalFormatting sqref="D2:D1531">
    <cfRule type="cellIs" dxfId="2" priority="3" operator="equal">
      <formula>"successful"</formula>
    </cfRule>
  </conditionalFormatting>
  <conditionalFormatting sqref="D2:D1531">
    <cfRule type="cellIs" dxfId="1" priority="1" operator="equal">
      <formula>"canceled"</formula>
    </cfRule>
    <cfRule type="cellIs" dxfId="0" priority="2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State x Category</vt:lpstr>
      <vt:lpstr>State x Sub-Category</vt:lpstr>
      <vt:lpstr>State x Date &amp; Category</vt:lpstr>
      <vt:lpstr>Success x Goal Amount</vt:lpstr>
      <vt:lpstr>Success and Failure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syest</cp:lastModifiedBy>
  <dcterms:created xsi:type="dcterms:W3CDTF">2017-04-20T15:17:24Z</dcterms:created>
  <dcterms:modified xsi:type="dcterms:W3CDTF">2020-12-19T00:26:24Z</dcterms:modified>
</cp:coreProperties>
</file>