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kkt\Desktop\"/>
    </mc:Choice>
  </mc:AlternateContent>
  <xr:revisionPtr revIDLastSave="0" documentId="8_{11FA8C21-3A73-4AAD-99E6-E8C14ABCB2C8}" xr6:coauthVersionLast="47" xr6:coauthVersionMax="47" xr10:uidLastSave="{00000000-0000-0000-0000-000000000000}"/>
  <bookViews>
    <workbookView xWindow="-120" yWindow="-120" windowWidth="20730" windowHeight="11160" xr2:uid="{A8E54749-8F2C-427A-BA35-C82A1BB5AD74}"/>
  </bookViews>
  <sheets>
    <sheet name="Sheet1" sheetId="1" r:id="rId1"/>
  </sheets>
  <definedNames>
    <definedName name="_xlnm._FilterDatabase" localSheetId="0" hidden="1">Sheet1!$I$2:$L$11</definedName>
    <definedName name="_xlcn.WorksheetConnection_Book1.xlsxStoredataX1" hidden="1">StoreDataX[]</definedName>
    <definedName name="Slicer_Sales_Person">#N/A</definedName>
  </definedNames>
  <calcPr calcId="191029"/>
  <pivotCaches>
    <pivotCache cacheId="0" r:id="rId2"/>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oredataX" name="StoredataX" connection="WorksheetConnection_Book1.xlsx!StoredataX"/>
        </x15:modelTables>
      </x15:dataModel>
    </ext>
  </extLst>
</workbook>
</file>

<file path=xl/calcChain.xml><?xml version="1.0" encoding="utf-8"?>
<calcChain xmlns="http://schemas.openxmlformats.org/spreadsheetml/2006/main">
  <c r="L7" i="1" l="1"/>
  <c r="L11" i="1"/>
  <c r="L9" i="1"/>
  <c r="L4" i="1"/>
  <c r="L10" i="1"/>
  <c r="L6" i="1"/>
  <c r="L5" i="1"/>
  <c r="L8" i="1"/>
  <c r="D12" i="1"/>
  <c r="D13" i="1"/>
  <c r="D2" i="1"/>
  <c r="D9" i="1"/>
  <c r="D8" i="1"/>
  <c r="D5" i="1"/>
  <c r="J7" i="1" s="1"/>
  <c r="K7" i="1" s="1"/>
  <c r="D10" i="1"/>
  <c r="J5" i="1" s="1"/>
  <c r="K5" i="1" s="1"/>
  <c r="D7" i="1"/>
  <c r="J10" i="1" s="1"/>
  <c r="K10" i="1" s="1"/>
  <c r="D4" i="1"/>
  <c r="J9" i="1" s="1"/>
  <c r="K9" i="1" s="1"/>
  <c r="D11" i="1"/>
  <c r="D6" i="1"/>
  <c r="J4" i="1" s="1"/>
  <c r="K4" i="1" s="1"/>
  <c r="D3" i="1"/>
  <c r="J11" i="1" s="1"/>
  <c r="K11" i="1" s="1"/>
  <c r="J6" i="1" l="1"/>
  <c r="K6" i="1" s="1"/>
  <c r="H18" i="1"/>
  <c r="J8" i="1"/>
  <c r="K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3BB420-F148-4970-818A-C344D090CE5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A251523-32A8-4AB2-BECE-7712AB65B455}" name="WorksheetConnection_Book1.xlsx!StoredataX" type="102" refreshedVersion="8" minRefreshableVersion="5">
    <extLst>
      <ext xmlns:x15="http://schemas.microsoft.com/office/spreadsheetml/2010/11/main" uri="{DE250136-89BD-433C-8126-D09CA5730AF9}">
        <x15:connection id="StoredataX" autoDelete="1">
          <x15:rangePr sourceName="_xlcn.WorksheetConnection_Book1.xlsxStoredataX1"/>
        </x15:connection>
      </ext>
    </extLst>
  </connection>
</connections>
</file>

<file path=xl/sharedStrings.xml><?xml version="1.0" encoding="utf-8"?>
<sst xmlns="http://schemas.openxmlformats.org/spreadsheetml/2006/main" count="91" uniqueCount="60">
  <si>
    <t>Geography</t>
  </si>
  <si>
    <t>Product</t>
  </si>
  <si>
    <t>Amount</t>
  </si>
  <si>
    <t>Unit</t>
  </si>
  <si>
    <t>Choclate</t>
  </si>
  <si>
    <t>Candy</t>
  </si>
  <si>
    <t>Cupcake</t>
  </si>
  <si>
    <t>Sweets</t>
  </si>
  <si>
    <t>Biscuit</t>
  </si>
  <si>
    <t>Pencake</t>
  </si>
  <si>
    <t>Chips</t>
  </si>
  <si>
    <t>Bubble</t>
  </si>
  <si>
    <t>soft drinks</t>
  </si>
  <si>
    <t>Juices</t>
  </si>
  <si>
    <t>Tea Bag</t>
  </si>
  <si>
    <t>Rice</t>
  </si>
  <si>
    <t>Pakistan</t>
  </si>
  <si>
    <t>India</t>
  </si>
  <si>
    <t>USA</t>
  </si>
  <si>
    <t>canada</t>
  </si>
  <si>
    <t>Southafrica</t>
  </si>
  <si>
    <t>Newzealand</t>
  </si>
  <si>
    <t>UK</t>
  </si>
  <si>
    <t>Australia</t>
  </si>
  <si>
    <t>Minhal</t>
  </si>
  <si>
    <t>Raja</t>
  </si>
  <si>
    <t>Mike</t>
  </si>
  <si>
    <t>Jame</t>
  </si>
  <si>
    <t>Tom</t>
  </si>
  <si>
    <t>Zaidan</t>
  </si>
  <si>
    <t>Tropphy</t>
  </si>
  <si>
    <t>Jhonson</t>
  </si>
  <si>
    <t>Mean</t>
  </si>
  <si>
    <t>Standard Error</t>
  </si>
  <si>
    <t>Median</t>
  </si>
  <si>
    <t>Mode</t>
  </si>
  <si>
    <t>Standard Deviation</t>
  </si>
  <si>
    <t>Sample Variance</t>
  </si>
  <si>
    <t>Kurtosis</t>
  </si>
  <si>
    <t>Skewness</t>
  </si>
  <si>
    <t>Range</t>
  </si>
  <si>
    <t>Minimum</t>
  </si>
  <si>
    <t>Maximum</t>
  </si>
  <si>
    <t>Sum</t>
  </si>
  <si>
    <t>Count</t>
  </si>
  <si>
    <t>Statistics Analysis</t>
  </si>
  <si>
    <t>Stats</t>
  </si>
  <si>
    <t>Value</t>
  </si>
  <si>
    <t xml:space="preserve"> </t>
  </si>
  <si>
    <t>Average Amount</t>
  </si>
  <si>
    <t>Sales Person</t>
  </si>
  <si>
    <t>Sales By Country</t>
  </si>
  <si>
    <t>Country</t>
  </si>
  <si>
    <t>Sales</t>
  </si>
  <si>
    <t>Row Labels</t>
  </si>
  <si>
    <t>Grand Total</t>
  </si>
  <si>
    <t>Sum of Amount</t>
  </si>
  <si>
    <t>Sum of Unit</t>
  </si>
  <si>
    <t>Countries</t>
  </si>
  <si>
    <t>SalesPerUnit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</si>
</sst>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0;\(\$#,##0.00\);\$#,##0.00"/>
  </numFmts>
  <fonts count="3" x14ac:knownFonts="1">
    <font>
      <sz val="11"/>
      <color theme="1"/>
      <name val="Calibri"/>
      <family val="2"/>
      <scheme val="minor"/>
    </font>
    <font>
      <i/>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tint="0.79998168889431442"/>
        <bgColor indexed="64"/>
      </patternFill>
    </fill>
  </fills>
  <borders count="3">
    <border>
      <left/>
      <right/>
      <top/>
      <bottom/>
      <diagonal/>
    </border>
    <border>
      <left/>
      <right/>
      <top style="medium">
        <color indexed="64"/>
      </top>
      <bottom style="thin">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xf>
    <xf numFmtId="164" fontId="0" fillId="0" borderId="0" xfId="0" applyNumberFormat="1"/>
    <xf numFmtId="0" fontId="1" fillId="2" borderId="1" xfId="0" applyFont="1" applyFill="1" applyBorder="1" applyAlignment="1">
      <alignment horizontal="centerContinuous"/>
    </xf>
    <xf numFmtId="0" fontId="0" fillId="3" borderId="2" xfId="0" applyFill="1" applyBorder="1"/>
    <xf numFmtId="0" fontId="0" fillId="4" borderId="2" xfId="0" applyFill="1" applyBorder="1"/>
    <xf numFmtId="0" fontId="1" fillId="2" borderId="0" xfId="0" applyFont="1" applyFill="1"/>
    <xf numFmtId="0" fontId="0" fillId="2" borderId="0" xfId="0" applyFill="1" applyAlignment="1">
      <alignment horizontal="center"/>
    </xf>
    <xf numFmtId="164" fontId="2" fillId="4" borderId="0" xfId="0" applyNumberFormat="1" applyFont="1" applyFill="1"/>
    <xf numFmtId="164" fontId="0" fillId="0" borderId="0" xfId="0" applyNumberFormat="1" applyAlignment="1">
      <alignment horizontal="center"/>
    </xf>
    <xf numFmtId="3" fontId="0" fillId="0" borderId="0" xfId="0" applyNumberFormat="1"/>
    <xf numFmtId="164" fontId="2" fillId="4" borderId="0" xfId="0" applyNumberFormat="1" applyFont="1" applyFill="1" applyAlignment="1">
      <alignment horizontal="center"/>
    </xf>
    <xf numFmtId="0" fontId="0" fillId="4" borderId="0" xfId="0" applyFill="1"/>
    <xf numFmtId="3" fontId="2" fillId="4" borderId="0" xfId="0" applyNumberFormat="1" applyFont="1" applyFill="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10">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center" vertical="bottom" textRotation="0" wrapText="0" indent="0" justifyLastLine="0" shrinkToFit="0" readingOrder="0"/>
    </dxf>
    <dxf>
      <numFmt numFmtId="164" formatCode="&quot;$&quot;#,##0"/>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oneCell">
    <xdr:from>
      <xdr:col>16</xdr:col>
      <xdr:colOff>542925</xdr:colOff>
      <xdr:row>1</xdr:row>
      <xdr:rowOff>171450</xdr:rowOff>
    </xdr:from>
    <xdr:to>
      <xdr:col>20</xdr:col>
      <xdr:colOff>600075</xdr:colOff>
      <xdr:row>9</xdr:row>
      <xdr:rowOff>66675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88A81323-7EFD-F244-57AE-08512708518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4382750" y="371475"/>
              <a:ext cx="2495550"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39.550972916666" createdVersion="8" refreshedVersion="8" minRefreshableVersion="3" recordCount="12" xr:uid="{A6259E6E-6FC7-4F39-A024-647194BA81E8}">
  <cacheSource type="worksheet">
    <worksheetSource name="StoreDataX"/>
  </cacheSource>
  <cacheFields count="5">
    <cacheField name="Sales Person" numFmtId="0">
      <sharedItems count="8">
        <s v="Jhonson"/>
        <s v="Minhal"/>
        <s v="Jame"/>
        <s v="Tropphy"/>
        <s v="Raja"/>
        <s v="Tom"/>
        <s v="Mike"/>
        <s v="Zaidan"/>
      </sharedItems>
    </cacheField>
    <cacheField name="Geography" numFmtId="0">
      <sharedItems count="8">
        <s v="Australia"/>
        <s v="Pakistan"/>
        <s v="canada"/>
        <s v="UK"/>
        <s v="India"/>
        <s v="Southafrica"/>
        <s v="USA"/>
        <s v="Newzealand"/>
      </sharedItems>
    </cacheField>
    <cacheField name="Product" numFmtId="0">
      <sharedItems count="12">
        <s v="Tea Bag"/>
        <s v="Candy"/>
        <s v="Biscuit"/>
        <s v="Bubble"/>
        <s v="Cupcake"/>
        <s v="Pencake"/>
        <s v="soft drinks"/>
        <s v="Juices"/>
        <s v="Chips"/>
        <s v="Sweets"/>
        <s v="Rice"/>
        <s v="Choclate"/>
      </sharedItems>
    </cacheField>
    <cacheField name="Amount" numFmtId="164">
      <sharedItems containsSemiMixedTypes="0" containsString="0" containsNumber="1" containsInteger="1" minValue="330" maxValue="232400"/>
    </cacheField>
    <cacheField name="Unit" numFmtId="0">
      <sharedItems containsSemiMixedTypes="0" containsString="0" containsNumber="1" containsInteger="1" minValue="3" maxValue="2324" count="11">
        <n v="3"/>
        <n v="12"/>
        <n v="24"/>
        <n v="43"/>
        <n v="54"/>
        <n v="67"/>
        <n v="76"/>
        <n v="242"/>
        <n v="454"/>
        <n v="544"/>
        <n v="2324"/>
      </sharedItems>
    </cacheField>
  </cacheFields>
  <extLst>
    <ext xmlns:x14="http://schemas.microsoft.com/office/spreadsheetml/2009/9/main" uri="{725AE2AE-9491-48be-B2B4-4EB974FC3084}">
      <x14:pivotCacheDefinition pivotCacheId="27357319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39.780687500002" backgroundQuery="1" createdVersion="8" refreshedVersion="8" minRefreshableVersion="3" recordCount="0" supportSubquery="1" supportAdvancedDrill="1" xr:uid="{0B52A18C-1EF6-4C12-B31B-4697DDF80365}">
  <cacheSource type="external" connectionId="1"/>
  <cacheFields count="2">
    <cacheField name="[StoredataX].[Product].[Product]" caption="Product" numFmtId="0" hierarchy="2" level="1">
      <sharedItems count="5">
        <s v="Biscuit"/>
        <s v="Candy"/>
        <s v="Chips"/>
        <s v="Cupcake"/>
        <s v="Sweets"/>
      </sharedItems>
    </cacheField>
    <cacheField name="[Measures].[SalesPerUnit]" caption="SalesPerUnit" numFmtId="0" hierarchy="7" level="32767"/>
  </cacheFields>
  <cacheHierarchies count="10">
    <cacheHierarchy uniqueName="[StoredataX].[Sales Person]" caption="Sales Person" attribute="1" defaultMemberUniqueName="[StoredataX].[Sales Person].[All]" allUniqueName="[StoredataX].[Sales Person].[All]" dimensionUniqueName="[StoredataX]" displayFolder="" count="0" memberValueDatatype="130" unbalanced="0"/>
    <cacheHierarchy uniqueName="[StoredataX].[Geography]" caption="Geography" attribute="1" defaultMemberUniqueName="[StoredataX].[Geography].[All]" allUniqueName="[StoredataX].[Geography].[All]" dimensionUniqueName="[StoredataX]" displayFolder="" count="0" memberValueDatatype="130" unbalanced="0"/>
    <cacheHierarchy uniqueName="[StoredataX].[Product]" caption="Product" attribute="1" defaultMemberUniqueName="[StoredataX].[Product].[All]" allUniqueName="[StoredataX].[Product].[All]" dimensionUniqueName="[StoredataX]" displayFolder="" count="2" memberValueDatatype="130" unbalanced="0">
      <fieldsUsage count="2">
        <fieldUsage x="-1"/>
        <fieldUsage x="0"/>
      </fieldsUsage>
    </cacheHierarchy>
    <cacheHierarchy uniqueName="[StoredataX].[Amount]" caption="Amount" attribute="1" defaultMemberUniqueName="[StoredataX].[Amount].[All]" allUniqueName="[StoredataX].[Amount].[All]" dimensionUniqueName="[StoredataX]" displayFolder="" count="0" memberValueDatatype="20" unbalanced="0"/>
    <cacheHierarchy uniqueName="[StoredataX].[Unit]" caption="Unit" attribute="1" defaultMemberUniqueName="[StoredataX].[Unit].[All]" allUniqueName="[StoredataX].[Unit].[All]" dimensionUniqueName="[StoredataX]" displayFolder="" count="0" memberValueDatatype="20" unbalanced="0"/>
    <cacheHierarchy uniqueName="[Measures].[Sum of Amount]" caption="Sum of Amount" measure="1" displayFolder="" measureGroup="StoredataX" count="0">
      <extLst>
        <ext xmlns:x15="http://schemas.microsoft.com/office/spreadsheetml/2010/11/main" uri="{B97F6D7D-B522-45F9-BDA1-12C45D357490}">
          <x15:cacheHierarchy aggregatedColumn="3"/>
        </ext>
      </extLst>
    </cacheHierarchy>
    <cacheHierarchy uniqueName="[Measures].[Sum of Unit]" caption="Sum of Unit" measure="1" displayFolder="" measureGroup="StoredataX" count="0">
      <extLst>
        <ext xmlns:x15="http://schemas.microsoft.com/office/spreadsheetml/2010/11/main" uri="{B97F6D7D-B522-45F9-BDA1-12C45D357490}">
          <x15:cacheHierarchy aggregatedColumn="4"/>
        </ext>
      </extLst>
    </cacheHierarchy>
    <cacheHierarchy uniqueName="[Measures].[SalesPerUnit]" caption="SalesPerUnit" measure="1" displayFolder="" measureGroup="StoredataX" count="0" oneField="1">
      <fieldsUsage count="1">
        <fieldUsage x="1"/>
      </fieldsUsage>
    </cacheHierarchy>
    <cacheHierarchy uniqueName="[Measures].[__XL_Count StoredataX]" caption="__XL_Count StoredataX" measure="1" displayFolder="" measureGroup="StoredataX" count="0" hidden="1"/>
    <cacheHierarchy uniqueName="[Measures].[__No measures defined]" caption="__No measures defined" measure="1" displayFolder="" count="0" hidden="1"/>
  </cacheHierarchies>
  <kpis count="0"/>
  <dimensions count="2">
    <dimension measure="1" name="Measures" uniqueName="[Measures]" caption="Measures"/>
    <dimension name="StoredataX" uniqueName="[StoredataX]" caption="StoredataX"/>
  </dimensions>
  <measureGroups count="1">
    <measureGroup name="StoredataX" caption="StoredataX"/>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330"/>
    <x v="0"/>
  </r>
  <r>
    <x v="1"/>
    <x v="1"/>
    <x v="1"/>
    <n v="3626"/>
    <x v="1"/>
  </r>
  <r>
    <x v="2"/>
    <x v="2"/>
    <x v="2"/>
    <n v="4800"/>
    <x v="2"/>
  </r>
  <r>
    <x v="3"/>
    <x v="3"/>
    <x v="3"/>
    <n v="2400"/>
    <x v="2"/>
  </r>
  <r>
    <x v="4"/>
    <x v="4"/>
    <x v="4"/>
    <n v="9890"/>
    <x v="3"/>
  </r>
  <r>
    <x v="5"/>
    <x v="5"/>
    <x v="5"/>
    <n v="4560"/>
    <x v="4"/>
  </r>
  <r>
    <x v="6"/>
    <x v="6"/>
    <x v="6"/>
    <n v="7370"/>
    <x v="5"/>
  </r>
  <r>
    <x v="0"/>
    <x v="0"/>
    <x v="7"/>
    <n v="11020"/>
    <x v="6"/>
  </r>
  <r>
    <x v="7"/>
    <x v="7"/>
    <x v="8"/>
    <n v="42350"/>
    <x v="7"/>
  </r>
  <r>
    <x v="6"/>
    <x v="6"/>
    <x v="9"/>
    <n v="68100"/>
    <x v="8"/>
  </r>
  <r>
    <x v="7"/>
    <x v="7"/>
    <x v="10"/>
    <n v="65280"/>
    <x v="9"/>
  </r>
  <r>
    <x v="4"/>
    <x v="4"/>
    <x v="11"/>
    <n v="23240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8359E-EA98-45DF-96BC-4C70E45C41A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W3:X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xlsx!StoredataX">
        <x15:activeTabTopLevelEntity name="[StoredataX]"/>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CAD30E-2F0D-4CEB-9AD7-A479AFE6C9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ies">
  <location ref="N3:P12" firstHeaderRow="0" firstDataRow="1" firstDataCol="1"/>
  <pivotFields count="5">
    <pivotField showAll="0">
      <items count="9">
        <item x="2"/>
        <item x="0"/>
        <item x="6"/>
        <item x="1"/>
        <item x="4"/>
        <item x="5"/>
        <item x="3"/>
        <item x="7"/>
        <item t="default"/>
      </items>
    </pivotField>
    <pivotField axis="axisRow" showAll="0">
      <items count="9">
        <item x="0"/>
        <item x="2"/>
        <item x="4"/>
        <item x="7"/>
        <item x="1"/>
        <item x="5"/>
        <item x="3"/>
        <item x="6"/>
        <item t="default"/>
      </items>
    </pivotField>
    <pivotField showAll="0"/>
    <pivotField dataField="1" numFmtId="164" showAll="0"/>
    <pivotField dataField="1" showAll="0"/>
  </pivotFields>
  <rowFields count="1">
    <field x="1"/>
  </rowFields>
  <rowItems count="9">
    <i>
      <x/>
    </i>
    <i>
      <x v="1"/>
    </i>
    <i>
      <x v="2"/>
    </i>
    <i>
      <x v="3"/>
    </i>
    <i>
      <x v="4"/>
    </i>
    <i>
      <x v="5"/>
    </i>
    <i>
      <x v="6"/>
    </i>
    <i>
      <x v="7"/>
    </i>
    <i t="grand">
      <x/>
    </i>
  </rowItems>
  <colFields count="1">
    <field x="-2"/>
  </colFields>
  <colItems count="2">
    <i>
      <x/>
    </i>
    <i i="1">
      <x v="1"/>
    </i>
  </colItems>
  <dataFields count="2">
    <dataField name="Sum of Amount" fld="3" baseField="0" baseItem="0" numFmtId="164"/>
    <dataField name="Sum of Unit" fld="4" baseField="0" baseItem="0" numFmtId="3"/>
  </dataFields>
  <conditionalFormats count="4">
    <conditionalFormat priority="1">
      <pivotAreas count="1">
        <pivotArea type="data" collapsedLevelsAreSubtotals="1" fieldPosition="0">
          <references count="2">
            <reference field="4294967294" count="1" selected="0">
              <x v="1"/>
            </reference>
            <reference field="1" count="8">
              <x v="0"/>
              <x v="1"/>
              <x v="2"/>
              <x v="3"/>
              <x v="4"/>
              <x v="5"/>
              <x v="6"/>
              <x v="7"/>
            </reference>
          </references>
        </pivotArea>
      </pivotAreas>
    </conditionalFormat>
    <conditionalFormat priority="2">
      <pivotAreas count="1">
        <pivotArea type="data" collapsedLevelsAreSubtotals="1" fieldPosition="0">
          <references count="2">
            <reference field="4294967294" count="1" selected="0">
              <x v="0"/>
            </reference>
            <reference field="1" count="1">
              <x v="6"/>
            </reference>
          </references>
        </pivotArea>
      </pivotAreas>
    </conditionalFormat>
    <conditionalFormat priority="3">
      <pivotAreas count="1">
        <pivotArea type="data" collapsedLevelsAreSubtotals="1" fieldPosition="0">
          <references count="2">
            <reference field="4294967294" count="1" selected="0">
              <x v="0"/>
            </reference>
            <reference field="1" count="1">
              <x v="2"/>
            </reference>
          </references>
        </pivotArea>
      </pivotAreas>
    </conditionalFormat>
    <conditionalFormat priority="4">
      <pivotAreas count="1">
        <pivotArea type="data" collapsedLevelsAreSubtotals="1" fieldPosition="0">
          <references count="2">
            <reference field="4294967294" count="1" selected="0">
              <x v="0"/>
            </reference>
            <reference field="1" count="1">
              <x v="2"/>
            </reference>
          </references>
        </pivotArea>
      </pivotAreas>
    </conditionalFormat>
  </conditional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C5FFB25-9119-4E25-9FE9-577AD2C68C74}" sourceName="Sales Person">
  <pivotTables>
    <pivotTable tabId="1" name="PivotTable1"/>
  </pivotTables>
  <data>
    <tabular pivotCacheId="273573194">
      <items count="8">
        <i x="2" s="1"/>
        <i x="0" s="1"/>
        <i x="6" s="1"/>
        <i x="1" s="1"/>
        <i x="4"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95AD1E3-B274-4290-932C-E51E867947A5}"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1E5C5-8005-43A2-8F04-2C0FF1761B50}" name="StoreDataX" displayName="StoreDataX" ref="A1:E13" totalsRowShown="0">
  <autoFilter ref="A1:E13" xr:uid="{C871E5C5-8005-43A2-8F04-2C0FF1761B50}"/>
  <sortState xmlns:xlrd2="http://schemas.microsoft.com/office/spreadsheetml/2017/richdata2" ref="A2:E13">
    <sortCondition ref="E1:E13"/>
  </sortState>
  <tableColumns count="5">
    <tableColumn id="1" xr3:uid="{727FB3D6-AF31-4B2B-832A-91E026AA1C15}" name="Sales Person"/>
    <tableColumn id="2" xr3:uid="{43849149-AD97-42AD-AD04-38075EB4DBC9}" name="Geography"/>
    <tableColumn id="3" xr3:uid="{91B47D6F-5516-46AF-B6FA-347171C4750B}" name="Product"/>
    <tableColumn id="4" xr3:uid="{8FFEACC3-BD77-476F-A28D-608D76D5F85B}" name="Amount" dataDxfId="6"/>
    <tableColumn id="5" xr3:uid="{936DF88F-DDE9-4A61-8725-9E625AE5B7FB}" name="Unit"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1706B9-FD0C-4DD8-AD6A-99700FAD339F}" name="Table2" displayName="Table2" ref="G4:H18" totalsRowShown="0" headerRowDxfId="4" dataDxfId="3" tableBorderDxfId="2">
  <autoFilter ref="G4:H18" xr:uid="{C31706B9-FD0C-4DD8-AD6A-99700FAD339F}"/>
  <tableColumns count="2">
    <tableColumn id="1" xr3:uid="{8B26BA9E-B06D-49FC-B1D5-93879414885C}" name="Stats" dataDxfId="1"/>
    <tableColumn id="2" xr3:uid="{D8E9ADDD-1E63-4291-8853-856B0C3BC426}" name="Val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62497-3B58-48FB-A4CB-CBD6257EB3F8}">
  <dimension ref="A1:X19"/>
  <sheetViews>
    <sheetView tabSelected="1" workbookViewId="0">
      <selection activeCell="AA8" sqref="AA8"/>
    </sheetView>
  </sheetViews>
  <sheetFormatPr defaultRowHeight="15" x14ac:dyDescent="0.25"/>
  <cols>
    <col min="1" max="1" width="14.140625" customWidth="1"/>
    <col min="2" max="2" width="12.85546875" customWidth="1"/>
    <col min="3" max="3" width="13.42578125" customWidth="1"/>
    <col min="4" max="4" width="12.7109375" style="2" customWidth="1"/>
    <col min="5" max="5" width="21.85546875" style="1" customWidth="1"/>
    <col min="7" max="7" width="18.28515625" customWidth="1"/>
    <col min="8" max="8" width="15.42578125" customWidth="1"/>
    <col min="9" max="9" width="10.85546875" customWidth="1"/>
    <col min="10" max="10" width="13.28515625" style="1" customWidth="1"/>
    <col min="14" max="14" width="12" bestFit="1" customWidth="1"/>
    <col min="15" max="15" width="14.85546875" bestFit="1" customWidth="1"/>
    <col min="16" max="16" width="11.28515625" bestFit="1" customWidth="1"/>
    <col min="23" max="23" width="13.140625" bestFit="1" customWidth="1"/>
    <col min="24" max="26" width="12.42578125" bestFit="1" customWidth="1"/>
  </cols>
  <sheetData>
    <row r="1" spans="1:24" ht="15.75" thickBot="1" x14ac:dyDescent="0.3">
      <c r="A1" t="s">
        <v>50</v>
      </c>
      <c r="B1" t="s">
        <v>0</v>
      </c>
      <c r="C1" t="s">
        <v>1</v>
      </c>
      <c r="D1" s="2" t="s">
        <v>2</v>
      </c>
      <c r="E1" s="1" t="s">
        <v>3</v>
      </c>
    </row>
    <row r="2" spans="1:24" x14ac:dyDescent="0.25">
      <c r="A2" t="s">
        <v>31</v>
      </c>
      <c r="B2" t="s">
        <v>23</v>
      </c>
      <c r="C2" t="s">
        <v>14</v>
      </c>
      <c r="D2" s="2">
        <f>110*3</f>
        <v>330</v>
      </c>
      <c r="E2" s="1">
        <v>3</v>
      </c>
      <c r="G2" s="3" t="s">
        <v>45</v>
      </c>
      <c r="H2" s="3"/>
      <c r="I2" s="6" t="s">
        <v>51</v>
      </c>
      <c r="J2" s="7"/>
    </row>
    <row r="3" spans="1:24" x14ac:dyDescent="0.25">
      <c r="A3" t="s">
        <v>24</v>
      </c>
      <c r="B3" t="s">
        <v>16</v>
      </c>
      <c r="C3" t="s">
        <v>5</v>
      </c>
      <c r="D3" s="2">
        <f>259*14</f>
        <v>3626</v>
      </c>
      <c r="E3" s="1">
        <v>12</v>
      </c>
      <c r="I3" s="8" t="s">
        <v>52</v>
      </c>
      <c r="J3" s="11" t="s">
        <v>2</v>
      </c>
      <c r="K3" s="12"/>
      <c r="L3" s="13" t="s">
        <v>53</v>
      </c>
      <c r="N3" s="14" t="s">
        <v>58</v>
      </c>
      <c r="O3" t="s">
        <v>56</v>
      </c>
      <c r="P3" t="s">
        <v>57</v>
      </c>
      <c r="W3" s="14" t="s">
        <v>54</v>
      </c>
      <c r="X3" t="s">
        <v>59</v>
      </c>
    </row>
    <row r="4" spans="1:24" x14ac:dyDescent="0.25">
      <c r="A4" t="s">
        <v>27</v>
      </c>
      <c r="B4" t="s">
        <v>19</v>
      </c>
      <c r="C4" t="s">
        <v>8</v>
      </c>
      <c r="D4" s="2">
        <f>200*24</f>
        <v>4800</v>
      </c>
      <c r="E4" s="1">
        <v>24</v>
      </c>
      <c r="G4" t="s">
        <v>46</v>
      </c>
      <c r="H4" t="s">
        <v>47</v>
      </c>
      <c r="I4" s="4" t="s">
        <v>17</v>
      </c>
      <c r="J4" s="9">
        <f>SUMIFS(StoreDataX[Amount],StoreDataX[Geography],I4)</f>
        <v>242290</v>
      </c>
      <c r="K4" s="2">
        <f>J4</f>
        <v>242290</v>
      </c>
      <c r="L4" s="10">
        <f>SUMIFS(StoreDataX[Unit],StoreDataX[Geography],I4)</f>
        <v>2367</v>
      </c>
      <c r="N4" s="15" t="s">
        <v>23</v>
      </c>
      <c r="O4" s="2">
        <v>11350</v>
      </c>
      <c r="P4" s="10">
        <v>79</v>
      </c>
      <c r="W4" s="15" t="s">
        <v>8</v>
      </c>
      <c r="X4" s="16">
        <v>200</v>
      </c>
    </row>
    <row r="5" spans="1:24" x14ac:dyDescent="0.25">
      <c r="A5" t="s">
        <v>30</v>
      </c>
      <c r="B5" t="s">
        <v>22</v>
      </c>
      <c r="C5" t="s">
        <v>11</v>
      </c>
      <c r="D5" s="2">
        <f>100*24</f>
        <v>2400</v>
      </c>
      <c r="E5" s="1">
        <v>24</v>
      </c>
      <c r="G5" t="s">
        <v>32</v>
      </c>
      <c r="H5">
        <v>37677.166666666664</v>
      </c>
      <c r="I5" s="4" t="s">
        <v>21</v>
      </c>
      <c r="J5" s="9">
        <f>SUMIFS(StoreDataX[Amount],StoreDataX[Geography],I5)</f>
        <v>107630</v>
      </c>
      <c r="K5" s="2">
        <f t="shared" ref="K5:K11" si="0">J5</f>
        <v>107630</v>
      </c>
      <c r="L5" s="10">
        <f>SUMIFS(StoreDataX[Unit],StoreDataX[Geography],I5)</f>
        <v>786</v>
      </c>
      <c r="N5" s="15" t="s">
        <v>19</v>
      </c>
      <c r="O5" s="2">
        <v>4800</v>
      </c>
      <c r="P5" s="10">
        <v>24</v>
      </c>
      <c r="W5" s="15" t="s">
        <v>5</v>
      </c>
      <c r="X5" s="16">
        <v>302.16666666666669</v>
      </c>
    </row>
    <row r="6" spans="1:24" x14ac:dyDescent="0.25">
      <c r="A6" t="s">
        <v>25</v>
      </c>
      <c r="B6" t="s">
        <v>17</v>
      </c>
      <c r="C6" t="s">
        <v>6</v>
      </c>
      <c r="D6" s="2">
        <f>230*43</f>
        <v>9890</v>
      </c>
      <c r="E6" s="1">
        <v>43</v>
      </c>
      <c r="G6" t="s">
        <v>33</v>
      </c>
      <c r="H6">
        <v>19070.039173750636</v>
      </c>
      <c r="I6" s="4" t="s">
        <v>18</v>
      </c>
      <c r="J6" s="9">
        <f>SUMIFS(StoreDataX[Amount],StoreDataX[Geography],I6)</f>
        <v>75470</v>
      </c>
      <c r="K6" s="2">
        <f t="shared" si="0"/>
        <v>75470</v>
      </c>
      <c r="L6" s="10">
        <f>SUMIFS(StoreDataX[Unit],StoreDataX[Geography],I6)</f>
        <v>521</v>
      </c>
      <c r="N6" s="15" t="s">
        <v>17</v>
      </c>
      <c r="O6" s="2">
        <v>242290</v>
      </c>
      <c r="P6" s="10">
        <v>2367</v>
      </c>
      <c r="W6" s="15" t="s">
        <v>10</v>
      </c>
      <c r="X6" s="16">
        <v>175</v>
      </c>
    </row>
    <row r="7" spans="1:24" x14ac:dyDescent="0.25">
      <c r="A7" t="s">
        <v>28</v>
      </c>
      <c r="B7" t="s">
        <v>20</v>
      </c>
      <c r="C7" t="s">
        <v>9</v>
      </c>
      <c r="D7" s="2">
        <f>190*24</f>
        <v>4560</v>
      </c>
      <c r="E7" s="1">
        <v>54</v>
      </c>
      <c r="G7" t="s">
        <v>34</v>
      </c>
      <c r="H7">
        <v>8630</v>
      </c>
      <c r="I7" s="5" t="s">
        <v>22</v>
      </c>
      <c r="J7" s="9">
        <f>SUMIFS(StoreDataX[Amount],StoreDataX[Geography],B5)</f>
        <v>2400</v>
      </c>
      <c r="K7" s="2">
        <f t="shared" si="0"/>
        <v>2400</v>
      </c>
      <c r="L7" s="10">
        <f>SUMIFS(StoreDataX[Unit],StoreDataX[Geography],I7)</f>
        <v>24</v>
      </c>
      <c r="N7" s="15" t="s">
        <v>21</v>
      </c>
      <c r="O7" s="2">
        <v>107630</v>
      </c>
      <c r="P7" s="10">
        <v>786</v>
      </c>
      <c r="W7" s="15" t="s">
        <v>6</v>
      </c>
      <c r="X7" s="16">
        <v>230</v>
      </c>
    </row>
    <row r="8" spans="1:24" x14ac:dyDescent="0.25">
      <c r="A8" t="s">
        <v>26</v>
      </c>
      <c r="B8" t="s">
        <v>18</v>
      </c>
      <c r="C8" t="s">
        <v>12</v>
      </c>
      <c r="D8" s="2">
        <f>110*67</f>
        <v>7370</v>
      </c>
      <c r="E8" s="1">
        <v>67</v>
      </c>
      <c r="G8" t="s">
        <v>35</v>
      </c>
      <c r="H8" t="e">
        <v>#N/A</v>
      </c>
      <c r="I8" s="4" t="s">
        <v>23</v>
      </c>
      <c r="J8" s="9">
        <f>SUMIFS(StoreDataX[Amount],StoreDataX[Geography],I8)</f>
        <v>11350</v>
      </c>
      <c r="K8" s="2">
        <f t="shared" si="0"/>
        <v>11350</v>
      </c>
      <c r="L8" s="10">
        <f>SUMIFS(StoreDataX[Unit],StoreDataX[Geography],I8)</f>
        <v>79</v>
      </c>
      <c r="N8" s="15" t="s">
        <v>16</v>
      </c>
      <c r="O8" s="2">
        <v>3626</v>
      </c>
      <c r="P8" s="10">
        <v>12</v>
      </c>
      <c r="W8" s="15" t="s">
        <v>7</v>
      </c>
      <c r="X8" s="16">
        <v>150</v>
      </c>
    </row>
    <row r="9" spans="1:24" x14ac:dyDescent="0.25">
      <c r="A9" t="s">
        <v>31</v>
      </c>
      <c r="B9" t="s">
        <v>23</v>
      </c>
      <c r="C9" t="s">
        <v>13</v>
      </c>
      <c r="D9" s="2">
        <f>145*76</f>
        <v>11020</v>
      </c>
      <c r="E9" s="1">
        <v>76</v>
      </c>
      <c r="G9" t="s">
        <v>36</v>
      </c>
      <c r="H9">
        <v>66060.55350252983</v>
      </c>
      <c r="I9" s="4" t="s">
        <v>19</v>
      </c>
      <c r="J9" s="9">
        <f>SUMIFS(StoreDataX[Amount],StoreDataX[Geography],I9)</f>
        <v>4800</v>
      </c>
      <c r="K9" s="2">
        <f t="shared" si="0"/>
        <v>4800</v>
      </c>
      <c r="L9" s="10">
        <f>SUMIFS(StoreDataX[Unit],StoreDataX[Geography],I9)</f>
        <v>24</v>
      </c>
      <c r="N9" s="15" t="s">
        <v>20</v>
      </c>
      <c r="O9" s="2">
        <v>4560</v>
      </c>
      <c r="P9" s="10">
        <v>54</v>
      </c>
      <c r="W9" s="15" t="s">
        <v>55</v>
      </c>
      <c r="X9" s="16">
        <v>166.14967741935484</v>
      </c>
    </row>
    <row r="10" spans="1:24" x14ac:dyDescent="0.25">
      <c r="A10" t="s">
        <v>29</v>
      </c>
      <c r="B10" t="s">
        <v>21</v>
      </c>
      <c r="C10" t="s">
        <v>10</v>
      </c>
      <c r="D10" s="2">
        <f>175*242</f>
        <v>42350</v>
      </c>
      <c r="E10" s="1">
        <v>242</v>
      </c>
      <c r="G10" t="s">
        <v>37</v>
      </c>
      <c r="H10">
        <v>4363996729.0606098</v>
      </c>
      <c r="I10" s="5" t="s">
        <v>20</v>
      </c>
      <c r="J10" s="9">
        <f>SUMIFS(StoreDataX[Amount],StoreDataX[Geography],I10)</f>
        <v>4560</v>
      </c>
      <c r="K10" s="2">
        <f t="shared" si="0"/>
        <v>4560</v>
      </c>
      <c r="L10" s="10">
        <f>SUMIFS(StoreDataX[Unit],StoreDataX[Geography],I10)</f>
        <v>54</v>
      </c>
      <c r="N10" s="15" t="s">
        <v>22</v>
      </c>
      <c r="O10" s="2">
        <v>2400</v>
      </c>
      <c r="P10" s="10">
        <v>24</v>
      </c>
    </row>
    <row r="11" spans="1:24" x14ac:dyDescent="0.25">
      <c r="A11" t="s">
        <v>26</v>
      </c>
      <c r="B11" t="s">
        <v>18</v>
      </c>
      <c r="C11" t="s">
        <v>7</v>
      </c>
      <c r="D11" s="2">
        <f>150*454</f>
        <v>68100</v>
      </c>
      <c r="E11" s="1">
        <v>454</v>
      </c>
      <c r="G11" t="s">
        <v>38</v>
      </c>
      <c r="H11">
        <v>7.9499559995233149</v>
      </c>
      <c r="I11" s="5" t="s">
        <v>16</v>
      </c>
      <c r="J11" s="9">
        <f>SUMIFS(StoreDataX[Amount],StoreDataX[Geography],I11)</f>
        <v>3626</v>
      </c>
      <c r="K11" s="2">
        <f t="shared" si="0"/>
        <v>3626</v>
      </c>
      <c r="L11" s="10">
        <f>SUMIFS(StoreDataX[Unit],StoreDataX[Geography],I11)</f>
        <v>12</v>
      </c>
      <c r="N11" s="15" t="s">
        <v>18</v>
      </c>
      <c r="O11" s="2">
        <v>75470</v>
      </c>
      <c r="P11" s="10">
        <v>521</v>
      </c>
    </row>
    <row r="12" spans="1:24" x14ac:dyDescent="0.25">
      <c r="A12" t="s">
        <v>29</v>
      </c>
      <c r="B12" t="s">
        <v>21</v>
      </c>
      <c r="C12" t="s">
        <v>15</v>
      </c>
      <c r="D12" s="2">
        <f>120*544</f>
        <v>65280</v>
      </c>
      <c r="E12" s="1">
        <v>544</v>
      </c>
      <c r="G12" t="s">
        <v>39</v>
      </c>
      <c r="H12">
        <v>2.7082850133901091</v>
      </c>
      <c r="N12" s="15" t="s">
        <v>55</v>
      </c>
      <c r="O12" s="2">
        <v>452126</v>
      </c>
      <c r="P12" s="10">
        <v>3867</v>
      </c>
    </row>
    <row r="13" spans="1:24" x14ac:dyDescent="0.25">
      <c r="A13" t="s">
        <v>25</v>
      </c>
      <c r="B13" t="s">
        <v>17</v>
      </c>
      <c r="C13" t="s">
        <v>4</v>
      </c>
      <c r="D13" s="2">
        <f>100*2324</f>
        <v>232400</v>
      </c>
      <c r="E13" s="1">
        <v>2324</v>
      </c>
      <c r="G13" t="s">
        <v>40</v>
      </c>
      <c r="H13">
        <v>232070</v>
      </c>
    </row>
    <row r="14" spans="1:24" x14ac:dyDescent="0.25">
      <c r="G14" t="s">
        <v>41</v>
      </c>
      <c r="H14">
        <v>330</v>
      </c>
    </row>
    <row r="15" spans="1:24" x14ac:dyDescent="0.25">
      <c r="G15" t="s">
        <v>42</v>
      </c>
      <c r="H15">
        <v>232400</v>
      </c>
    </row>
    <row r="16" spans="1:24" x14ac:dyDescent="0.25">
      <c r="G16" t="s">
        <v>43</v>
      </c>
      <c r="H16">
        <v>452126</v>
      </c>
    </row>
    <row r="17" spans="5:8" x14ac:dyDescent="0.25">
      <c r="G17" t="s">
        <v>44</v>
      </c>
      <c r="H17">
        <v>12</v>
      </c>
    </row>
    <row r="18" spans="5:8" x14ac:dyDescent="0.25">
      <c r="G18" t="s">
        <v>49</v>
      </c>
      <c r="H18" s="2">
        <f>SUM(StoreDataX[Amount])/12</f>
        <v>37677.166666666664</v>
      </c>
    </row>
    <row r="19" spans="5:8" x14ac:dyDescent="0.25">
      <c r="E19" s="1" t="s">
        <v>48</v>
      </c>
    </row>
  </sheetData>
  <conditionalFormatting sqref="D1:D13">
    <cfRule type="top10" dxfId="9" priority="13" rank="1"/>
    <cfRule type="top10" dxfId="8" priority="14" rank="10"/>
    <cfRule type="top10" priority="15" rank="10"/>
    <cfRule type="aboveAverage" dxfId="7" priority="16"/>
  </conditionalFormatting>
  <conditionalFormatting sqref="D2:D13">
    <cfRule type="colorScale" priority="18">
      <colorScale>
        <cfvo type="min"/>
        <cfvo type="percentile" val="50"/>
        <cfvo type="max"/>
        <color rgb="FFF8696B"/>
        <color rgb="FFFFEB84"/>
        <color rgb="FF63BE7B"/>
      </colorScale>
    </cfRule>
  </conditionalFormatting>
  <conditionalFormatting sqref="E1:E1048576">
    <cfRule type="dataBar" priority="17">
      <dataBar>
        <cfvo type="min"/>
        <cfvo type="max"/>
        <color rgb="FFD6007B"/>
      </dataBar>
      <extLst>
        <ext xmlns:x14="http://schemas.microsoft.com/office/spreadsheetml/2009/9/main" uri="{B025F937-C7B1-47D3-B67F-A62EFF666E3E}">
          <x14:id>{5DDC858D-3060-4126-92E9-9A17C73145E9}</x14:id>
        </ext>
      </extLst>
    </cfRule>
  </conditionalFormatting>
  <conditionalFormatting sqref="I3:I11">
    <cfRule type="colorScale" priority="6">
      <colorScale>
        <cfvo type="min"/>
        <cfvo type="percentile" val="50"/>
        <cfvo type="max"/>
        <color rgb="FFF8696B"/>
        <color rgb="FFFCFCFF"/>
        <color rgb="FF5A8AC6"/>
      </colorScale>
    </cfRule>
    <cfRule type="dataBar" priority="7">
      <dataBar>
        <cfvo type="min"/>
        <cfvo type="max"/>
        <color rgb="FF638EC6"/>
      </dataBar>
      <extLst>
        <ext xmlns:x14="http://schemas.microsoft.com/office/spreadsheetml/2009/9/main" uri="{B025F937-C7B1-47D3-B67F-A62EFF666E3E}">
          <x14:id>{240B67CA-21A3-4681-8C51-6184AEAA0A62}</x14:id>
        </ext>
      </extLst>
    </cfRule>
  </conditionalFormatting>
  <conditionalFormatting sqref="I4:I11">
    <cfRule type="dataBar" priority="11">
      <dataBar>
        <cfvo type="min"/>
        <cfvo type="max"/>
        <color rgb="FFD6007B"/>
      </dataBar>
      <extLst>
        <ext xmlns:x14="http://schemas.microsoft.com/office/spreadsheetml/2009/9/main" uri="{B025F937-C7B1-47D3-B67F-A62EFF666E3E}">
          <x14:id>{ED75C5B9-4FCD-432D-B197-BFE3AD76E742}</x14:id>
        </ext>
      </extLst>
    </cfRule>
  </conditionalFormatting>
  <conditionalFormatting sqref="K4:K11">
    <cfRule type="dataBar" priority="5">
      <dataBar showValue="0">
        <cfvo type="min"/>
        <cfvo type="max"/>
        <color rgb="FFD6007B"/>
      </dataBar>
      <extLst>
        <ext xmlns:x14="http://schemas.microsoft.com/office/spreadsheetml/2009/9/main" uri="{B025F937-C7B1-47D3-B67F-A62EFF666E3E}">
          <x14:id>{2CFA0CDB-E4E3-4D7D-890D-B5AAC0EB7DBF}</x14:id>
        </ext>
      </extLst>
    </cfRule>
  </conditionalFormatting>
  <conditionalFormatting pivot="1" sqref="O6">
    <cfRule type="colorScale" priority="4">
      <colorScale>
        <cfvo type="min"/>
        <cfvo type="max"/>
        <color rgb="FFF8696B"/>
        <color rgb="FFFCFCFF"/>
      </colorScale>
    </cfRule>
  </conditionalFormatting>
  <conditionalFormatting pivot="1" sqref="O6">
    <cfRule type="dataBar" priority="3">
      <dataBar>
        <cfvo type="min"/>
        <cfvo type="max"/>
        <color rgb="FF008AEF"/>
      </dataBar>
      <extLst>
        <ext xmlns:x14="http://schemas.microsoft.com/office/spreadsheetml/2009/9/main" uri="{B025F937-C7B1-47D3-B67F-A62EFF666E3E}">
          <x14:id>{9F0261EB-821F-405B-87B0-28602208566C}</x14:id>
        </ext>
      </extLst>
    </cfRule>
  </conditionalFormatting>
  <conditionalFormatting pivot="1" sqref="O10">
    <cfRule type="colorScale" priority="2">
      <colorScale>
        <cfvo type="min"/>
        <cfvo type="percentile" val="50"/>
        <cfvo type="max"/>
        <color rgb="FF63BE7B"/>
        <color rgb="FFFFEB84"/>
        <color rgb="FFF8696B"/>
      </colorScale>
    </cfRule>
  </conditionalFormatting>
  <conditionalFormatting pivot="1" sqref="P4:P11">
    <cfRule type="dataBar" priority="1">
      <dataBar>
        <cfvo type="min"/>
        <cfvo type="max"/>
        <color rgb="FF63C384"/>
      </dataBar>
      <extLst>
        <ext xmlns:x14="http://schemas.microsoft.com/office/spreadsheetml/2009/9/main" uri="{B025F937-C7B1-47D3-B67F-A62EFF666E3E}">
          <x14:id>{0A60FEE7-9D57-4D1F-836D-F262E173BDCB}</x14:id>
        </ext>
      </extLst>
    </cfRule>
  </conditionalFormatting>
  <pageMargins left="0.7" right="0.7" top="0.75" bottom="0.75" header="0.3" footer="0.3"/>
  <pageSetup orientation="portrait" r:id="rId3"/>
  <ignoredErrors>
    <ignoredError sqref="J7" formula="1"/>
  </ignoredErrors>
  <drawing r:id="rId4"/>
  <tableParts count="2">
    <tablePart r:id="rId5"/>
    <tablePart r:id="rId6"/>
  </tableParts>
  <extLst>
    <ext xmlns:x14="http://schemas.microsoft.com/office/spreadsheetml/2009/9/main" uri="{78C0D931-6437-407d-A8EE-F0AAD7539E65}">
      <x14:conditionalFormattings>
        <x14:conditionalFormatting xmlns:xm="http://schemas.microsoft.com/office/excel/2006/main">
          <x14:cfRule type="dataBar" id="{5DDC858D-3060-4126-92E9-9A17C73145E9}">
            <x14:dataBar minLength="0" maxLength="100" gradient="0">
              <x14:cfvo type="autoMin"/>
              <x14:cfvo type="autoMax"/>
              <x14:negativeFillColor rgb="FFFF0000"/>
              <x14:axisColor rgb="FF000000"/>
            </x14:dataBar>
          </x14:cfRule>
          <xm:sqref>E1:E1048576</xm:sqref>
        </x14:conditionalFormatting>
        <x14:conditionalFormatting xmlns:xm="http://schemas.microsoft.com/office/excel/2006/main">
          <x14:cfRule type="dataBar" id="{240B67CA-21A3-4681-8C51-6184AEAA0A62}">
            <x14:dataBar minLength="0" maxLength="100" border="1" negativeBarBorderColorSameAsPositive="0">
              <x14:cfvo type="autoMin"/>
              <x14:cfvo type="autoMax"/>
              <x14:borderColor rgb="FF638EC6"/>
              <x14:negativeFillColor rgb="FFFF0000"/>
              <x14:negativeBorderColor rgb="FFFF0000"/>
              <x14:axisColor rgb="FF000000"/>
            </x14:dataBar>
          </x14:cfRule>
          <xm:sqref>I3:I11</xm:sqref>
        </x14:conditionalFormatting>
        <x14:conditionalFormatting xmlns:xm="http://schemas.microsoft.com/office/excel/2006/main">
          <x14:cfRule type="dataBar" id="{ED75C5B9-4FCD-432D-B197-BFE3AD76E742}">
            <x14:dataBar minLength="0" maxLength="100" border="1" negativeBarBorderColorSameAsPositive="0">
              <x14:cfvo type="autoMin"/>
              <x14:cfvo type="autoMax"/>
              <x14:borderColor rgb="FFD6007B"/>
              <x14:negativeFillColor rgb="FFFF0000"/>
              <x14:negativeBorderColor rgb="FFFF0000"/>
              <x14:axisColor rgb="FF000000"/>
            </x14:dataBar>
          </x14:cfRule>
          <xm:sqref>I4:I11</xm:sqref>
        </x14:conditionalFormatting>
        <x14:conditionalFormatting xmlns:xm="http://schemas.microsoft.com/office/excel/2006/main">
          <x14:cfRule type="dataBar" id="{2CFA0CDB-E4E3-4D7D-890D-B5AAC0EB7DBF}">
            <x14:dataBar minLength="0" maxLength="100" border="1" negativeBarBorderColorSameAsPositive="0">
              <x14:cfvo type="autoMin"/>
              <x14:cfvo type="autoMax"/>
              <x14:borderColor rgb="FFD6007B"/>
              <x14:negativeFillColor rgb="FFFF0000"/>
              <x14:negativeBorderColor rgb="FFFF0000"/>
              <x14:axisColor rgb="FF000000"/>
            </x14:dataBar>
          </x14:cfRule>
          <xm:sqref>K4:K11</xm:sqref>
        </x14:conditionalFormatting>
        <x14:conditionalFormatting xmlns:xm="http://schemas.microsoft.com/office/excel/2006/main" pivot="1">
          <x14:cfRule type="dataBar" id="{9F0261EB-821F-405B-87B0-28602208566C}">
            <x14:dataBar minLength="0" maxLength="100" border="1" negativeBarBorderColorSameAsPositive="0">
              <x14:cfvo type="autoMin"/>
              <x14:cfvo type="autoMax"/>
              <x14:borderColor rgb="FF008AEF"/>
              <x14:negativeFillColor rgb="FFFF0000"/>
              <x14:negativeBorderColor rgb="FFFF0000"/>
              <x14:axisColor rgb="FF000000"/>
            </x14:dataBar>
          </x14:cfRule>
          <xm:sqref>O6</xm:sqref>
        </x14:conditionalFormatting>
        <x14:conditionalFormatting xmlns:xm="http://schemas.microsoft.com/office/excel/2006/main" pivot="1">
          <x14:cfRule type="dataBar" id="{0A60FEE7-9D57-4D1F-836D-F262E173BDCB}">
            <x14:dataBar minLength="0" maxLength="100" border="1" negativeBarBorderColorSameAsPositive="0">
              <x14:cfvo type="autoMin"/>
              <x14:cfvo type="autoMax"/>
              <x14:borderColor rgb="FF63C384"/>
              <x14:negativeFillColor rgb="FFFF0000"/>
              <x14:negativeBorderColor rgb="FFFF0000"/>
              <x14:axisColor rgb="FF000000"/>
            </x14:dataBar>
          </x14:cfRule>
          <xm:sqref>P4:P11</xm:sqref>
        </x14:conditionalFormatting>
      </x14:conditionalFormatting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Masab</dc:creator>
  <cp:lastModifiedBy>Syed Masab</cp:lastModifiedBy>
  <dcterms:created xsi:type="dcterms:W3CDTF">2024-08-28T13:42:15Z</dcterms:created>
  <dcterms:modified xsi:type="dcterms:W3CDTF">2024-09-14T03:31:44Z</dcterms:modified>
</cp:coreProperties>
</file>