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Mata Kuliah\Aplikasi Perkantoran\Semester 1\Tugas\"/>
    </mc:Choice>
  </mc:AlternateContent>
  <xr:revisionPtr revIDLastSave="0" documentId="13_ncr:1_{8FDCF66B-12A2-48C0-971F-37B2AC74AEEB}" xr6:coauthVersionLast="45" xr6:coauthVersionMax="45" xr10:uidLastSave="{00000000-0000-0000-0000-000000000000}"/>
  <bookViews>
    <workbookView xWindow="-120" yWindow="-120" windowWidth="20730" windowHeight="11310" xr2:uid="{B54D53D2-37B8-4E02-8E65-07EB7935D1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6" i="1" l="1"/>
  <c r="M6" i="1"/>
  <c r="M7" i="1"/>
  <c r="M8" i="1"/>
  <c r="M9" i="1"/>
  <c r="M10" i="1"/>
  <c r="M11" i="1"/>
  <c r="M12" i="1"/>
  <c r="M13" i="1"/>
  <c r="M14" i="1"/>
  <c r="M15" i="1"/>
  <c r="M17" i="1" s="1"/>
  <c r="L6" i="1"/>
  <c r="L7" i="1"/>
  <c r="L8" i="1"/>
  <c r="L9" i="1"/>
  <c r="L10" i="1"/>
  <c r="L11" i="1"/>
  <c r="L12" i="1"/>
  <c r="L13" i="1"/>
  <c r="L14" i="1"/>
  <c r="K6" i="1"/>
  <c r="K7" i="1"/>
  <c r="K8" i="1"/>
  <c r="K9" i="1"/>
  <c r="K10" i="1"/>
  <c r="K11" i="1"/>
  <c r="K12" i="1"/>
  <c r="K13" i="1"/>
  <c r="K14" i="1"/>
  <c r="I6" i="1"/>
  <c r="I7" i="1"/>
  <c r="I8" i="1"/>
  <c r="I9" i="1"/>
  <c r="I10" i="1"/>
  <c r="I11" i="1"/>
  <c r="I12" i="1"/>
  <c r="I13" i="1"/>
  <c r="I14" i="1"/>
  <c r="H6" i="1"/>
  <c r="H7" i="1"/>
  <c r="H8" i="1"/>
  <c r="H9" i="1"/>
  <c r="H10" i="1"/>
  <c r="H11" i="1"/>
  <c r="H12" i="1"/>
  <c r="H13" i="1"/>
  <c r="H14" i="1"/>
  <c r="H5" i="1"/>
  <c r="K5" i="1"/>
  <c r="L5" i="1" s="1"/>
  <c r="I5" i="1"/>
  <c r="G6" i="1"/>
  <c r="G7" i="1"/>
  <c r="G8" i="1"/>
  <c r="G9" i="1"/>
  <c r="G10" i="1"/>
  <c r="G11" i="1"/>
  <c r="G12" i="1"/>
  <c r="G13" i="1"/>
  <c r="G14" i="1"/>
  <c r="G5" i="1"/>
  <c r="E6" i="1"/>
  <c r="E7" i="1"/>
  <c r="E8" i="1"/>
  <c r="E9" i="1"/>
  <c r="E10" i="1"/>
  <c r="E11" i="1"/>
  <c r="E12" i="1"/>
  <c r="E13" i="1"/>
  <c r="E14" i="1"/>
  <c r="E5" i="1"/>
  <c r="D5" i="1"/>
  <c r="D6" i="1"/>
  <c r="D7" i="1"/>
  <c r="D8" i="1"/>
  <c r="D9" i="1"/>
  <c r="D10" i="1"/>
  <c r="D11" i="1"/>
  <c r="D12" i="1"/>
  <c r="D13" i="1"/>
  <c r="D14" i="1"/>
  <c r="M5" i="1" l="1"/>
  <c r="C14" i="1"/>
  <c r="C6" i="1"/>
  <c r="C7" i="1"/>
  <c r="C8" i="1"/>
  <c r="C9" i="1"/>
  <c r="C10" i="1"/>
  <c r="C11" i="1"/>
  <c r="C12" i="1"/>
  <c r="C13" i="1"/>
  <c r="C5" i="1"/>
</calcChain>
</file>

<file path=xl/sharedStrings.xml><?xml version="1.0" encoding="utf-8"?>
<sst xmlns="http://schemas.openxmlformats.org/spreadsheetml/2006/main" count="65" uniqueCount="60">
  <si>
    <t>Nama Pasien</t>
  </si>
  <si>
    <t>Kode Kamar</t>
  </si>
  <si>
    <t>Jenis Kamar</t>
  </si>
  <si>
    <t>Tanggal Masuk</t>
  </si>
  <si>
    <t>Tanggal Keluar</t>
  </si>
  <si>
    <t>Lama Menginap</t>
  </si>
  <si>
    <t>Biaya Inap</t>
  </si>
  <si>
    <t xml:space="preserve">Tarif Dokter </t>
  </si>
  <si>
    <t>Biaya Total</t>
  </si>
  <si>
    <t>Pajak 10%</t>
  </si>
  <si>
    <t>Tagihan</t>
  </si>
  <si>
    <t>Nanda</t>
  </si>
  <si>
    <t>Ranti</t>
  </si>
  <si>
    <t>Yuli</t>
  </si>
  <si>
    <t>Andani</t>
  </si>
  <si>
    <t>Bambang</t>
  </si>
  <si>
    <t>Djoko</t>
  </si>
  <si>
    <t>Susanto</t>
  </si>
  <si>
    <t>Dwi Okta</t>
  </si>
  <si>
    <t>Tuti Yan</t>
  </si>
  <si>
    <t>Lie Ican</t>
  </si>
  <si>
    <t>A-08/05/19-1B</t>
  </si>
  <si>
    <t>B-05/08/19-1R</t>
  </si>
  <si>
    <t>C-06/08/19-2R</t>
  </si>
  <si>
    <t>D-06/08/19-3B</t>
  </si>
  <si>
    <t>A-07/08/19-3R</t>
  </si>
  <si>
    <t>D-07/08/19-2B</t>
  </si>
  <si>
    <t>C-08/08/19-1B</t>
  </si>
  <si>
    <t>D-08/08/19-2R</t>
  </si>
  <si>
    <t>B-09/08/19-3R</t>
  </si>
  <si>
    <t>D-10/08/19-1B</t>
  </si>
  <si>
    <t>Jumlah Tagihan</t>
  </si>
  <si>
    <t>Penghasilan Bersih</t>
  </si>
  <si>
    <t xml:space="preserve"> </t>
  </si>
  <si>
    <t>RUMAH SAKIT "AMAN SENTOSA"</t>
  </si>
  <si>
    <t>Jl. Semangat Merdeka No.1</t>
  </si>
  <si>
    <t>Tabel Kamar</t>
  </si>
  <si>
    <t>Tarif Kamar/h</t>
  </si>
  <si>
    <t>Tarif Dokter</t>
  </si>
  <si>
    <t>Berat</t>
  </si>
  <si>
    <t>Ringan</t>
  </si>
  <si>
    <t>Jenis Kategori 
Penyakit</t>
  </si>
  <si>
    <t>A</t>
  </si>
  <si>
    <t>B</t>
  </si>
  <si>
    <t>C</t>
  </si>
  <si>
    <t>D</t>
  </si>
  <si>
    <t>Kelas I</t>
  </si>
  <si>
    <t>Kelas II</t>
  </si>
  <si>
    <t>Kelas III</t>
  </si>
  <si>
    <t>VIP</t>
  </si>
  <si>
    <t>Tabel Jenis Penyakit</t>
  </si>
  <si>
    <t>Kode Penyakit</t>
  </si>
  <si>
    <t>Jenis Penyakit</t>
  </si>
  <si>
    <t>Internis</t>
  </si>
  <si>
    <t>Saraf</t>
  </si>
  <si>
    <t>Jantung</t>
  </si>
  <si>
    <t>Biaya Obat-
obatan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</si>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</sst>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Rp&quot;* #,##0_);_(&quot;Rp&quot;* \(#,##0\);_(&quot;Rp&quot;* &quot;-&quot;_);_(@_)"/>
    <numFmt numFmtId="167" formatCode="&quot;Rp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8" xfId="0" applyBorder="1"/>
    <xf numFmtId="15" fontId="0" fillId="0" borderId="8" xfId="0" applyNumberFormat="1" applyBorder="1"/>
    <xf numFmtId="0" fontId="0" fillId="0" borderId="9" xfId="0" applyBorder="1"/>
    <xf numFmtId="0" fontId="1" fillId="0" borderId="0" xfId="0" applyFont="1" applyBorder="1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1" fillId="0" borderId="2" xfId="0" applyFont="1" applyFill="1" applyBorder="1" applyAlignment="1">
      <alignment horizontal="right"/>
    </xf>
    <xf numFmtId="0" fontId="1" fillId="0" borderId="3" xfId="0" applyFont="1" applyFill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1" fillId="0" borderId="7" xfId="0" applyFont="1" applyFill="1" applyBorder="1" applyAlignment="1">
      <alignment horizontal="right"/>
    </xf>
    <xf numFmtId="0" fontId="1" fillId="0" borderId="8" xfId="0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right"/>
    </xf>
    <xf numFmtId="42" fontId="0" fillId="0" borderId="1" xfId="0" applyNumberFormat="1" applyBorder="1" applyAlignment="1">
      <alignment horizontal="right"/>
    </xf>
    <xf numFmtId="42" fontId="0" fillId="0" borderId="8" xfId="0" applyNumberFormat="1" applyBorder="1" applyAlignment="1">
      <alignment horizontal="right"/>
    </xf>
    <xf numFmtId="42" fontId="0" fillId="0" borderId="1" xfId="0" applyNumberFormat="1" applyBorder="1"/>
    <xf numFmtId="42" fontId="0" fillId="0" borderId="6" xfId="0" applyNumberFormat="1" applyBorder="1"/>
    <xf numFmtId="42" fontId="0" fillId="0" borderId="4" xfId="0" applyNumberFormat="1" applyBorder="1"/>
    <xf numFmtId="42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2D51F-BEA7-4302-BD67-E5CD2BE2716A}">
  <dimension ref="A1:M29"/>
  <sheetViews>
    <sheetView tabSelected="1" zoomScale="85" zoomScaleNormal="85" workbookViewId="0">
      <selection activeCell="P13" sqref="P13"/>
    </sheetView>
  </sheetViews>
  <sheetFormatPr defaultRowHeight="15" x14ac:dyDescent="0.25"/>
  <cols>
    <col min="1" max="1" width="12.42578125" bestFit="1" customWidth="1"/>
    <col min="2" max="2" width="14" customWidth="1"/>
    <col min="3" max="4" width="14.140625" customWidth="1"/>
    <col min="5" max="6" width="14" bestFit="1" customWidth="1"/>
    <col min="7" max="7" width="15" bestFit="1" customWidth="1"/>
    <col min="8" max="8" width="15.42578125" customWidth="1"/>
    <col min="9" max="9" width="17" customWidth="1"/>
    <col min="10" max="10" width="11.85546875" customWidth="1"/>
    <col min="11" max="11" width="17.28515625" customWidth="1"/>
    <col min="12" max="12" width="15.28515625" customWidth="1"/>
    <col min="13" max="13" width="15.85546875" customWidth="1"/>
  </cols>
  <sheetData>
    <row r="1" spans="1:13" x14ac:dyDescent="0.25">
      <c r="A1" s="30" t="s">
        <v>34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x14ac:dyDescent="0.25">
      <c r="A2" s="31" t="s">
        <v>35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</row>
    <row r="3" spans="1:13" ht="15.75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32.25" customHeight="1" x14ac:dyDescent="0.25">
      <c r="A4" s="5" t="s">
        <v>0</v>
      </c>
      <c r="B4" s="6" t="s">
        <v>1</v>
      </c>
      <c r="C4" s="6" t="s">
        <v>2</v>
      </c>
      <c r="D4" s="7" t="s">
        <v>41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7" t="s">
        <v>56</v>
      </c>
      <c r="K4" s="6" t="s">
        <v>8</v>
      </c>
      <c r="L4" s="6" t="s">
        <v>9</v>
      </c>
      <c r="M4" s="8" t="s">
        <v>10</v>
      </c>
    </row>
    <row r="5" spans="1:13" x14ac:dyDescent="0.25">
      <c r="A5" s="9" t="s">
        <v>11</v>
      </c>
      <c r="B5" s="4" t="s">
        <v>21</v>
      </c>
      <c r="C5" s="4" t="str">
        <f>VLOOKUP(B5,$A$23:$E$26,2)</f>
        <v>Kelas I</v>
      </c>
      <c r="D5" s="4" t="str">
        <f>HLOOKUP((RIGHT(B5,2)),$I$21:$K$22,2)</f>
        <v>Internis</v>
      </c>
      <c r="E5" s="2">
        <f>DATEVALUE(MID(B5,3,8))</f>
        <v>43593</v>
      </c>
      <c r="F5" s="2">
        <v>43689</v>
      </c>
      <c r="G5" s="40" t="str">
        <f>F5-E5&amp;" hari"</f>
        <v>96 hari</v>
      </c>
      <c r="H5" s="44">
        <f>VLOOKUP(B5,$A$21:$C$26,3)*(LEFT(G5,2))</f>
        <v>14400000</v>
      </c>
      <c r="I5" s="44">
        <f>VLOOKUP(B5,$A$21:$E$26,IF(RIGHT(B5,1)="B",4,5))</f>
        <v>75000</v>
      </c>
      <c r="J5" s="44">
        <v>700000</v>
      </c>
      <c r="K5" s="46">
        <f>SUM(H5:J5)</f>
        <v>15175000</v>
      </c>
      <c r="L5" s="46">
        <f>SUM(10%*K5)</f>
        <v>1517500</v>
      </c>
      <c r="M5" s="47">
        <f>SUM(K5:L5)</f>
        <v>16692500</v>
      </c>
    </row>
    <row r="6" spans="1:13" x14ac:dyDescent="0.25">
      <c r="A6" s="9" t="s">
        <v>12</v>
      </c>
      <c r="B6" s="4" t="s">
        <v>22</v>
      </c>
      <c r="C6" s="4" t="str">
        <f t="shared" ref="C6:C14" si="0">VLOOKUP(B6,$A$23:$E$26,2)</f>
        <v>Kelas II</v>
      </c>
      <c r="D6" s="4" t="str">
        <f t="shared" ref="D6:D14" si="1">HLOOKUP((RIGHT(B6,2)),$I$21:$K$22,2)</f>
        <v>Internis</v>
      </c>
      <c r="E6" s="2">
        <f t="shared" ref="E6:E14" si="2">DATEVALUE(MID(B6,3,8))</f>
        <v>43682</v>
      </c>
      <c r="F6" s="2">
        <v>43686</v>
      </c>
      <c r="G6" s="40" t="str">
        <f t="shared" ref="G6:G14" si="3">F6-E6&amp;" hari"</f>
        <v>4 hari</v>
      </c>
      <c r="H6" s="44">
        <f t="shared" ref="H6:H14" si="4">VLOOKUP(B6,$A$21:$C$26,3)*(LEFT(G6,2))</f>
        <v>400000</v>
      </c>
      <c r="I6" s="44">
        <f t="shared" ref="I6:I14" si="5">VLOOKUP(B6,$A$21:$E$26,IF(RIGHT(B6,1)="B",4,5))</f>
        <v>30000</v>
      </c>
      <c r="J6" s="44">
        <v>325000</v>
      </c>
      <c r="K6" s="46">
        <f t="shared" ref="K6:K14" si="6">SUM(H6:J6)</f>
        <v>755000</v>
      </c>
      <c r="L6" s="46">
        <f t="shared" ref="L6:L14" si="7">SUM(10%*K6)</f>
        <v>75500</v>
      </c>
      <c r="M6" s="47">
        <f t="shared" ref="M6:M14" si="8">SUM(K6:L6)</f>
        <v>830500</v>
      </c>
    </row>
    <row r="7" spans="1:13" x14ac:dyDescent="0.25">
      <c r="A7" s="9" t="s">
        <v>13</v>
      </c>
      <c r="B7" s="4" t="s">
        <v>23</v>
      </c>
      <c r="C7" s="4" t="str">
        <f t="shared" si="0"/>
        <v>Kelas III</v>
      </c>
      <c r="D7" s="4" t="str">
        <f t="shared" si="1"/>
        <v>Saraf</v>
      </c>
      <c r="E7" s="2">
        <f t="shared" si="2"/>
        <v>43683</v>
      </c>
      <c r="F7" s="2">
        <v>43687</v>
      </c>
      <c r="G7" s="40" t="str">
        <f t="shared" si="3"/>
        <v>4 hari</v>
      </c>
      <c r="H7" s="44">
        <f t="shared" si="4"/>
        <v>300000</v>
      </c>
      <c r="I7" s="44">
        <f t="shared" si="5"/>
        <v>20000</v>
      </c>
      <c r="J7" s="44">
        <v>450000</v>
      </c>
      <c r="K7" s="46">
        <f t="shared" si="6"/>
        <v>770000</v>
      </c>
      <c r="L7" s="46">
        <f t="shared" si="7"/>
        <v>77000</v>
      </c>
      <c r="M7" s="47">
        <f t="shared" si="8"/>
        <v>847000</v>
      </c>
    </row>
    <row r="8" spans="1:13" x14ac:dyDescent="0.25">
      <c r="A8" s="9" t="s">
        <v>14</v>
      </c>
      <c r="B8" s="4" t="s">
        <v>24</v>
      </c>
      <c r="C8" s="4" t="str">
        <f t="shared" si="0"/>
        <v>VIP</v>
      </c>
      <c r="D8" s="4" t="str">
        <f t="shared" si="1"/>
        <v>Jantung</v>
      </c>
      <c r="E8" s="2">
        <f t="shared" si="2"/>
        <v>43683</v>
      </c>
      <c r="F8" s="2">
        <v>43690</v>
      </c>
      <c r="G8" s="40" t="str">
        <f t="shared" si="3"/>
        <v>7 hari</v>
      </c>
      <c r="H8" s="44">
        <f t="shared" si="4"/>
        <v>1400000</v>
      </c>
      <c r="I8" s="44">
        <f t="shared" si="5"/>
        <v>95000</v>
      </c>
      <c r="J8" s="43">
        <v>1250000</v>
      </c>
      <c r="K8" s="46">
        <f t="shared" si="6"/>
        <v>2745000</v>
      </c>
      <c r="L8" s="46">
        <f t="shared" si="7"/>
        <v>274500</v>
      </c>
      <c r="M8" s="47">
        <f t="shared" si="8"/>
        <v>3019500</v>
      </c>
    </row>
    <row r="9" spans="1:13" x14ac:dyDescent="0.25">
      <c r="A9" s="9" t="s">
        <v>15</v>
      </c>
      <c r="B9" s="4" t="s">
        <v>25</v>
      </c>
      <c r="C9" s="4" t="str">
        <f t="shared" si="0"/>
        <v>Kelas I</v>
      </c>
      <c r="D9" s="4" t="str">
        <f t="shared" si="1"/>
        <v>Jantung</v>
      </c>
      <c r="E9" s="2">
        <f t="shared" si="2"/>
        <v>43684</v>
      </c>
      <c r="F9" s="2">
        <v>43687</v>
      </c>
      <c r="G9" s="40" t="str">
        <f t="shared" si="3"/>
        <v>3 hari</v>
      </c>
      <c r="H9" s="44">
        <f t="shared" si="4"/>
        <v>450000</v>
      </c>
      <c r="I9" s="44">
        <f t="shared" si="5"/>
        <v>45000</v>
      </c>
      <c r="J9" s="44">
        <v>615000</v>
      </c>
      <c r="K9" s="46">
        <f t="shared" si="6"/>
        <v>1110000</v>
      </c>
      <c r="L9" s="46">
        <f t="shared" si="7"/>
        <v>111000</v>
      </c>
      <c r="M9" s="47">
        <f t="shared" si="8"/>
        <v>1221000</v>
      </c>
    </row>
    <row r="10" spans="1:13" x14ac:dyDescent="0.25">
      <c r="A10" s="9" t="s">
        <v>16</v>
      </c>
      <c r="B10" s="4" t="s">
        <v>26</v>
      </c>
      <c r="C10" s="4" t="str">
        <f t="shared" si="0"/>
        <v>VIP</v>
      </c>
      <c r="D10" s="4" t="str">
        <f t="shared" si="1"/>
        <v>Saraf</v>
      </c>
      <c r="E10" s="2">
        <f t="shared" si="2"/>
        <v>43684</v>
      </c>
      <c r="F10" s="2">
        <v>43705</v>
      </c>
      <c r="G10" s="40" t="str">
        <f t="shared" si="3"/>
        <v>21 hari</v>
      </c>
      <c r="H10" s="44">
        <f t="shared" si="4"/>
        <v>4200000</v>
      </c>
      <c r="I10" s="44">
        <f t="shared" si="5"/>
        <v>95000</v>
      </c>
      <c r="J10" s="44">
        <v>925000</v>
      </c>
      <c r="K10" s="46">
        <f t="shared" si="6"/>
        <v>5220000</v>
      </c>
      <c r="L10" s="46">
        <f t="shared" si="7"/>
        <v>522000</v>
      </c>
      <c r="M10" s="47">
        <f t="shared" si="8"/>
        <v>5742000</v>
      </c>
    </row>
    <row r="11" spans="1:13" x14ac:dyDescent="0.25">
      <c r="A11" s="9" t="s">
        <v>17</v>
      </c>
      <c r="B11" s="4" t="s">
        <v>27</v>
      </c>
      <c r="C11" s="4" t="str">
        <f t="shared" si="0"/>
        <v>Kelas III</v>
      </c>
      <c r="D11" s="4" t="str">
        <f t="shared" si="1"/>
        <v>Internis</v>
      </c>
      <c r="E11" s="2">
        <f t="shared" si="2"/>
        <v>43685</v>
      </c>
      <c r="F11" s="2">
        <v>43697</v>
      </c>
      <c r="G11" s="40" t="str">
        <f t="shared" si="3"/>
        <v>12 hari</v>
      </c>
      <c r="H11" s="44">
        <f t="shared" si="4"/>
        <v>900000</v>
      </c>
      <c r="I11" s="44">
        <f t="shared" si="5"/>
        <v>45000</v>
      </c>
      <c r="J11" s="44">
        <v>720000</v>
      </c>
      <c r="K11" s="46">
        <f t="shared" si="6"/>
        <v>1665000</v>
      </c>
      <c r="L11" s="46">
        <f t="shared" si="7"/>
        <v>166500</v>
      </c>
      <c r="M11" s="47">
        <f t="shared" si="8"/>
        <v>1831500</v>
      </c>
    </row>
    <row r="12" spans="1:13" x14ac:dyDescent="0.25">
      <c r="A12" s="9" t="s">
        <v>18</v>
      </c>
      <c r="B12" s="4" t="s">
        <v>28</v>
      </c>
      <c r="C12" s="4" t="str">
        <f t="shared" si="0"/>
        <v>VIP</v>
      </c>
      <c r="D12" s="4" t="str">
        <f t="shared" si="1"/>
        <v>Saraf</v>
      </c>
      <c r="E12" s="2">
        <f t="shared" si="2"/>
        <v>43685</v>
      </c>
      <c r="F12" s="2">
        <v>43692</v>
      </c>
      <c r="G12" s="40" t="str">
        <f t="shared" si="3"/>
        <v>7 hari</v>
      </c>
      <c r="H12" s="44">
        <f t="shared" si="4"/>
        <v>1400000</v>
      </c>
      <c r="I12" s="44">
        <f t="shared" si="5"/>
        <v>80000</v>
      </c>
      <c r="J12" s="44">
        <v>300000</v>
      </c>
      <c r="K12" s="46">
        <f t="shared" si="6"/>
        <v>1780000</v>
      </c>
      <c r="L12" s="46">
        <f t="shared" si="7"/>
        <v>178000</v>
      </c>
      <c r="M12" s="47">
        <f t="shared" si="8"/>
        <v>1958000</v>
      </c>
    </row>
    <row r="13" spans="1:13" x14ac:dyDescent="0.25">
      <c r="A13" s="9" t="s">
        <v>19</v>
      </c>
      <c r="B13" s="4" t="s">
        <v>29</v>
      </c>
      <c r="C13" s="4" t="str">
        <f t="shared" si="0"/>
        <v>Kelas II</v>
      </c>
      <c r="D13" s="4" t="str">
        <f t="shared" si="1"/>
        <v>Jantung</v>
      </c>
      <c r="E13" s="2">
        <f t="shared" si="2"/>
        <v>43686</v>
      </c>
      <c r="F13" s="2">
        <v>43692</v>
      </c>
      <c r="G13" s="40" t="str">
        <f t="shared" si="3"/>
        <v>6 hari</v>
      </c>
      <c r="H13" s="44">
        <f t="shared" si="4"/>
        <v>600000</v>
      </c>
      <c r="I13" s="44">
        <f t="shared" si="5"/>
        <v>30000</v>
      </c>
      <c r="J13" s="44">
        <v>475000</v>
      </c>
      <c r="K13" s="46">
        <f t="shared" si="6"/>
        <v>1105000</v>
      </c>
      <c r="L13" s="46">
        <f t="shared" si="7"/>
        <v>110500</v>
      </c>
      <c r="M13" s="47">
        <f t="shared" si="8"/>
        <v>1215500</v>
      </c>
    </row>
    <row r="14" spans="1:13" ht="15.75" thickBot="1" x14ac:dyDescent="0.3">
      <c r="A14" s="11" t="s">
        <v>20</v>
      </c>
      <c r="B14" s="12" t="s">
        <v>30</v>
      </c>
      <c r="C14" s="12" t="str">
        <f t="shared" si="0"/>
        <v>VIP</v>
      </c>
      <c r="D14" s="4" t="str">
        <f t="shared" si="1"/>
        <v>Internis</v>
      </c>
      <c r="E14" s="2">
        <f t="shared" si="2"/>
        <v>43687</v>
      </c>
      <c r="F14" s="14">
        <v>43694</v>
      </c>
      <c r="G14" s="40" t="str">
        <f t="shared" si="3"/>
        <v>7 hari</v>
      </c>
      <c r="H14" s="44">
        <f t="shared" si="4"/>
        <v>1400000</v>
      </c>
      <c r="I14" s="44">
        <f t="shared" si="5"/>
        <v>95000</v>
      </c>
      <c r="J14" s="45">
        <v>755000</v>
      </c>
      <c r="K14" s="46">
        <f t="shared" si="6"/>
        <v>2250000</v>
      </c>
      <c r="L14" s="46">
        <f t="shared" si="7"/>
        <v>225000</v>
      </c>
      <c r="M14" s="47">
        <f t="shared" si="8"/>
        <v>2475000</v>
      </c>
    </row>
    <row r="15" spans="1:13" x14ac:dyDescent="0.25">
      <c r="A15" s="24" t="s">
        <v>31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48">
        <f>SUM(M5:M14)</f>
        <v>35832500</v>
      </c>
    </row>
    <row r="16" spans="1:13" x14ac:dyDescent="0.25">
      <c r="A16" s="26" t="s">
        <v>9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47">
        <f>10%*M15</f>
        <v>3583250</v>
      </c>
    </row>
    <row r="17" spans="1:13" ht="15.75" thickBot="1" x14ac:dyDescent="0.3">
      <c r="A17" s="28" t="s">
        <v>32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49">
        <f>M15-M16</f>
        <v>32249250</v>
      </c>
    </row>
    <row r="18" spans="1:13" x14ac:dyDescent="0.25">
      <c r="A18" s="3" t="s">
        <v>33</v>
      </c>
    </row>
    <row r="20" spans="1:13" ht="15.75" thickBot="1" x14ac:dyDescent="0.3">
      <c r="A20" s="16" t="s">
        <v>36</v>
      </c>
      <c r="B20" s="3"/>
      <c r="C20" s="3"/>
      <c r="D20" s="3"/>
      <c r="E20" s="3"/>
      <c r="F20" s="3"/>
      <c r="G20" s="37" t="s">
        <v>50</v>
      </c>
      <c r="H20" s="37"/>
    </row>
    <row r="21" spans="1:13" x14ac:dyDescent="0.25">
      <c r="A21" s="32" t="s">
        <v>1</v>
      </c>
      <c r="B21" s="34" t="s">
        <v>2</v>
      </c>
      <c r="C21" s="34" t="s">
        <v>37</v>
      </c>
      <c r="D21" s="34" t="s">
        <v>38</v>
      </c>
      <c r="E21" s="36"/>
      <c r="F21" s="3"/>
      <c r="G21" s="20" t="s">
        <v>51</v>
      </c>
      <c r="H21" s="21"/>
      <c r="I21" s="38" t="s">
        <v>57</v>
      </c>
      <c r="J21" s="38" t="s">
        <v>58</v>
      </c>
      <c r="K21" s="39" t="s">
        <v>59</v>
      </c>
    </row>
    <row r="22" spans="1:13" ht="15.75" thickBot="1" x14ac:dyDescent="0.3">
      <c r="A22" s="33"/>
      <c r="B22" s="35"/>
      <c r="C22" s="35"/>
      <c r="D22" s="41" t="s">
        <v>39</v>
      </c>
      <c r="E22" s="42" t="s">
        <v>40</v>
      </c>
      <c r="G22" s="22" t="s">
        <v>52</v>
      </c>
      <c r="H22" s="23"/>
      <c r="I22" s="12" t="s">
        <v>53</v>
      </c>
      <c r="J22" s="12" t="s">
        <v>54</v>
      </c>
      <c r="K22" s="19" t="s">
        <v>55</v>
      </c>
    </row>
    <row r="23" spans="1:13" x14ac:dyDescent="0.25">
      <c r="A23" s="17" t="s">
        <v>42</v>
      </c>
      <c r="B23" s="1" t="s">
        <v>46</v>
      </c>
      <c r="C23" s="1">
        <v>150000</v>
      </c>
      <c r="D23" s="1">
        <v>75000</v>
      </c>
      <c r="E23" s="10">
        <v>45000</v>
      </c>
    </row>
    <row r="24" spans="1:13" x14ac:dyDescent="0.25">
      <c r="A24" s="17" t="s">
        <v>43</v>
      </c>
      <c r="B24" s="1" t="s">
        <v>47</v>
      </c>
      <c r="C24" s="1">
        <v>100000</v>
      </c>
      <c r="D24" s="1">
        <v>60000</v>
      </c>
      <c r="E24" s="10">
        <v>30000</v>
      </c>
      <c r="G24" s="3"/>
    </row>
    <row r="25" spans="1:13" x14ac:dyDescent="0.25">
      <c r="A25" s="17" t="s">
        <v>44</v>
      </c>
      <c r="B25" s="1" t="s">
        <v>48</v>
      </c>
      <c r="C25" s="1">
        <v>75000</v>
      </c>
      <c r="D25" s="1">
        <v>45000</v>
      </c>
      <c r="E25" s="10">
        <v>20000</v>
      </c>
      <c r="G25" t="s">
        <v>33</v>
      </c>
    </row>
    <row r="26" spans="1:13" ht="15.75" thickBot="1" x14ac:dyDescent="0.3">
      <c r="A26" s="18" t="s">
        <v>45</v>
      </c>
      <c r="B26" s="13" t="s">
        <v>49</v>
      </c>
      <c r="C26" s="13">
        <v>200000</v>
      </c>
      <c r="D26" s="13">
        <v>95000</v>
      </c>
      <c r="E26" s="15">
        <v>80000</v>
      </c>
    </row>
    <row r="29" spans="1:13" x14ac:dyDescent="0.25">
      <c r="C29" t="s">
        <v>33</v>
      </c>
    </row>
  </sheetData>
  <mergeCells count="12">
    <mergeCell ref="A1:M1"/>
    <mergeCell ref="A2:M2"/>
    <mergeCell ref="A21:A22"/>
    <mergeCell ref="B21:B22"/>
    <mergeCell ref="C21:C22"/>
    <mergeCell ref="D21:E21"/>
    <mergeCell ref="G20:H20"/>
    <mergeCell ref="G21:H21"/>
    <mergeCell ref="G22:H22"/>
    <mergeCell ref="A15:L15"/>
    <mergeCell ref="A16:L16"/>
    <mergeCell ref="A17:L17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2019-11-04T01:19:06Z</dcterms:created>
  <dcterms:modified xsi:type="dcterms:W3CDTF">2019-11-11T02:53:22Z</dcterms:modified>
</cp:coreProperties>
</file>